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192.168.0.7\uaci\20. REGISTRO DE CONTRA. 2001-2021\REGISTRO DE CONTRA. 2001-2021\"/>
    </mc:Choice>
  </mc:AlternateContent>
  <bookViews>
    <workbookView xWindow="0" yWindow="0" windowWidth="20460" windowHeight="7620" tabRatio="602" activeTab="10"/>
  </bookViews>
  <sheets>
    <sheet name="2011" sheetId="58" r:id="rId1"/>
    <sheet name="2012" sheetId="57" r:id="rId2"/>
    <sheet name="2013" sheetId="42" r:id="rId3"/>
    <sheet name="2014" sheetId="67" r:id="rId4"/>
    <sheet name="2015" sheetId="69" r:id="rId5"/>
    <sheet name="2016" sheetId="73" r:id="rId6"/>
    <sheet name="2017" sheetId="75" r:id="rId7"/>
    <sheet name="2018" sheetId="80" r:id="rId8"/>
    <sheet name="2019" sheetId="82" r:id="rId9"/>
    <sheet name="2020" sheetId="83" r:id="rId10"/>
    <sheet name="2021" sheetId="84" r:id="rId11"/>
  </sheets>
  <definedNames>
    <definedName name="_xlnm._FilterDatabase" localSheetId="0" hidden="1">'2011'!$A$17:$Y$271</definedName>
    <definedName name="_xlnm._FilterDatabase" localSheetId="1" hidden="1">'2012'!$A$16:$Y$314</definedName>
    <definedName name="_xlnm._FilterDatabase" localSheetId="2" hidden="1">'2013'!$A$17:$P$359</definedName>
    <definedName name="_xlnm._FilterDatabase" localSheetId="3" hidden="1">'2014'!$A$12:$P$327</definedName>
    <definedName name="_xlnm._FilterDatabase" localSheetId="4" hidden="1">'2015'!$A$8:$Q$379</definedName>
    <definedName name="_xlnm._FilterDatabase" localSheetId="5" hidden="1">'2016'!$A$14:$T$269</definedName>
    <definedName name="_xlnm._FilterDatabase" localSheetId="6" hidden="1">'2017'!$A$14:$S$14</definedName>
    <definedName name="_xlnm._FilterDatabase" localSheetId="7" hidden="1">'2018'!$K$15:$R$259</definedName>
    <definedName name="_xlnm._FilterDatabase" localSheetId="8" hidden="1">'2019'!$A$13:$S$278</definedName>
    <definedName name="_xlnm._FilterDatabase" localSheetId="9" hidden="1">'2020'!$A$7:$S$67</definedName>
    <definedName name="_xlnm._FilterDatabase" localSheetId="10" hidden="1">'2021'!$A$10:$U$77</definedName>
    <definedName name="_xlnm.Print_Area" localSheetId="0">'2011'!$A$1:$O$413</definedName>
    <definedName name="_xlnm.Print_Area" localSheetId="1">'2012'!$A$1:$P$340</definedName>
    <definedName name="_xlnm.Print_Area" localSheetId="2">'2013'!$A$1:$P$446</definedName>
    <definedName name="_xlnm.Print_Area" localSheetId="3">'2014'!$A$1:$Q$327</definedName>
    <definedName name="_xlnm.Print_Area" localSheetId="4">'2015'!$A$1:$Q$379</definedName>
    <definedName name="_xlnm.Print_Area" localSheetId="5">'2016'!$A$1:$R$271</definedName>
    <definedName name="_xlnm.Print_Area" localSheetId="6">'2017'!$A$1:$S$243</definedName>
    <definedName name="_xlnm.Print_Area" localSheetId="7">'2018'!$A$1:$S$268</definedName>
    <definedName name="_xlnm.Print_Area" localSheetId="8">'2019'!$A$1:$S$284</definedName>
    <definedName name="_xlnm.Print_Area" localSheetId="9">'2020'!$A$1:$S$223</definedName>
    <definedName name="_xlnm.Print_Area" localSheetId="10">'2021'!$A$1:$S$83</definedName>
    <definedName name="_xlnm.Print_Titles" localSheetId="0">'2011'!$1:$14</definedName>
    <definedName name="_xlnm.Print_Titles" localSheetId="1">'2012'!$1:$13</definedName>
    <definedName name="_xlnm.Print_Titles" localSheetId="2">'2013'!$1:$14</definedName>
    <definedName name="_xlnm.Print_Titles" localSheetId="8">'2019'!$13:$14</definedName>
    <definedName name="_xlnm.Print_Titles" localSheetId="10">'2021'!$9:$10</definedName>
  </definedNames>
  <calcPr calcId="162913"/>
</workbook>
</file>

<file path=xl/calcChain.xml><?xml version="1.0" encoding="utf-8"?>
<calcChain xmlns="http://schemas.openxmlformats.org/spreadsheetml/2006/main">
  <c r="F211" i="83" l="1"/>
  <c r="F203" i="83" l="1"/>
  <c r="F174" i="83"/>
  <c r="F172" i="83" l="1"/>
  <c r="F171" i="83"/>
  <c r="F192" i="83" l="1"/>
  <c r="F219" i="83" s="1"/>
  <c r="F65" i="82"/>
  <c r="F18" i="82"/>
  <c r="F284" i="82" s="1"/>
  <c r="F20" i="75" l="1"/>
  <c r="F42" i="80" l="1"/>
  <c r="F41" i="80"/>
  <c r="F33" i="80"/>
  <c r="F32" i="80"/>
  <c r="F22" i="80" l="1"/>
  <c r="F21" i="80"/>
  <c r="F267" i="80" l="1"/>
  <c r="F107" i="75"/>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412" i="58" l="1"/>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<sst xmlns="http://schemas.openxmlformats.org/spreadsheetml/2006/main" count="23588" uniqueCount="8944">
  <si>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</si>
  <si>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</si>
  <si>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</si>
  <si>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</si>
  <si>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</si>
  <si>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</si>
  <si>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</si>
  <si>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</si>
  <si>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</si>
  <si>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</si>
  <si>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</si>
  <si>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</si>
  <si>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</si>
  <si>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</si>
  <si>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</si>
  <si>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</si>
  <si>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</si>
  <si>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</si>
  <si>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</si>
  <si>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</si>
  <si>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</si>
  <si>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</si>
  <si>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</si>
  <si>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</si>
  <si>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</si>
  <si>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</si>
  <si>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</si>
  <si>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</si>
  <si>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</si>
  <si>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</si>
  <si>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</si>
  <si>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</si>
  <si>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</si>
  <si>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</si>
  <si>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</si>
  <si>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</si>
  <si>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</si>
  <si>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</si>
  <si>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</si>
  <si>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</si>
  <si>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</si>
  <si>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</si>
  <si>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</si>
  <si>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</si>
  <si>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</si>
  <si>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</si>
  <si>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</si>
  <si>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</si>
  <si>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</si>
  <si>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</si>
  <si>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</si>
  <si>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</si>
  <si>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</si>
  <si>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</si>
  <si>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</si>
  <si>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</si>
  <si>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</si>
  <si>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</si>
  <si>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</si>
  <si>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</si>
  <si>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</si>
  <si>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</si>
  <si>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</si>
  <si>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</si>
  <si>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</si>
  <si>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</si>
  <si>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</si>
  <si>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</si>
  <si>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</si>
  <si>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</si>
  <si>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</si>
  <si>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</si>
  <si>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</si>
  <si>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</si>
  <si>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</si>
  <si>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</si>
  <si>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</si>
  <si>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</si>
  <si>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</si>
  <si>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</si>
  <si>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</si>
  <si>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</si>
  <si>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</si>
  <si>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</si>
  <si>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</si>
  <si>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</si>
  <si>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</si>
  <si>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</si>
  <si>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</si>
  <si>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</si>
  <si>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</si>
  <si>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</si>
  <si>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</si>
  <si>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</si>
  <si>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</si>
  <si>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</si>
  <si>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</si>
  <si>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</si>
  <si>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</si>
  <si>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</si>
  <si>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</si>
  <si>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</si>
  <si>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</si>
  <si>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</si>
  <si>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</si>
  <si>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</si>
  <si>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</si>
  <si>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</si>
  <si>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</si>
  <si>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</si>
  <si>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</si>
  <si>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</si>
  <si>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</si>
  <si>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</si>
  <si>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</si>
  <si>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</si>
  <si>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</si>
  <si>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</si>
  <si>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</si>
  <si>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</si>
  <si>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</si>
  <si>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</si>
  <si>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</si>
  <si>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</si>
  <si>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</si>
  <si>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</si>
  <si>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</si>
  <si>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</si>
  <si>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</si>
  <si>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</si>
  <si>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</si>
  <si>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</si>
  <si>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</si>
  <si>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</si>
  <si>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</si>
  <si>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</si>
  <si>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</si>
  <si>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</si>
  <si>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</si>
  <si>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</si>
  <si>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</si>
  <si>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</si>
  <si>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</si>
  <si>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</si>
  <si>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</si>
  <si>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</si>
  <si>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</si>
  <si>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</si>
  <si>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</si>
  <si>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</si>
  <si>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</si>
  <si>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</si>
  <si>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</si>
  <si>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</si>
  <si>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</si>
  <si>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</si>
  <si>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</si>
  <si>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</si>
  <si>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</si>
  <si>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</si>
  <si>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</si>
  <si>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</si>
  <si>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</si>
  <si>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</si>
  <si>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</si>
  <si>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</si>
  <si>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</si>
  <si>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</si>
  <si>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</si>
  <si>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</si>
  <si>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</si>
  <si>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</si>
  <si>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</si>
  <si>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</si>
  <si>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</si>
  <si>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</si>
  <si>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</si>
  <si>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</si>
  <si>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</si>
  <si>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</si>
  <si>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</si>
  <si>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</si>
  <si>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</si>
  <si>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</si>
  <si>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</si>
  <si>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</si>
  <si>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</si>
  <si>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</si>
  <si>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</si>
  <si>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</si>
  <si>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</si>
  <si>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</si>
  <si>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</si>
  <si>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</si>
  <si>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</si>
  <si>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</si>
  <si>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</si>
  <si>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</si>
  <si>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</si>
  <si>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</si>
  <si>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</si>
  <si>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</si>
  <si>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</si>
  <si>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</si>
  <si>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</si>
  <si>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</si>
  <si>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</si>
  <si>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</si>
  <si>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</si>
  <si>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</si>
  <si>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</si>
  <si>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</si>
  <si>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</si>
  <si>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</si>
  <si>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</si>
  <si>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</si>
  <si>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</si>
  <si>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</si>
  <si>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</si>
  <si>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</si>
  <si>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</si>
  <si>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</si>
  <si>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</si>
  <si>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</si>
  <si>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</si>
  <si>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</si>
  <si>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</si>
  <si>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</si>
  <si>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</si>
  <si>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</si>
  <si>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</si>
  <si>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</si>
  <si>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</si>
  <si>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</si>
  <si>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</si>
  <si>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</si>
  <si>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</si>
  <si>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</si>
  <si>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</si>
  <si>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</si>
  <si>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</si>
  <si>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</si>
  <si>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</si>
  <si>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</si>
  <si>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</si>
  <si>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</si>
  <si>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</si>
  <si>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</si>
  <si>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</si>
  <si>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</si>
  <si>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</si>
  <si>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</si>
  <si>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</si>
  <si>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</si>
  <si>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</si>
  <si>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</si>
  <si>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</si>
  <si>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</si>
  <si>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</si>
  <si>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</si>
  <si>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</si>
  <si>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</si>
  <si>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</si>
  <si>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</si>
  <si>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</si>
  <si>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</si>
  <si>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</si>
  <si>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</si>
  <si>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</si>
  <si>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</si>
  <si>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</si>
  <si>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</si>
  <si>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</si>
  <si>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</si>
  <si>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</si>
  <si>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</si>
  <si>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</si>
  <si>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</si>
  <si>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</si>
  <si>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</si>
  <si>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</si>
  <si>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</si>
  <si>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</si>
  <si>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</si>
  <si>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</si>
  <si>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</si>
  <si>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</si>
  <si>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</si>
  <si>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</si>
  <si>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</si>
  <si>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</si>
  <si>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</si>
  <si>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</si>
  <si>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</si>
  <si>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</si>
  <si>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</si>
  <si>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</si>
  <si>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</si>
  <si>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</si>
  <si>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</si>
  <si>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</si>
  <si>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</si>
  <si>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</si>
  <si>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</si>
  <si>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</si>
  <si>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</si>
  <si>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</si>
  <si>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</si>
  <si>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</si>
  <si>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</si>
  <si>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</si>
  <si>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</si>
  <si>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</si>
  <si>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</si>
  <si>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</si>
  <si>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</si>
  <si>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</si>
  <si>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</si>
  <si>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</si>
  <si>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</si>
  <si>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</si>
  <si>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</si>
  <si>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</si>
  <si>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</si>
  <si>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</si>
  <si>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</si>
  <si>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</si>
  <si>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</si>
  <si>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</si>
  <si>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</si>
  <si>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</si>
  <si>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</si>
  <si>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</si>
  <si>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</si>
  <si>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</si>
  <si>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</si>
  <si>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</si>
  <si>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</si>
  <si>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</si>
  <si>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</si>
  <si>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</si>
  <si>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</si>
  <si>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</si>
  <si>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</si>
  <si>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</si>
  <si>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</si>
  <si>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</si>
  <si>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</si>
  <si>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</si>
  <si>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</si>
  <si>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</si>
  <si>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</si>
  <si>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</si>
  <si>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</si>
  <si>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</si>
  <si>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</si>
  <si>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</si>
  <si>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</si>
  <si>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</si>
  <si>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</si>
  <si>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</si>
  <si>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</si>
  <si>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</si>
  <si>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</si>
  <si>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</si>
  <si>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</si>
  <si>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</si>
  <si>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</si>
  <si>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</si>
  <si>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</si>
  <si>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</si>
  <si>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</si>
  <si>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</si>
  <si>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</si>
  <si>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</si>
  <si>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</si>
  <si>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</si>
  <si>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</si>
  <si>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</si>
  <si>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</si>
  <si>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</si>
  <si>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</si>
  <si>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</si>
  <si>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</si>
  <si>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</si>
  <si>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</si>
  <si>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</si>
  <si>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</si>
  <si>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</si>
  <si>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</si>
  <si>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</si>
  <si>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</si>
  <si>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</si>
  <si>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</si>
  <si>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</si>
  <si>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</si>
  <si>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</si>
  <si>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</si>
  <si>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</si>
  <si>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</si>
  <si>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</si>
  <si>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</si>
  <si>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</si>
  <si>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</si>
  <si>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</si>
  <si>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</si>
  <si>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</si>
  <si>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</si>
  <si>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</si>
  <si>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</si>
  <si>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</si>
  <si>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</si>
  <si>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</si>
  <si>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</si>
  <si>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</si>
  <si>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</si>
  <si>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</si>
  <si>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</si>
  <si>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</si>
  <si>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</si>
  <si>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</si>
  <si>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</si>
  <si>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</si>
  <si>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</si>
  <si>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</si>
  <si>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</si>
  <si>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</si>
  <si>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</si>
  <si>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</si>
  <si>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</si>
  <si>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</si>
  <si>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</si>
  <si>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</si>
  <si>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</si>
  <si>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</si>
  <si>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</si>
  <si>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</si>
  <si>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</si>
  <si>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</si>
  <si>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</si>
  <si>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COLATINO DE R.L.</t>
  </si>
  <si>
    <t>ASOCIACION AGAPE DE EL SALVADOR</t>
  </si>
  <si>
    <t>RADIO CHALATENANGO, S.A. DE C.V.</t>
  </si>
  <si>
    <t>ANA BELLY GUERRA DEL CID</t>
  </si>
  <si>
    <t>MJ REMODELACIONES, S.A. DE C.V.</t>
  </si>
  <si>
    <t>TOROGOZ, S.A. DE C.V.</t>
  </si>
  <si>
    <t>BERTA ODETTE STERNHEIM DE ALFARO</t>
  </si>
  <si>
    <t>FREDY NOE GRANADOS RIVERA</t>
  </si>
  <si>
    <t>ARTENIO BALTAZAR ERAZO</t>
  </si>
  <si>
    <t>DATAPRINT DE EL SALVADOR, S.A. DE C.V.</t>
  </si>
  <si>
    <t>CARLOS ANTONIO ARAUJO GRIMALDI</t>
  </si>
  <si>
    <t>PAPELCO, S.A. DE C.V.</t>
  </si>
  <si>
    <t>CALCULADORAS Y TECLADOS, S.A. DE C.V.</t>
  </si>
  <si>
    <t>HOTELES Y DESARROLLOS, S.A. DE C.V.</t>
  </si>
  <si>
    <t>OMNI MUSIC, S.A. DE C.V.</t>
  </si>
  <si>
    <t>DELIBANQUETES, S.A. DE C.V.</t>
  </si>
  <si>
    <t>GBM DE EL SALVADOR, S.A. DE C.V.</t>
  </si>
  <si>
    <t>PRODUCTOS DE POLIURETANO, S.A. DE C.V.</t>
  </si>
  <si>
    <t>MARÍA GUILLERMINA AGUILAR JOVEL</t>
  </si>
  <si>
    <t>ASOCIACIÓN ÁGAPE DE EL SALVADOR</t>
  </si>
  <si>
    <t>TELEFÓNICA MÓVILES EL SALVADOR, S.A. DE C.V.</t>
  </si>
  <si>
    <t>MAGNO ALDEMAR GONZÁLEZ VÁSQUEZ</t>
  </si>
  <si>
    <t>TALLER DIDEA, S.A. DE C.V.</t>
  </si>
  <si>
    <t>SERVICIOS TÉCNICOS MÉDICOS, S.A. DE C.V.</t>
  </si>
  <si>
    <t>EDITORA EL MUNDO, S.A.</t>
  </si>
  <si>
    <t>JOSÉ ERNESTO LOZANO RIVERA</t>
  </si>
  <si>
    <t>NORA CONSUELO BELLOSO HENRÍQUEZ</t>
  </si>
  <si>
    <t>MARIO FRANCISCO SOSA AMBROGI</t>
  </si>
  <si>
    <t>ROBERTO LÓPEZ AGUILAR</t>
  </si>
  <si>
    <t>PABLO DAVID MIRALDA MARTÍNEZ</t>
  </si>
  <si>
    <t>NOÉ ALBERTO GUILLEN</t>
  </si>
  <si>
    <t>ROSA MARÍA MANCIA DE REYES</t>
  </si>
  <si>
    <t>MARÍA EUGENIA MURGA DE MORALES</t>
  </si>
  <si>
    <t>EDITORIAL ALTAMIRANO MADRIZ, S.A. DE C.V.</t>
  </si>
  <si>
    <t>DATA &amp; GRAPHICS, S.A. DE C.V.</t>
  </si>
  <si>
    <t>SERVICIOS TECNOLÓGICOS MÚLTIPLES, S.A. DE C.V.</t>
  </si>
  <si>
    <t>ALMACENES VIDRI, S.A. DE C.V.</t>
  </si>
  <si>
    <t>INNOVACIONES MÉDICAS, S.A. DE C.V.</t>
  </si>
  <si>
    <t>LIBRERÍA Y PAPELERÍA EL NUEVO SIGLO, S.A. DE C.V.</t>
  </si>
  <si>
    <t>JOSÉ NEMESIO PORTILLO</t>
  </si>
  <si>
    <t>TELESIS, S.A. DE C.V.</t>
  </si>
  <si>
    <t>SISTEMAS BIOMÉDICOS, S.A. DE C.V.</t>
  </si>
  <si>
    <t>JOSÉ EDGARDO HERNÁNDEZ PINEDA</t>
  </si>
  <si>
    <t>PATRICIA DEL CARMEN GARCÍA DE CORNEJO</t>
  </si>
  <si>
    <t>SEGUROS DEL PACIFICO, S.A.</t>
  </si>
  <si>
    <t>FARMACIAS UNO, S.A. DE C.V.</t>
  </si>
  <si>
    <t>PRORROGA</t>
  </si>
  <si>
    <t xml:space="preserve">CONTRATO </t>
  </si>
  <si>
    <t>SEGUROS E INVERSIONES, S.A.</t>
  </si>
  <si>
    <t>SANDRA RENEE STERNHEIM SELVA</t>
  </si>
  <si>
    <t>MONTOS</t>
  </si>
  <si>
    <t>ORDEN DE SUMINISTRO DE BIENES Y SERVICIOS O CONTRATO</t>
  </si>
  <si>
    <t>E</t>
  </si>
  <si>
    <t>MB</t>
  </si>
  <si>
    <t>B</t>
  </si>
  <si>
    <t>R</t>
  </si>
  <si>
    <t>X</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</si>
  <si>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</si>
  <si>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</si>
  <si>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</si>
  <si>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</si>
  <si>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</si>
  <si>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</si>
  <si>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</si>
  <si>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</si>
  <si>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</si>
  <si>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</si>
  <si>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</si>
  <si>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</si>
  <si>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</si>
  <si>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</si>
  <si>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</si>
  <si>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</si>
  <si>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</si>
  <si>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</si>
  <si>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</si>
  <si>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</si>
  <si>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</si>
  <si>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</si>
  <si>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</si>
  <si>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</si>
  <si>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</si>
  <si>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</si>
  <si>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</si>
  <si>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</si>
  <si>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</si>
  <si>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</si>
  <si>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</si>
  <si>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</si>
  <si>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</si>
  <si>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</si>
  <si>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</si>
  <si>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</si>
  <si>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</si>
  <si>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</si>
  <si>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</si>
  <si>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</si>
  <si>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</si>
  <si>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</si>
  <si>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</si>
  <si>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</si>
  <si>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</si>
  <si>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</si>
  <si>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</si>
  <si>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</si>
  <si>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</si>
  <si>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</si>
  <si>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</si>
  <si>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</si>
  <si>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</si>
  <si>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</si>
  <si>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</si>
  <si>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</si>
  <si>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</si>
  <si>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</si>
  <si>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</si>
  <si>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</si>
  <si>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</si>
  <si>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</si>
  <si>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</si>
  <si>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</si>
  <si>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</si>
  <si>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</si>
  <si>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</si>
  <si>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</si>
  <si>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</si>
  <si>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</si>
  <si>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</si>
  <si>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</si>
  <si>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</si>
  <si>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</si>
  <si>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</si>
  <si>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</si>
  <si>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</si>
  <si>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</si>
  <si>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</si>
  <si>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</si>
  <si>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</si>
  <si>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</si>
  <si>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</si>
  <si>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</si>
  <si>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</si>
  <si>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</si>
  <si>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</si>
  <si>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</si>
  <si>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</si>
  <si>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</si>
  <si>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</si>
  <si>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</si>
  <si>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</si>
  <si>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</si>
  <si>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</si>
  <si>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</si>
  <si>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</si>
  <si>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</si>
  <si>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</si>
  <si>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</si>
  <si>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</si>
  <si>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</si>
  <si>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</si>
  <si>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</si>
  <si>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</si>
  <si>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</si>
  <si>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</si>
  <si>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</si>
  <si>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</si>
  <si>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</si>
  <si>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</si>
  <si>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</si>
  <si>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</si>
  <si>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</si>
  <si>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</si>
  <si>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</si>
  <si>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</si>
  <si>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</si>
  <si>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</si>
  <si>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</si>
  <si>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</si>
  <si>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</si>
  <si>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</si>
  <si>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</si>
  <si>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</si>
  <si>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</si>
  <si>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</si>
  <si>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</si>
  <si>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</si>
  <si>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</si>
  <si>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</si>
  <si>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</si>
  <si>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</si>
  <si>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</si>
  <si>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</si>
  <si>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</si>
  <si>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</si>
  <si>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</si>
  <si>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</si>
  <si>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</si>
  <si>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</si>
  <si>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</si>
  <si>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</si>
  <si>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</si>
  <si>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</si>
  <si>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</si>
  <si>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</si>
  <si>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</si>
  <si>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</si>
  <si>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</si>
  <si>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</si>
  <si>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</si>
  <si>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</si>
  <si>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</si>
  <si>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</si>
  <si>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</si>
  <si>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</si>
  <si>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</si>
  <si>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</si>
  <si>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</si>
  <si>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</si>
  <si>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</si>
  <si>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</si>
  <si>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</si>
  <si>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</si>
  <si>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</si>
  <si>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</si>
  <si>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</si>
  <si>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</si>
  <si>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</si>
  <si>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</si>
  <si>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</si>
  <si>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</si>
  <si>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</si>
  <si>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</si>
  <si>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</si>
  <si>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</si>
  <si>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</si>
  <si>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</si>
  <si>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</si>
  <si>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</si>
  <si>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</si>
  <si>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</si>
  <si>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</si>
  <si>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</si>
  <si>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</si>
  <si>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</si>
  <si>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</si>
  <si>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</si>
  <si>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</si>
  <si>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</si>
  <si>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</si>
  <si>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</si>
  <si>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</si>
  <si>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</si>
  <si>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</si>
  <si>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</si>
  <si>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</si>
  <si>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</si>
  <si>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</si>
  <si>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</si>
  <si>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</si>
  <si>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</si>
  <si>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</si>
  <si>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</si>
  <si>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</si>
  <si>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</si>
  <si>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</si>
  <si>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</si>
  <si>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</si>
  <si>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</si>
  <si>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</si>
  <si>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</si>
  <si>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</si>
  <si>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</si>
  <si>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</si>
  <si>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</si>
  <si>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</si>
  <si>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</si>
  <si>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</si>
  <si>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</si>
  <si>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</si>
  <si>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</si>
  <si>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</si>
  <si>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</si>
  <si>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</si>
  <si>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</si>
  <si>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</si>
  <si>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</si>
  <si>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</si>
  <si>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</si>
  <si>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</si>
  <si>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</si>
  <si>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</si>
  <si>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</si>
  <si>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</si>
  <si>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</si>
  <si>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</si>
  <si>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</si>
  <si>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</si>
  <si>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</si>
  <si>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</si>
  <si>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</si>
  <si>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</si>
  <si>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</si>
  <si>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</si>
  <si>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</si>
  <si>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</si>
  <si>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</si>
  <si>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</si>
  <si>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</si>
  <si>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</si>
  <si>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</si>
  <si>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</si>
  <si>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</si>
  <si>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</si>
  <si>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</si>
  <si>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</si>
  <si>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</si>
  <si>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</si>
  <si>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</si>
  <si>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</si>
  <si>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</si>
  <si>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</si>
  <si>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</si>
  <si>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</si>
  <si>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</si>
  <si>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</si>
  <si>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</si>
  <si>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</si>
  <si>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</si>
  <si>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</si>
  <si>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</si>
  <si>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</si>
  <si>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</si>
  <si>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</si>
  <si>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</si>
  <si>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</si>
  <si>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</si>
  <si>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</si>
  <si>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</si>
  <si>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</si>
  <si>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</si>
  <si>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</si>
  <si>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</si>
  <si>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</si>
  <si>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</si>
  <si>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</si>
  <si>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</si>
  <si>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</si>
  <si>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</si>
  <si>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</si>
  <si>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</si>
  <si>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</si>
  <si>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</si>
  <si>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</si>
  <si>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</si>
  <si>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</si>
  <si>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</si>
  <si>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</si>
  <si>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</si>
  <si>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</si>
  <si>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</si>
  <si>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</si>
  <si>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</si>
  <si>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</si>
  <si>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</si>
  <si>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</si>
  <si>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</si>
  <si>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</si>
  <si>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</si>
  <si>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</si>
  <si>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</si>
  <si>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</si>
  <si>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</si>
  <si>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</si>
  <si>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</si>
  <si>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</si>
  <si>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</si>
  <si>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</si>
  <si>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</si>
  <si>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</si>
  <si>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</si>
  <si>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</si>
  <si>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</si>
  <si>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</si>
  <si>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</si>
  <si>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</si>
  <si>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</si>
  <si>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</si>
  <si>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</si>
  <si>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</si>
  <si>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</si>
  <si>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</si>
  <si>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</si>
  <si>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</si>
  <si>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</si>
  <si>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</si>
  <si>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</si>
  <si>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</si>
  <si>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</si>
  <si>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</si>
  <si>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</si>
  <si>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</si>
  <si>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</si>
  <si>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</si>
  <si>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</si>
  <si>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</si>
  <si>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</si>
  <si>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</si>
  <si>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</si>
  <si>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</si>
  <si>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</si>
  <si>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</si>
  <si>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</si>
  <si>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</si>
  <si>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</si>
  <si>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</si>
  <si>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</si>
  <si>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</si>
  <si>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</si>
  <si>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</si>
  <si>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</si>
  <si>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</si>
  <si>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</si>
  <si>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</si>
  <si>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</si>
  <si>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</si>
  <si>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</si>
  <si>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</si>
  <si>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</si>
  <si>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</si>
  <si>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</si>
  <si>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</si>
  <si>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</si>
  <si>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</si>
  <si>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</si>
  <si>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</si>
  <si>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</si>
  <si>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</si>
  <si>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</si>
  <si>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</si>
  <si>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</si>
  <si>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</si>
  <si>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</si>
  <si>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</si>
  <si>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</si>
  <si>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</si>
  <si>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</si>
  <si>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</si>
  <si>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</si>
  <si>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</si>
  <si>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</si>
  <si>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</si>
  <si>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</si>
  <si>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</si>
  <si>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</si>
  <si>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</si>
  <si>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</si>
  <si>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</si>
  <si>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</si>
  <si>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</si>
  <si>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</si>
  <si>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</si>
  <si>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</si>
  <si>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</si>
  <si>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</si>
  <si>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</si>
  <si>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</si>
  <si>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</si>
  <si>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</si>
  <si>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</si>
  <si>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</si>
  <si>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</si>
  <si>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</si>
  <si>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</si>
  <si>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</si>
  <si>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</si>
  <si>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</si>
  <si>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</si>
  <si>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</si>
  <si>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</si>
  <si>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</si>
  <si>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</si>
  <si>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</si>
  <si>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</si>
  <si>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</si>
  <si>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</si>
  <si>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</si>
  <si>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</si>
  <si>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</si>
  <si>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</si>
  <si>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</si>
  <si>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</si>
  <si>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</si>
  <si>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</si>
  <si>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</si>
  <si>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</si>
  <si>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</si>
  <si>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</si>
  <si>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</si>
  <si>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</si>
  <si>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</si>
  <si>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</si>
  <si>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</si>
  <si>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</si>
  <si>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</si>
  <si>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</si>
  <si>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</si>
  <si>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</si>
  <si>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</si>
  <si>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</si>
  <si>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</si>
  <si>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</si>
  <si>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</si>
  <si>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</si>
  <si>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</si>
  <si>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</si>
  <si>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</si>
  <si>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</si>
  <si>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</si>
  <si>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</si>
  <si>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</si>
  <si>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</si>
  <si>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</si>
  <si>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</si>
  <si>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</si>
  <si>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</si>
  <si>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</si>
  <si>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</si>
  <si>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</si>
  <si>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</si>
  <si>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</si>
  <si>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</si>
  <si>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</si>
  <si>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</si>
  <si>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</si>
  <si>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</si>
  <si>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</si>
  <si>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</si>
  <si>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</si>
  <si>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</si>
  <si>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</si>
  <si>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</si>
  <si>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</si>
  <si>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</si>
  <si>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</si>
  <si>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</si>
  <si>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</si>
  <si>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</si>
  <si>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</si>
  <si>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</si>
  <si>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</si>
  <si>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</si>
  <si>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</si>
  <si>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</si>
  <si>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</si>
  <si>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</si>
  <si>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</si>
  <si>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</si>
  <si>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</si>
  <si>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</si>
  <si>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</si>
  <si>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</si>
  <si>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</si>
  <si>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</si>
  <si>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</si>
  <si>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</si>
  <si>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</si>
  <si>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</si>
  <si>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</si>
  <si>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</si>
  <si>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</si>
  <si>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</si>
  <si>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</si>
  <si>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</si>
  <si>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</si>
  <si>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</si>
  <si>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</si>
  <si>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</si>
  <si>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</si>
  <si>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</si>
  <si>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</si>
  <si>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</si>
  <si>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</si>
  <si>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</si>
  <si>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</si>
  <si>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</si>
  <si>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</si>
  <si>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</si>
  <si>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</si>
  <si>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</si>
  <si>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</si>
  <si>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</si>
  <si>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</si>
  <si>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</si>
  <si>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</si>
  <si>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</si>
  <si>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</si>
  <si>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</si>
  <si>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</si>
  <si>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</si>
  <si>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</si>
  <si>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</si>
  <si>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</si>
  <si>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</si>
  <si>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</si>
  <si>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</si>
  <si>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</si>
  <si>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</si>
  <si>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</si>
  <si>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</si>
  <si>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</si>
  <si>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</si>
  <si>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</si>
  <si>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</si>
  <si>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</si>
  <si>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</si>
  <si>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</si>
  <si>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</si>
  <si>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</si>
  <si>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</si>
  <si>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</si>
  <si>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</si>
  <si>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</si>
  <si>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</si>
  <si>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</si>
  <si>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</si>
  <si>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</si>
  <si>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</si>
  <si>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</si>
  <si>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</si>
  <si>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</si>
  <si>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</si>
  <si>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</si>
  <si>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</si>
  <si>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</si>
  <si>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</si>
  <si>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</si>
  <si>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</si>
  <si>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</si>
  <si>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</si>
  <si>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</si>
  <si>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</si>
  <si>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</si>
  <si>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</si>
  <si>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</si>
  <si>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</si>
  <si>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</si>
  <si>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</si>
  <si>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</si>
  <si>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</si>
  <si>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</si>
  <si>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</si>
  <si>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</si>
  <si>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</si>
  <si>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</si>
  <si>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</si>
  <si>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</si>
  <si>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</si>
  <si>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</si>
  <si>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</si>
  <si>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</si>
  <si>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</si>
  <si>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</si>
  <si>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</si>
  <si>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</si>
  <si>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</si>
  <si>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</si>
  <si>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</si>
  <si>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</si>
  <si>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</si>
  <si>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</si>
  <si>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</si>
  <si>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</si>
  <si>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</si>
  <si>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</si>
  <si>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</si>
  <si>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</si>
  <si>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</si>
  <si>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</si>
  <si>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</si>
  <si>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</si>
  <si>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</si>
  <si>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</si>
  <si>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</si>
  <si>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</si>
  <si>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</si>
  <si>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</si>
  <si>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</si>
  <si>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</si>
  <si>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</si>
  <si>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</si>
  <si>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</si>
  <si>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</si>
  <si>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</si>
  <si>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</si>
  <si>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</si>
  <si>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</si>
  <si>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</si>
  <si>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</si>
  <si>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</si>
  <si>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</si>
  <si>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</si>
  <si>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</si>
  <si>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</si>
  <si>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</si>
  <si>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</si>
  <si>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</si>
  <si>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</si>
  <si>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</si>
  <si>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</si>
  <si>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</si>
  <si>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</si>
  <si>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</si>
  <si>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</si>
  <si>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</si>
  <si>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</si>
  <si>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</si>
  <si>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</si>
  <si>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</si>
  <si>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</si>
  <si>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</si>
  <si>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</si>
  <si>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</si>
  <si>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</si>
  <si>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</si>
  <si>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</si>
  <si>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</si>
  <si>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</si>
  <si>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</si>
  <si>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</si>
  <si>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</si>
  <si>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</si>
  <si>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</si>
  <si>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</si>
  <si>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</si>
  <si>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</si>
  <si>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</si>
  <si>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</si>
  <si>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</si>
  <si>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</si>
  <si>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</si>
  <si>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</si>
  <si>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</si>
  <si>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</si>
  <si>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</si>
  <si>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</si>
  <si>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</si>
  <si>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</si>
  <si>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</si>
  <si>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</si>
  <si>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</si>
  <si>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</si>
  <si>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</si>
  <si>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</si>
  <si>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</si>
  <si>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</si>
  <si>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</si>
  <si>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</si>
  <si>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</si>
  <si>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</si>
  <si>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</si>
  <si>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</si>
  <si>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</si>
  <si>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</si>
  <si>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</si>
  <si>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</si>
  <si>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</si>
  <si>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</si>
  <si>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</si>
  <si>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</si>
  <si>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</si>
  <si>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</si>
  <si>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</si>
  <si>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</si>
  <si>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</si>
  <si>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</si>
  <si>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</si>
  <si>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</si>
  <si>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</si>
  <si>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</si>
  <si>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</si>
  <si>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</si>
  <si>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</si>
  <si>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</si>
  <si>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</si>
  <si>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</si>
  <si>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</si>
  <si>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</si>
  <si>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</si>
  <si>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</si>
  <si>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</si>
  <si>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</si>
  <si>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</si>
  <si>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</si>
  <si>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</si>
  <si>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</si>
  <si>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</si>
  <si>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</si>
  <si>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</si>
  <si>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</si>
  <si>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</si>
  <si>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</si>
  <si>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</si>
  <si>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</si>
  <si>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</si>
  <si>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</si>
  <si>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</si>
  <si>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</si>
  <si>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</si>
  <si>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</si>
  <si>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</si>
  <si>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</si>
  <si>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</si>
  <si>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</si>
  <si>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</si>
  <si>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</si>
  <si>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</si>
  <si>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</si>
  <si>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</si>
  <si>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</si>
  <si>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</si>
  <si>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</si>
  <si>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</si>
  <si>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</si>
  <si>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</si>
  <si>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</si>
  <si>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</si>
  <si>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</si>
  <si>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</si>
  <si>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</si>
  <si>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</si>
  <si>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</si>
  <si>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</si>
  <si>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</si>
  <si>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</si>
  <si>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</si>
  <si>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</si>
  <si>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</si>
  <si>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</si>
  <si>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</si>
  <si>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</si>
  <si>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</si>
  <si>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</si>
  <si>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</si>
  <si>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</si>
  <si>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</si>
  <si>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</si>
  <si>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</si>
  <si>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</si>
  <si>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</si>
  <si>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</si>
  <si>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</si>
  <si>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</si>
  <si>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</si>
  <si>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</si>
  <si>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</si>
  <si>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</si>
  <si>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</si>
  <si>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</si>
  <si>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</si>
  <si>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</si>
  <si>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</si>
  <si>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</si>
  <si>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</si>
  <si>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</si>
  <si>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</si>
  <si>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</si>
  <si>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</si>
  <si>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</si>
  <si>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</si>
  <si>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</si>
  <si>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</si>
  <si>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</si>
  <si>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</si>
  <si>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</si>
  <si>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</si>
  <si>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</si>
  <si>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</si>
  <si>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</si>
  <si>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</si>
  <si>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</si>
  <si>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</si>
  <si>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</si>
  <si>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</si>
  <si>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</si>
  <si>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</si>
  <si>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</si>
  <si>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</si>
  <si>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</si>
  <si>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</si>
  <si>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</si>
  <si>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</si>
  <si>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</si>
  <si>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</si>
  <si>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</si>
  <si>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</si>
  <si>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</si>
  <si>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</si>
  <si>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</si>
  <si>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</si>
  <si>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</si>
  <si>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</si>
  <si>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</si>
  <si>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</si>
  <si>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</si>
  <si>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</si>
  <si>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</si>
  <si>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</si>
  <si>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</si>
  <si>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</si>
  <si>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</si>
  <si>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</si>
  <si>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</si>
  <si>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</si>
  <si>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</si>
  <si>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</si>
  <si>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</si>
  <si>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</si>
  <si>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</si>
  <si>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</si>
  <si>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</si>
  <si>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</si>
  <si>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</si>
  <si>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</si>
  <si>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</si>
  <si>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</si>
  <si>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</si>
  <si>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</si>
  <si>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</si>
  <si>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</si>
  <si>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</si>
  <si>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</si>
  <si>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</si>
  <si>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</si>
  <si>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</si>
  <si>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</si>
  <si>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</si>
  <si>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</si>
  <si>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</si>
  <si>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</si>
  <si>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</si>
  <si>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</si>
  <si>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</si>
  <si>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</si>
  <si>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</si>
  <si>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</si>
  <si>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</si>
  <si>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</si>
  <si>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</si>
  <si>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</si>
  <si>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</si>
  <si>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</si>
  <si>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</si>
  <si>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</si>
  <si>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</si>
  <si>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</si>
  <si>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</si>
  <si>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</si>
  <si>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</si>
  <si>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</si>
  <si>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</si>
  <si>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</si>
  <si>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</si>
  <si>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</si>
  <si>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</si>
  <si>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</si>
  <si>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</si>
  <si>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</si>
  <si>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</si>
  <si>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</si>
  <si>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</si>
  <si>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</si>
  <si>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</si>
  <si>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</si>
  <si>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</si>
  <si>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</si>
  <si>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</si>
  <si>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</si>
  <si>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</si>
  <si>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</si>
  <si>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</si>
  <si>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</si>
  <si>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</si>
  <si>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</si>
  <si>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</si>
  <si>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</si>
  <si>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</si>
  <si>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</si>
  <si>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</si>
  <si>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</si>
  <si>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</si>
  <si>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</si>
  <si>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</si>
  <si>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</si>
  <si>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</si>
  <si>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</si>
  <si>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</si>
  <si>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</si>
  <si>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</si>
  <si>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</si>
  <si>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</si>
  <si>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</si>
  <si>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</si>
  <si>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</si>
  <si>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</si>
  <si>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</si>
  <si>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</si>
  <si>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</si>
  <si>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</si>
  <si>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</si>
  <si>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</si>
  <si>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</si>
  <si>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</si>
  <si>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</si>
  <si>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</si>
  <si>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</si>
  <si>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</si>
  <si>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</si>
  <si>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</si>
  <si>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</si>
  <si>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</si>
  <si>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</si>
  <si>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</si>
  <si>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</si>
  <si>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</si>
  <si>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</si>
  <si>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</si>
  <si>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</si>
  <si>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</si>
  <si>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</si>
  <si>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</si>
  <si>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</si>
  <si>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</si>
  <si>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</si>
  <si>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</si>
  <si>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</si>
  <si>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</si>
  <si>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</si>
  <si>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</si>
  <si>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</si>
  <si>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</si>
  <si>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</si>
  <si>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</si>
  <si>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</si>
  <si>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</si>
  <si>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</si>
  <si>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</si>
  <si>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</si>
  <si>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</si>
  <si>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</si>
  <si>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</si>
  <si>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</si>
  <si>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</si>
  <si>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</si>
  <si>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</si>
  <si>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</si>
  <si>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</si>
  <si>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</si>
  <si>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</si>
  <si>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</si>
  <si>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</si>
  <si>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</si>
  <si>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</si>
  <si>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</si>
  <si>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</si>
  <si>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</si>
  <si>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</si>
  <si>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</si>
  <si>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</si>
  <si>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</si>
  <si>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</si>
  <si>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</si>
  <si>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</si>
  <si>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</si>
  <si>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</si>
  <si>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</si>
  <si>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</si>
  <si>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</si>
  <si>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</si>
  <si>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</si>
  <si>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</si>
  <si>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</si>
  <si>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</si>
  <si>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</si>
  <si>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</si>
  <si>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</si>
  <si>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</si>
  <si>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</si>
  <si>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</si>
  <si>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</si>
  <si>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</si>
  <si>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</si>
  <si>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</si>
  <si>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</si>
  <si>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</si>
  <si>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</si>
  <si>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</si>
  <si>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</si>
  <si>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</si>
  <si>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</si>
  <si>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</si>
  <si>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</si>
  <si>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</si>
  <si>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</si>
  <si>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</si>
  <si>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</si>
  <si>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</si>
  <si>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</si>
  <si>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</si>
  <si>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</si>
  <si>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</si>
  <si>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</si>
  <si>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</si>
  <si>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</si>
  <si>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</si>
  <si>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</si>
  <si>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</si>
  <si>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</si>
  <si>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</si>
  <si>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</si>
  <si>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</si>
  <si>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</si>
  <si>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</si>
  <si>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</si>
  <si>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</si>
  <si>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</si>
  <si>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</si>
  <si>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</si>
  <si>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</si>
  <si>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</si>
  <si>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</si>
  <si>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</si>
  <si>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</si>
  <si>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</si>
  <si>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</si>
  <si>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</si>
  <si>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</si>
  <si>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</si>
  <si>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</si>
  <si>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</si>
  <si>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</si>
  <si>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</si>
  <si>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</si>
  <si>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</si>
  <si>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</si>
  <si>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</si>
  <si>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</si>
  <si>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</si>
  <si>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</si>
  <si>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</si>
  <si>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</si>
  <si>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</si>
  <si>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</si>
  <si>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</si>
  <si>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</si>
  <si>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</si>
  <si>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</si>
  <si>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</si>
  <si>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</si>
  <si>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</si>
  <si>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</si>
  <si>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</si>
  <si>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</si>
  <si>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</si>
  <si>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</si>
  <si>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</si>
  <si>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</si>
  <si>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</si>
  <si>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</si>
  <si>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</si>
  <si>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</si>
  <si>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</si>
  <si>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</si>
  <si>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</si>
  <si>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</si>
  <si>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</si>
  <si>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</si>
  <si>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</si>
  <si>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</si>
  <si>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</si>
  <si>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</si>
  <si>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</si>
  <si>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</si>
  <si>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</si>
  <si>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</si>
  <si>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</si>
  <si>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</si>
  <si>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</si>
  <si>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</si>
  <si>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</si>
  <si>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</si>
  <si>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</si>
  <si>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</si>
  <si>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</si>
  <si>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</si>
  <si>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</si>
  <si>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</si>
  <si>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</si>
  <si>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</si>
  <si>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</si>
  <si>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</si>
  <si>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</si>
  <si>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</si>
  <si>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</si>
  <si>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</si>
  <si>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</si>
  <si>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</si>
  <si>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</si>
  <si>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</si>
  <si>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</si>
  <si>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</si>
  <si>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</si>
  <si>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</si>
  <si>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</si>
  <si>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</si>
  <si>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</si>
  <si>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</si>
  <si>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</si>
  <si>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</si>
  <si>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</si>
  <si>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</si>
  <si>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</si>
  <si>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</si>
  <si>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</si>
  <si>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</si>
  <si>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</si>
  <si>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</si>
  <si>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</si>
  <si>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</si>
  <si>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</si>
  <si>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</si>
  <si>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</si>
  <si>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</si>
  <si>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</si>
  <si>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</si>
  <si>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</si>
  <si>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</si>
  <si>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</si>
  <si>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</si>
  <si>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</si>
  <si>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</si>
  <si>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</si>
  <si>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</si>
  <si>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</si>
  <si>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</si>
  <si>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</si>
  <si>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</si>
  <si>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</si>
  <si>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</si>
  <si>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</si>
  <si>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</si>
  <si>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</si>
  <si>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</si>
  <si>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</si>
  <si>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</si>
  <si>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</si>
  <si>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</si>
  <si>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</si>
  <si>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</si>
  <si>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</si>
  <si>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</si>
  <si>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</si>
  <si>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</si>
  <si>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</si>
  <si>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</si>
  <si>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</si>
  <si>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</si>
  <si>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</si>
  <si>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</si>
  <si>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</si>
  <si>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</si>
  <si>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</si>
  <si>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</si>
  <si>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</si>
  <si>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</si>
  <si>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</si>
  <si>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</si>
  <si>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</si>
  <si>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</si>
  <si>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</si>
  <si>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</si>
  <si>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</si>
  <si>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</si>
  <si>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</si>
  <si>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</si>
  <si>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</si>
  <si>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</si>
  <si>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</si>
  <si>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</si>
  <si>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</si>
  <si>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</si>
  <si>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</si>
  <si>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</si>
  <si>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</si>
  <si>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</si>
  <si>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</si>
  <si>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</si>
  <si>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</si>
  <si>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</si>
  <si>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</si>
  <si>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</si>
  <si>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</si>
  <si>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</si>
  <si>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</si>
  <si>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</si>
  <si>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</si>
  <si>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</si>
  <si>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</si>
  <si>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</si>
  <si>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</si>
  <si>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</si>
  <si>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</si>
  <si>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</si>
  <si>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</si>
  <si>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</si>
  <si>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</si>
  <si>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</si>
  <si>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</si>
  <si>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</si>
  <si>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</si>
  <si>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</si>
  <si>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</si>
  <si>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</si>
  <si>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</si>
  <si>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</si>
  <si>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</si>
  <si>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</si>
  <si>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</si>
  <si>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</si>
  <si>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</si>
  <si>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</si>
  <si>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</si>
  <si>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</si>
  <si>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</si>
  <si>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</si>
  <si>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</si>
  <si>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</si>
  <si>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</si>
  <si>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</si>
  <si>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</si>
  <si>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</si>
  <si>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</si>
  <si>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</si>
  <si>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</si>
  <si>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</si>
  <si>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</si>
  <si>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</si>
  <si>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</si>
  <si>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</si>
  <si>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</si>
  <si>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</si>
  <si>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</si>
  <si>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</si>
  <si>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</si>
  <si>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</si>
  <si>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</si>
  <si>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</si>
  <si>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</si>
  <si>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</si>
  <si>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</si>
  <si>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</si>
  <si>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</si>
  <si>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</si>
  <si>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</si>
  <si>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</si>
  <si>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</si>
  <si>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</si>
  <si>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</si>
  <si>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</si>
  <si>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</si>
  <si>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</si>
  <si>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</si>
  <si>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</si>
  <si>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</si>
  <si>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</si>
  <si>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</si>
  <si>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</si>
  <si>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</si>
  <si>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</si>
  <si>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</si>
  <si>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</si>
  <si>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</si>
  <si>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</si>
  <si>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</si>
  <si>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</si>
  <si>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</si>
  <si>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</si>
  <si>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</si>
  <si>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</si>
  <si>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</si>
  <si>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</si>
  <si>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</si>
  <si>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</si>
  <si>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</si>
  <si>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</si>
  <si>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</si>
  <si>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</si>
  <si>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</si>
  <si>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</si>
  <si>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</si>
  <si>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</si>
  <si>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</si>
  <si>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</si>
  <si>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</si>
  <si>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</si>
  <si>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</si>
  <si>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</si>
  <si>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</si>
  <si>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</si>
  <si>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</si>
  <si>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</si>
  <si>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</si>
  <si>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</si>
  <si>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</si>
  <si>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</si>
  <si>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</si>
  <si>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</si>
  <si>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</si>
  <si>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</si>
  <si>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</si>
  <si>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</si>
  <si>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</si>
  <si>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</si>
  <si>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</si>
  <si>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</si>
  <si>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</si>
  <si>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</si>
  <si>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</si>
  <si>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</si>
  <si>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</si>
  <si>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</si>
  <si>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</si>
  <si>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</si>
  <si>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</si>
  <si>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</si>
  <si>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</si>
  <si>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</si>
  <si>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</si>
  <si>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</si>
  <si>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</si>
  <si>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</si>
  <si>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</si>
  <si>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</si>
  <si>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</si>
  <si>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</si>
  <si>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</si>
  <si>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</si>
  <si>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</si>
  <si>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</si>
  <si>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</si>
  <si>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</si>
  <si>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</si>
  <si>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</si>
  <si>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</si>
  <si>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</si>
  <si>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</si>
  <si>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</si>
  <si>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</si>
  <si>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</si>
  <si>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</si>
  <si>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</si>
  <si>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</si>
  <si>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</si>
  <si>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</si>
  <si>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</si>
  <si>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</si>
  <si>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</si>
  <si>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</si>
  <si>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</si>
  <si>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</si>
  <si>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</si>
  <si>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</si>
  <si>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</si>
  <si>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</si>
  <si>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</si>
  <si>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</si>
  <si>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</si>
  <si>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</si>
  <si>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</si>
  <si>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</si>
  <si>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</si>
  <si>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</si>
  <si>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</si>
  <si>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</si>
  <si>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</si>
  <si>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</si>
  <si>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</si>
  <si>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</si>
  <si>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</si>
  <si>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</si>
  <si>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</si>
  <si>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</si>
  <si>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</si>
  <si>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</si>
  <si>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</si>
  <si>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</si>
  <si>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</si>
  <si>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</si>
  <si>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</si>
  <si>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</si>
  <si>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</si>
  <si>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</si>
  <si>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</si>
  <si>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</si>
  <si>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</si>
  <si>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</si>
  <si>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</si>
  <si>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</si>
  <si>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</si>
  <si>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</si>
  <si>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</si>
  <si>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</si>
  <si>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</si>
  <si>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</si>
  <si>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</si>
  <si>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</si>
  <si>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</si>
  <si>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</si>
  <si>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</si>
  <si>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</si>
  <si>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</si>
  <si>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</si>
  <si>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</si>
  <si>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</si>
  <si>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</si>
  <si>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</si>
  <si>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</si>
  <si>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</si>
  <si>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</si>
  <si>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</si>
  <si>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</si>
  <si>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</si>
  <si>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</si>
  <si>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</si>
  <si>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</si>
  <si>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</si>
  <si>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</si>
  <si>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</si>
  <si>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</si>
  <si>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</si>
  <si>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</si>
  <si>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</si>
  <si>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</si>
  <si>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</si>
  <si>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</si>
  <si>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</si>
  <si>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</si>
  <si>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</si>
  <si>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</si>
  <si>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</si>
  <si>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</si>
  <si>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</si>
  <si>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</si>
  <si>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</si>
  <si>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</si>
  <si>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</si>
  <si>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</si>
  <si>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</si>
  <si>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</si>
  <si>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Incumplimiento en la entrega.</t>
  </si>
  <si>
    <t>Incumplimiento en la entrega de los suministros</t>
  </si>
  <si>
    <t>Incumplimiento de entrega</t>
  </si>
  <si>
    <t>Incumplimiento de la entrega</t>
  </si>
  <si>
    <t>Extinsión y Caducidad por incumplimiento en la entrega de los productos.</t>
  </si>
  <si>
    <t>Incumplimiento en la entrega de los productos</t>
  </si>
  <si>
    <t>CONTRATAR EL SERVICIO DE EVALUACIONES PSICOLOGICAS.</t>
  </si>
  <si>
    <t>CONTRATAR EL SERVICIO DE PUBLICACIÓN ESCRITA AVISO DE CONVOCATORIA PARA PROCESOS LICITATORIOS.</t>
  </si>
  <si>
    <t>CONTRATAR EL SERVICIO DE PUBLICACIÓN ESCRITA AVISO DE RESULTADOS PARA PROCESOS LICITATORIOS.</t>
  </si>
  <si>
    <t>CONTRATAR EL SERVICIO DE PUBLICACIÓN ESCRITA DE AVISO DE CONVOCATORIA PARA PROCESOS LICITATORIOS.</t>
  </si>
  <si>
    <t>ARMADO GILBERTO CABALLERO ORTIZ</t>
  </si>
  <si>
    <t>FREDY ARMADO BENITEZ LOZANO 27</t>
  </si>
  <si>
    <t>OSCAR ARMADO SÁNCHEZ CARBALLO</t>
  </si>
  <si>
    <t>RICARDO ARMADO MORAN MARTÍNEZ</t>
  </si>
  <si>
    <t>SALVADOR ARMADO VILLALTA MURGA</t>
  </si>
  <si>
    <t xml:space="preserve"> MIGUEL ARMADO IBARRA PÉREZ </t>
  </si>
  <si>
    <t>CONTRATAR EL SERVICIO DE PUBLICACIÓN ESCRITA EN DOS PERIÓDICOS DE CIRCULACIÓN NACIONAL AVISO DE CONVOCATORIA PARA PROCESOS LICITATORIOS.</t>
  </si>
  <si>
    <t>ADQUIRIR EL SUMINISTRO DE LLANTAS PARA LOS DIFERENTES VEHÍCULOS DE LA INSTITUCIÓN.</t>
  </si>
  <si>
    <t>CONTRATAR EL SERVICIO DE PUBLICACIÓN ESCRITA EN PERIÓDICO DE CIRCULACIÓN NACIONAL AVISO DE RESULTADOS PARA PROCESOS LICITATORIOS.</t>
  </si>
  <si>
    <t>CONTRATAR EL SERVICIO DE PUBLICACION ESCRITA EN PERIODICOS DE CIRCULACION NACIONAL AVISO DE CONVOCATORIA PARA PROCESOS LICITATORIOS.</t>
  </si>
  <si>
    <t>CONTRATAR EL SERVICIO DE TELEFONIA MOVIL.</t>
  </si>
  <si>
    <t>CONTRATAR EL SERVICIO DE PUBLICACION ESCRITA EN PERIODICOS DE CIRCULACION NACIONAL AVISO DE RESULTADOS PARA PROCESOS LICITATORIOS.</t>
  </si>
  <si>
    <t>CONTRATAR EL SERVICIO DE EXAMENES DE GABINETE EN LA ESPECIALIDAD DE NEUMOLOGIA.</t>
  </si>
  <si>
    <t>CONTRATAR EL SERVICIO DE PUBLICACION ESCRITA EN UN PERIODICO DE CIRCULACION NACIONAL AVISO DE CONVOCATORIA PARA PROCESOS LICITATORIOS.</t>
  </si>
  <si>
    <t>CONTRATAR EL SERVICIO DE PUBLICACION ESCRITA EN PERIODICO DE CIRCULACION NACIONAL AVISO DE CONVOCATORIA PARA PROCESOS LICITATORIOS.</t>
  </si>
  <si>
    <t>CONTRATAR EL SERVICIO DE PUBLICACION ESCRITA EN PERIODICO DE CIRCULACION NACIONAL AVISO DE RESULTADOS PARA PROCESOS LICITATORIOS.</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</si>
  <si>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</si>
  <si>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</si>
  <si>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</si>
  <si>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</si>
  <si>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</si>
  <si>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</si>
  <si>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</si>
  <si>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</si>
  <si>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</si>
  <si>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</si>
  <si>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</si>
  <si>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</si>
  <si>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</si>
  <si>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</si>
  <si>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</si>
  <si>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</si>
  <si>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</si>
  <si>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</si>
  <si>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</si>
  <si>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</si>
  <si>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</si>
  <si>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</si>
  <si>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</si>
  <si>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</si>
  <si>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</si>
  <si>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</si>
  <si>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</si>
  <si>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</si>
  <si>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</si>
  <si>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</si>
  <si>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</si>
  <si>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</si>
  <si>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</si>
  <si>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</si>
  <si>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</si>
  <si>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</si>
  <si>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</si>
  <si>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</si>
  <si>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</si>
  <si>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</si>
  <si>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</si>
  <si>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</si>
  <si>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</si>
  <si>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</si>
  <si>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</si>
  <si>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</si>
  <si>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</si>
  <si>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</si>
  <si>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</si>
  <si>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</si>
  <si>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</si>
  <si>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</si>
  <si>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</si>
  <si>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</si>
  <si>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</si>
  <si>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</si>
  <si>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</si>
  <si>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</si>
  <si>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</si>
  <si>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</si>
  <si>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</si>
  <si>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</si>
  <si>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</si>
  <si>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</si>
  <si>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</si>
  <si>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</si>
  <si>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</si>
  <si>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</si>
  <si>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</si>
  <si>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</si>
  <si>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</si>
  <si>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</si>
  <si>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</si>
  <si>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</si>
  <si>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</si>
  <si>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</si>
  <si>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</si>
  <si>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</si>
  <si>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</si>
  <si>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</si>
  <si>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</si>
  <si>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</si>
  <si>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</si>
  <si>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</si>
  <si>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</si>
  <si>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</si>
  <si>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</si>
  <si>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</si>
  <si>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</si>
  <si>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</si>
  <si>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</si>
  <si>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</si>
  <si>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</si>
  <si>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</si>
  <si>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</si>
  <si>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</si>
  <si>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</si>
  <si>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</si>
  <si>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</si>
  <si>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</si>
  <si>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</si>
  <si>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</si>
  <si>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</si>
  <si>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</si>
  <si>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</si>
  <si>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</si>
  <si>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</si>
  <si>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</si>
  <si>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</si>
  <si>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</si>
  <si>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</si>
  <si>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</si>
  <si>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</si>
  <si>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</si>
  <si>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</si>
  <si>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</si>
  <si>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</si>
  <si>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</si>
  <si>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</si>
  <si>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</si>
  <si>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</si>
  <si>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</si>
  <si>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</si>
  <si>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</si>
  <si>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</si>
  <si>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</si>
  <si>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</si>
  <si>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</si>
  <si>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</si>
  <si>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</si>
  <si>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</si>
  <si>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</si>
  <si>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</si>
  <si>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</si>
  <si>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</si>
  <si>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</si>
  <si>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</si>
  <si>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</si>
  <si>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</si>
  <si>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</si>
  <si>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</si>
  <si>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</si>
  <si>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</si>
  <si>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</si>
  <si>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</si>
  <si>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</si>
  <si>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</si>
  <si>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</si>
  <si>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</si>
  <si>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</si>
  <si>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</si>
  <si>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</si>
  <si>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</si>
  <si>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</si>
  <si>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</si>
  <si>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</si>
  <si>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</si>
  <si>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</si>
  <si>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</si>
  <si>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</si>
  <si>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</si>
  <si>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</si>
  <si>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</si>
  <si>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</si>
  <si>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</si>
  <si>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</si>
  <si>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</si>
  <si>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</si>
  <si>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</si>
  <si>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</si>
  <si>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</si>
  <si>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</si>
  <si>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</si>
  <si>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</si>
  <si>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</si>
  <si>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</si>
  <si>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</si>
  <si>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</si>
  <si>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</si>
  <si>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</si>
  <si>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</si>
  <si>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</si>
  <si>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</si>
  <si>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</si>
  <si>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</si>
  <si>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</si>
  <si>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</si>
  <si>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</si>
  <si>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</si>
  <si>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</si>
  <si>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</si>
  <si>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</si>
  <si>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</si>
  <si>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</si>
  <si>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</si>
  <si>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</si>
  <si>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</si>
  <si>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</si>
  <si>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</si>
  <si>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</si>
  <si>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</si>
  <si>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</si>
  <si>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</si>
  <si>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</si>
  <si>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</si>
  <si>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</si>
  <si>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</si>
  <si>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</si>
  <si>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</si>
  <si>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</si>
  <si>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</si>
  <si>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</si>
  <si>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</si>
  <si>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</si>
  <si>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</si>
  <si>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</si>
  <si>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</si>
  <si>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</si>
  <si>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</si>
  <si>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</si>
  <si>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</si>
  <si>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</si>
  <si>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</si>
  <si>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</si>
  <si>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</si>
  <si>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</si>
  <si>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</si>
  <si>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</si>
  <si>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</si>
  <si>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</si>
  <si>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</si>
  <si>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</si>
  <si>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</si>
  <si>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</si>
  <si>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</si>
  <si>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</si>
  <si>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</si>
  <si>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</si>
  <si>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</si>
  <si>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</si>
  <si>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</si>
  <si>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</si>
  <si>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</si>
  <si>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</si>
  <si>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</si>
  <si>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</si>
  <si>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</si>
  <si>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</si>
  <si>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</si>
  <si>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</si>
  <si>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</si>
  <si>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</si>
  <si>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</si>
  <si>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</si>
  <si>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</si>
  <si>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</si>
  <si>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</si>
  <si>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</si>
  <si>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</si>
  <si>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</si>
  <si>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</si>
  <si>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</si>
  <si>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</si>
  <si>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</si>
  <si>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</si>
  <si>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</si>
  <si>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</si>
  <si>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</si>
  <si>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</si>
  <si>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</si>
  <si>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</si>
  <si>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</si>
  <si>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</si>
  <si>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</si>
  <si>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</si>
  <si>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</si>
  <si>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</si>
  <si>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</si>
  <si>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</si>
  <si>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</si>
  <si>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</si>
  <si>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</si>
  <si>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</si>
  <si>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</si>
  <si>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</si>
  <si>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</si>
  <si>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</si>
  <si>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</si>
  <si>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</si>
  <si>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</si>
  <si>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</si>
  <si>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</si>
  <si>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</si>
  <si>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</si>
  <si>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</si>
  <si>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</si>
  <si>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</si>
  <si>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</si>
  <si>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</si>
  <si>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</si>
  <si>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</si>
  <si>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</si>
  <si>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</si>
  <si>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</si>
  <si>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</si>
  <si>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</si>
  <si>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</si>
  <si>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</si>
  <si>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</si>
  <si>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</si>
  <si>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</si>
  <si>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</si>
  <si>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</si>
  <si>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</si>
  <si>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</si>
  <si>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</si>
  <si>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</si>
  <si>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</si>
  <si>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</si>
  <si>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</si>
  <si>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</si>
  <si>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</si>
  <si>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</si>
  <si>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</si>
  <si>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</si>
  <si>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</si>
  <si>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</si>
  <si>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</si>
  <si>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</si>
  <si>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</si>
  <si>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</si>
  <si>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</si>
  <si>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</si>
  <si>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</si>
  <si>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</si>
  <si>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</si>
  <si>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</si>
  <si>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</si>
  <si>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</si>
  <si>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</si>
  <si>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</si>
  <si>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</si>
  <si>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</si>
  <si>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</si>
  <si>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</si>
  <si>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</si>
  <si>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</si>
  <si>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</si>
  <si>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</si>
  <si>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</si>
  <si>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</si>
  <si>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</si>
  <si>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</si>
  <si>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</si>
  <si>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</si>
  <si>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</si>
  <si>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</si>
  <si>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</si>
  <si>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</si>
  <si>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</si>
  <si>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</si>
  <si>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</si>
  <si>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</si>
  <si>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</si>
  <si>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</si>
  <si>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</si>
  <si>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</si>
  <si>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</si>
  <si>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</si>
  <si>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</si>
  <si>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</si>
  <si>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</si>
  <si>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</si>
  <si>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</si>
  <si>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</si>
  <si>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</si>
  <si>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</si>
  <si>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</si>
  <si>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</si>
  <si>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</si>
  <si>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</si>
  <si>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</si>
  <si>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</si>
  <si>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</si>
  <si>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</si>
  <si>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</si>
  <si>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</si>
  <si>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</si>
  <si>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</si>
  <si>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</si>
  <si>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</si>
  <si>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</si>
  <si>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</si>
  <si>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</si>
  <si>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</si>
  <si>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</si>
  <si>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</si>
  <si>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</si>
  <si>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</si>
  <si>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</si>
  <si>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</si>
  <si>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</si>
  <si>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</si>
  <si>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</si>
  <si>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</si>
  <si>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</si>
  <si>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</si>
  <si>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</si>
  <si>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</si>
  <si>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</si>
  <si>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</si>
  <si>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</si>
  <si>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</si>
  <si>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</si>
  <si>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</si>
  <si>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</si>
  <si>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</si>
  <si>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</si>
  <si>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</si>
  <si>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</si>
  <si>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</si>
  <si>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</si>
  <si>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</si>
  <si>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</si>
  <si>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</si>
  <si>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</si>
  <si>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</si>
  <si>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</si>
  <si>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</si>
  <si>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</si>
  <si>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</si>
  <si>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</si>
  <si>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</si>
  <si>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</si>
  <si>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</si>
  <si>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</si>
  <si>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</si>
  <si>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</si>
  <si>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</si>
  <si>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</si>
  <si>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</si>
  <si>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</si>
  <si>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</si>
  <si>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</si>
  <si>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</si>
  <si>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</si>
  <si>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</si>
  <si>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</si>
  <si>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</si>
  <si>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</si>
  <si>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</si>
  <si>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</si>
  <si>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</si>
  <si>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</si>
  <si>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</si>
  <si>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</si>
  <si>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</si>
  <si>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</si>
  <si>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</si>
  <si>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</si>
  <si>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</si>
  <si>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</si>
  <si>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</si>
  <si>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</si>
  <si>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</si>
  <si>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</si>
  <si>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</si>
  <si>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</si>
  <si>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</si>
  <si>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</si>
  <si>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</si>
  <si>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</si>
  <si>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</si>
  <si>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</si>
  <si>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</si>
  <si>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</si>
  <si>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</si>
  <si>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</si>
  <si>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</si>
  <si>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</si>
  <si>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</si>
  <si>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</si>
  <si>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</si>
  <si>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</si>
  <si>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</si>
  <si>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</si>
  <si>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</si>
  <si>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</si>
  <si>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</si>
  <si>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</si>
  <si>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</si>
  <si>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</si>
  <si>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</si>
  <si>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</si>
  <si>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</si>
  <si>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</si>
  <si>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</si>
  <si>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</si>
  <si>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</si>
  <si>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</si>
  <si>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</si>
  <si>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</si>
  <si>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</si>
  <si>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</si>
  <si>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</si>
  <si>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</si>
  <si>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</si>
  <si>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</si>
  <si>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</si>
  <si>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</si>
  <si>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</si>
  <si>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</si>
  <si>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</si>
  <si>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</si>
  <si>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</si>
  <si>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</si>
  <si>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</si>
  <si>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</si>
  <si>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</si>
  <si>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</si>
  <si>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</si>
  <si>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</si>
  <si>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</si>
  <si>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</si>
  <si>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</si>
  <si>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</si>
  <si>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</si>
  <si>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</si>
  <si>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</si>
  <si>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</si>
  <si>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</si>
  <si>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</si>
  <si>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</si>
  <si>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</si>
  <si>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</si>
  <si>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</si>
  <si>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</si>
  <si>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</si>
  <si>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</si>
  <si>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</si>
  <si>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</si>
  <si>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</si>
  <si>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</si>
  <si>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</si>
  <si>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</si>
  <si>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</si>
  <si>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</si>
  <si>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</si>
  <si>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</si>
  <si>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</si>
  <si>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</si>
  <si>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</si>
  <si>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</si>
  <si>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</si>
  <si>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</si>
  <si>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</si>
  <si>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</si>
  <si>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</si>
  <si>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</si>
  <si>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</si>
  <si>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</si>
  <si>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</si>
  <si>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</si>
  <si>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</si>
  <si>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</si>
  <si>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</si>
  <si>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</si>
  <si>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</si>
  <si>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</si>
  <si>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</si>
  <si>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</si>
  <si>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</si>
  <si>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</si>
  <si>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</si>
  <si>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</si>
  <si>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</si>
  <si>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</si>
  <si>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</si>
  <si>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</si>
  <si>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</si>
  <si>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</si>
  <si>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</si>
  <si>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</si>
  <si>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</si>
  <si>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</si>
  <si>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</si>
  <si>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</si>
  <si>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</si>
  <si>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</si>
  <si>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</si>
  <si>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</si>
  <si>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</si>
  <si>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</si>
  <si>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</si>
  <si>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</si>
  <si>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</si>
  <si>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</si>
  <si>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</si>
  <si>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</si>
  <si>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</si>
  <si>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</si>
  <si>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</si>
  <si>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</si>
  <si>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</si>
  <si>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</si>
  <si>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</si>
  <si>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</si>
  <si>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</si>
  <si>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</si>
  <si>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</si>
  <si>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</si>
  <si>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</si>
  <si>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</si>
  <si>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</si>
  <si>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</si>
  <si>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</si>
  <si>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</si>
  <si>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</si>
  <si>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</si>
  <si>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</si>
  <si>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</si>
  <si>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</si>
  <si>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</si>
  <si>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</si>
  <si>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</si>
  <si>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</si>
  <si>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</si>
  <si>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</si>
  <si>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</si>
  <si>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</si>
  <si>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</si>
  <si>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</si>
  <si>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</si>
  <si>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</si>
  <si>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</si>
  <si>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</si>
  <si>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</si>
  <si>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</si>
  <si>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</si>
  <si>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</si>
  <si>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</si>
  <si>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</si>
  <si>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</si>
  <si>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</si>
  <si>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</si>
  <si>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</si>
  <si>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</si>
  <si>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</si>
  <si>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</si>
  <si>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</si>
  <si>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</si>
  <si>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</si>
  <si>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</si>
  <si>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</si>
  <si>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</si>
  <si>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</si>
  <si>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</si>
  <si>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</si>
  <si>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</si>
  <si>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</si>
  <si>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</si>
  <si>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</si>
  <si>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</si>
  <si>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</si>
  <si>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</si>
  <si>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</si>
  <si>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</si>
  <si>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</si>
  <si>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</si>
  <si>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</si>
  <si>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</si>
  <si>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</si>
  <si>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</si>
  <si>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</si>
  <si>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</si>
  <si>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</si>
  <si>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</si>
  <si>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</si>
  <si>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</si>
  <si>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</si>
  <si>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</si>
  <si>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</si>
  <si>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</si>
  <si>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</si>
  <si>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</si>
  <si>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</si>
  <si>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</si>
  <si>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</si>
  <si>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</si>
  <si>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</si>
  <si>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</si>
  <si>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</si>
  <si>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</si>
  <si>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</si>
  <si>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</si>
  <si>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</si>
  <si>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</si>
  <si>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</si>
  <si>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</si>
  <si>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</si>
  <si>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</si>
  <si>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</si>
  <si>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</si>
  <si>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</si>
  <si>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</si>
  <si>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</si>
  <si>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</si>
  <si>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</si>
  <si>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</si>
  <si>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</si>
  <si>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</si>
  <si>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</si>
  <si>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</si>
  <si>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</si>
  <si>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</si>
  <si>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</si>
  <si>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</si>
  <si>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</si>
  <si>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</si>
  <si>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</si>
  <si>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</si>
  <si>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</si>
  <si>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</si>
  <si>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</si>
  <si>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</si>
  <si>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</si>
  <si>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</si>
  <si>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</si>
  <si>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</si>
  <si>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</si>
  <si>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</si>
  <si>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</si>
  <si>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</si>
  <si>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</si>
  <si>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</si>
  <si>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</si>
  <si>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</si>
  <si>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</si>
  <si>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</si>
  <si>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</si>
  <si>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</si>
  <si>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</si>
  <si>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</si>
  <si>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</si>
  <si>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</si>
  <si>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</si>
  <si>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</si>
  <si>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</si>
  <si>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</si>
  <si>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</si>
  <si>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</si>
  <si>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</si>
  <si>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</si>
  <si>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</si>
  <si>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</si>
  <si>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</si>
  <si>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</si>
  <si>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</si>
  <si>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</si>
  <si>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</si>
  <si>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</si>
  <si>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</si>
  <si>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</si>
  <si>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</si>
  <si>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</si>
  <si>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</si>
  <si>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</si>
  <si>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</si>
  <si>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</si>
  <si>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</si>
  <si>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</si>
  <si>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</si>
  <si>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</si>
  <si>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</si>
  <si>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</si>
  <si>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</si>
  <si>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</si>
  <si>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</si>
  <si>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</si>
  <si>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</si>
  <si>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</si>
  <si>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</si>
  <si>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</si>
  <si>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</si>
  <si>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</si>
  <si>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</si>
  <si>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</si>
  <si>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</si>
  <si>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</si>
  <si>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</si>
  <si>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</si>
  <si>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</si>
  <si>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</si>
  <si>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</si>
  <si>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</si>
  <si>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</si>
  <si>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</si>
  <si>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</si>
  <si>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</si>
  <si>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</si>
  <si>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</si>
  <si>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</si>
  <si>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</si>
  <si>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</si>
  <si>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</si>
  <si>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</si>
  <si>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</si>
  <si>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</si>
  <si>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</si>
  <si>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</si>
  <si>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</si>
  <si>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</si>
  <si>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</si>
  <si>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</si>
  <si>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</si>
  <si>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</si>
  <si>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</si>
  <si>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</si>
  <si>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</si>
  <si>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</si>
  <si>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</si>
  <si>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</si>
  <si>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</si>
  <si>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</si>
  <si>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</si>
  <si>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</si>
  <si>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</si>
  <si>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</si>
  <si>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</si>
  <si>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</si>
  <si>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</si>
  <si>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</si>
  <si>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</si>
  <si>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</si>
  <si>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</si>
  <si>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</si>
  <si>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</si>
  <si>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</si>
  <si>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</si>
  <si>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</si>
  <si>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</si>
  <si>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</si>
  <si>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</si>
  <si>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</si>
  <si>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</si>
  <si>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</si>
  <si>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</si>
  <si>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</si>
  <si>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</si>
  <si>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</si>
  <si>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</si>
  <si>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</si>
  <si>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</si>
  <si>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</si>
  <si>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</si>
  <si>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</si>
  <si>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</si>
  <si>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</si>
  <si>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</si>
  <si>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</si>
  <si>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</si>
  <si>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</si>
  <si>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</si>
  <si>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</si>
  <si>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</si>
  <si>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</si>
  <si>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</si>
  <si>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</si>
  <si>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</si>
  <si>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</si>
  <si>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</si>
  <si>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</si>
  <si>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</si>
  <si>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</si>
  <si>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</si>
  <si>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</si>
  <si>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</si>
  <si>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</si>
  <si>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</si>
  <si>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</si>
  <si>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</si>
  <si>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</si>
  <si>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</si>
  <si>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</si>
  <si>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</si>
  <si>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</si>
  <si>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</si>
  <si>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</si>
  <si>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</si>
  <si>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</si>
  <si>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</si>
  <si>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</si>
  <si>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</si>
  <si>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</si>
  <si>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</si>
  <si>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</si>
  <si>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</si>
  <si>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</si>
  <si>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</si>
  <si>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</si>
  <si>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</si>
  <si>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</si>
  <si>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</si>
  <si>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</si>
  <si>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</si>
  <si>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</si>
  <si>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</si>
  <si>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</si>
  <si>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</si>
  <si>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</si>
  <si>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</si>
  <si>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</si>
  <si>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</si>
  <si>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</si>
  <si>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</si>
  <si>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</si>
  <si>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</si>
  <si>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</si>
  <si>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</si>
  <si>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</si>
  <si>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</si>
  <si>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</si>
  <si>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</si>
  <si>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</si>
  <si>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</si>
  <si>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</si>
  <si>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</si>
  <si>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</si>
  <si>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</si>
  <si>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</si>
  <si>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</si>
  <si>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</si>
  <si>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</si>
  <si>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</si>
  <si>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</si>
  <si>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</si>
  <si>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</si>
  <si>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</si>
  <si>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</si>
  <si>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</si>
  <si>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</si>
  <si>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</si>
  <si>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</si>
  <si>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</si>
  <si>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</si>
  <si>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</si>
  <si>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</si>
  <si>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</si>
  <si>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</si>
  <si>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</si>
  <si>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</si>
  <si>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</si>
  <si>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</si>
  <si>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</si>
  <si>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</si>
  <si>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</si>
  <si>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</si>
  <si>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</si>
  <si>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</si>
  <si>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</si>
  <si>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</si>
  <si>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</si>
  <si>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</si>
  <si>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</si>
  <si>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</si>
  <si>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</si>
  <si>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</si>
  <si>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</si>
  <si>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</si>
  <si>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</si>
  <si>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</si>
  <si>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</si>
  <si>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</si>
  <si>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</si>
  <si>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</si>
  <si>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</si>
  <si>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</si>
  <si>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</si>
  <si>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</si>
  <si>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</si>
  <si>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</si>
  <si>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</si>
  <si>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</si>
  <si>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</si>
  <si>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</si>
  <si>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</si>
  <si>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</si>
  <si>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</si>
  <si>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</si>
  <si>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</si>
  <si>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</si>
  <si>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</si>
  <si>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</si>
  <si>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</si>
  <si>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</si>
  <si>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</si>
  <si>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</si>
  <si>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</si>
  <si>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</si>
  <si>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</si>
  <si>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</si>
  <si>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</si>
  <si>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</si>
  <si>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</si>
  <si>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</si>
  <si>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</si>
  <si>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</si>
  <si>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</si>
  <si>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</si>
  <si>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</si>
  <si>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</si>
  <si>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</si>
  <si>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</si>
  <si>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</si>
  <si>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</si>
  <si>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</si>
  <si>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</si>
  <si>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</si>
  <si>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</si>
  <si>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</si>
  <si>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</si>
  <si>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</si>
  <si>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</si>
  <si>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</si>
  <si>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</si>
  <si>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</si>
  <si>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</si>
  <si>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</si>
  <si>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</si>
  <si>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</si>
  <si>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</si>
  <si>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</si>
  <si>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</si>
  <si>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</si>
  <si>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</si>
  <si>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</si>
  <si>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</si>
  <si>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</si>
  <si>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</si>
  <si>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</si>
  <si>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</si>
  <si>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</si>
  <si>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</si>
  <si>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</si>
  <si>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</si>
  <si>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</si>
  <si>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</si>
  <si>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</si>
  <si>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</si>
  <si>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</si>
  <si>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</si>
  <si>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</si>
  <si>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</si>
  <si>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</si>
  <si>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</si>
  <si>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</si>
  <si>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</si>
  <si>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</si>
  <si>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</si>
  <si>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</si>
  <si>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</si>
  <si>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</si>
  <si>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</si>
  <si>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</si>
  <si>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</si>
  <si>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</si>
  <si>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</si>
  <si>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</si>
  <si>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</si>
  <si>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</si>
  <si>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</si>
  <si>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</si>
  <si>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</si>
  <si>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</si>
  <si>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</si>
  <si>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</si>
  <si>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</si>
  <si>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</si>
  <si>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</si>
  <si>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</si>
  <si>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</si>
  <si>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</si>
  <si>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</si>
  <si>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</si>
  <si>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</si>
  <si>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</si>
  <si>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</si>
  <si>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</si>
  <si>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</si>
  <si>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</si>
  <si>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</si>
  <si>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</si>
  <si>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</si>
  <si>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</si>
  <si>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</si>
  <si>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</si>
  <si>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</si>
  <si>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</si>
  <si>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</si>
  <si>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</si>
  <si>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</si>
  <si>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</si>
  <si>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</si>
  <si>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</si>
  <si>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</si>
  <si>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</si>
  <si>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</si>
  <si>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</si>
  <si>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</si>
  <si>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</si>
  <si>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</si>
  <si>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</si>
  <si>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</si>
  <si>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</si>
  <si>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</si>
  <si>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</si>
  <si>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</si>
  <si>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</si>
  <si>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</si>
  <si>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</si>
  <si>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</si>
  <si>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</si>
  <si>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</si>
  <si>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</si>
  <si>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</si>
  <si>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</si>
  <si>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</si>
  <si>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</si>
  <si>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</si>
  <si>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</si>
  <si>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</si>
  <si>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</si>
  <si>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</si>
  <si>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</si>
  <si>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</si>
  <si>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</si>
  <si>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</si>
  <si>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</si>
  <si>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</si>
  <si>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</si>
  <si>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</si>
  <si>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</si>
  <si>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</si>
  <si>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</si>
  <si>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</si>
  <si>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</si>
  <si>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</si>
  <si>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</si>
  <si>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</si>
  <si>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</si>
  <si>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</si>
  <si>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</si>
  <si>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</si>
  <si>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</si>
  <si>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</si>
  <si>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</si>
  <si>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</si>
  <si>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</si>
  <si>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</si>
  <si>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</si>
  <si>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</si>
  <si>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</si>
  <si>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</si>
  <si>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</si>
  <si>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</si>
  <si>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</si>
  <si>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</si>
  <si>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</si>
  <si>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</si>
  <si>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</si>
  <si>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</si>
  <si>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</si>
  <si>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</si>
  <si>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</si>
  <si>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</si>
  <si>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</si>
  <si>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</si>
  <si>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</si>
  <si>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</si>
  <si>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</si>
  <si>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</si>
  <si>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</si>
  <si>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</si>
  <si>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</si>
  <si>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</si>
  <si>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</si>
  <si>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</si>
  <si>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</si>
  <si>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</si>
  <si>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</si>
  <si>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</si>
  <si>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</si>
  <si>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</si>
  <si>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</si>
  <si>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</si>
  <si>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</si>
  <si>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</si>
  <si>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</si>
  <si>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</si>
  <si>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</si>
  <si>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</si>
  <si>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</si>
  <si>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</si>
  <si>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</si>
  <si>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</si>
  <si>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</si>
  <si>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</si>
  <si>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</si>
  <si>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</si>
  <si>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</si>
  <si>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</si>
  <si>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</si>
  <si>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</si>
  <si>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</si>
  <si>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</si>
  <si>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</si>
  <si>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</si>
  <si>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</si>
  <si>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</si>
  <si>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</si>
  <si>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</si>
  <si>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</si>
  <si>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</si>
  <si>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</si>
  <si>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</si>
  <si>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</si>
  <si>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</si>
  <si>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</si>
  <si>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</si>
  <si>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</si>
  <si>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</si>
  <si>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</si>
  <si>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</si>
  <si>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</si>
  <si>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</si>
  <si>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</si>
  <si>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</si>
  <si>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</si>
  <si>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</si>
  <si>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</si>
  <si>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</si>
  <si>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</si>
  <si>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</si>
  <si>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</si>
  <si>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</si>
  <si>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</si>
  <si>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</si>
  <si>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</si>
  <si>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</si>
  <si>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</si>
  <si>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</si>
  <si>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</si>
  <si>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</si>
  <si>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</si>
  <si>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</si>
  <si>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</si>
  <si>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</si>
  <si>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</si>
  <si>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</si>
  <si>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</si>
  <si>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</si>
  <si>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</si>
  <si>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</si>
  <si>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</si>
  <si>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</si>
  <si>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</si>
  <si>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</si>
  <si>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</si>
  <si>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</si>
  <si>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</si>
  <si>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</si>
  <si>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</si>
  <si>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</si>
  <si>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</si>
  <si>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</si>
  <si>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</si>
  <si>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</si>
  <si>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</si>
  <si>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</si>
  <si>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</si>
  <si>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</si>
  <si>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</si>
  <si>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</si>
  <si>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</si>
  <si>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</si>
  <si>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</si>
  <si>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</si>
  <si>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</si>
  <si>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</si>
  <si>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</si>
  <si>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</si>
  <si>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</si>
  <si>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</si>
  <si>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</si>
  <si>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</si>
  <si>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</si>
  <si>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</si>
  <si>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</si>
  <si>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</si>
  <si>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</si>
  <si>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</si>
  <si>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</si>
  <si>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</si>
  <si>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</si>
  <si>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</si>
  <si>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</si>
  <si>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</si>
  <si>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</si>
  <si>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</si>
  <si>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</si>
  <si>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</si>
  <si>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</si>
  <si>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</si>
  <si>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</si>
  <si>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</si>
  <si>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</si>
  <si>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</si>
  <si>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</si>
  <si>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</si>
  <si>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</si>
  <si>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</si>
  <si>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</si>
  <si>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</si>
  <si>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</si>
  <si>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</si>
  <si>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</si>
  <si>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</si>
  <si>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</si>
  <si>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</si>
  <si>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</si>
  <si>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</si>
  <si>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</si>
  <si>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</si>
  <si>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</si>
  <si>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</si>
  <si>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</si>
  <si>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</si>
  <si>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</si>
  <si>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</si>
  <si>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</si>
  <si>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</si>
  <si>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</si>
  <si>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</si>
  <si>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</si>
  <si>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</si>
  <si>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</si>
  <si>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</si>
  <si>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</si>
  <si>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</si>
  <si>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</si>
  <si>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</si>
  <si>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</si>
  <si>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</si>
  <si>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</si>
  <si>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</si>
  <si>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</si>
  <si>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</si>
  <si>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</si>
  <si>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</si>
  <si>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</si>
  <si>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</si>
  <si>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</si>
  <si>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</si>
  <si>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</si>
  <si>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</si>
  <si>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</si>
  <si>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</si>
  <si>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</si>
  <si>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</si>
  <si>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</si>
  <si>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</si>
  <si>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</si>
  <si>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</si>
  <si>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</si>
  <si>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</si>
  <si>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</si>
  <si>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</si>
  <si>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</si>
  <si>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</si>
  <si>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</si>
  <si>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</si>
  <si>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</si>
  <si>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</si>
  <si>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</si>
  <si>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</si>
  <si>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</si>
  <si>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</si>
  <si>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</si>
  <si>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</si>
  <si>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</si>
  <si>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</si>
  <si>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</si>
  <si>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</si>
  <si>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</si>
  <si>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</si>
  <si>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</si>
  <si>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</si>
  <si>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</si>
  <si>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</si>
  <si>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</si>
  <si>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</si>
  <si>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</si>
  <si>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</si>
  <si>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</si>
  <si>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</si>
  <si>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</si>
  <si>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</si>
  <si>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</si>
  <si>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</si>
  <si>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</si>
  <si>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</si>
  <si>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</si>
  <si>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</si>
  <si>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</si>
  <si>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</si>
  <si>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</si>
  <si>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</si>
  <si>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</si>
  <si>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</si>
  <si>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</si>
  <si>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</si>
  <si>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</si>
  <si>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</si>
  <si>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</si>
  <si>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</si>
  <si>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</si>
  <si>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</si>
  <si>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</si>
  <si>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</si>
  <si>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</si>
  <si>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</si>
  <si>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</si>
  <si>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</si>
  <si>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</si>
  <si>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</si>
  <si>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</si>
  <si>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</si>
  <si>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</si>
  <si>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</si>
  <si>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</si>
  <si>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</si>
  <si>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</si>
  <si>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</si>
  <si>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</si>
  <si>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</si>
  <si>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</si>
  <si>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</si>
  <si>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</si>
  <si>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</si>
  <si>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</si>
  <si>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</si>
  <si>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</si>
  <si>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</si>
  <si>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</si>
  <si>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</si>
  <si>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</si>
  <si>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</si>
  <si>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</si>
  <si>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</si>
  <si>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</si>
  <si>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</si>
  <si>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</si>
  <si>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</si>
  <si>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</si>
  <si>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</si>
  <si>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</si>
  <si>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</si>
  <si>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</si>
  <si>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</si>
  <si>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</si>
  <si>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</si>
  <si>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</si>
  <si>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</si>
  <si>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</si>
  <si>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</si>
  <si>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</si>
  <si>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</si>
  <si>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</si>
  <si>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</si>
  <si>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</si>
  <si>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</si>
  <si>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</si>
  <si>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</si>
  <si>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</si>
  <si>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</si>
  <si>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</si>
  <si>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</si>
  <si>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</si>
  <si>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</si>
  <si>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</si>
  <si>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</si>
  <si>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</si>
  <si>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</si>
  <si>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</si>
  <si>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</si>
  <si>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</si>
  <si>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</si>
  <si>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</si>
  <si>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</si>
  <si>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</si>
  <si>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</si>
  <si>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</si>
  <si>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</si>
  <si>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</si>
  <si>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</si>
  <si>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</si>
  <si>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</si>
  <si>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</si>
  <si>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</si>
  <si>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</si>
  <si>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</si>
  <si>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</si>
  <si>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</si>
  <si>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</si>
  <si>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</si>
  <si>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</si>
  <si>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</si>
  <si>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</si>
  <si>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</si>
  <si>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</si>
  <si>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</si>
  <si>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</si>
  <si>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</si>
  <si>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</si>
  <si>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</si>
  <si>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</si>
  <si>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</si>
  <si>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</si>
  <si>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</si>
  <si>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</si>
  <si>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</si>
  <si>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</si>
  <si>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</si>
  <si>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</si>
  <si>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</si>
  <si>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</si>
  <si>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</si>
  <si>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</si>
  <si>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</si>
  <si>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</si>
  <si>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</si>
  <si>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</si>
  <si>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</si>
  <si>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</si>
  <si>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</si>
  <si>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</si>
  <si>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</si>
  <si>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</si>
  <si>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</si>
  <si>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</si>
  <si>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</si>
  <si>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</si>
  <si>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</si>
  <si>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</si>
  <si>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</si>
  <si>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</si>
  <si>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</si>
  <si>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</si>
  <si>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</si>
  <si>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</si>
  <si>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</si>
  <si>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</si>
  <si>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</si>
  <si>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</si>
  <si>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</si>
  <si>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</si>
  <si>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</si>
  <si>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</si>
  <si>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</si>
  <si>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</si>
  <si>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</si>
  <si>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</si>
  <si>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</si>
  <si>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</si>
  <si>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</si>
  <si>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</si>
  <si>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</si>
  <si>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</si>
  <si>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</si>
  <si>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</si>
  <si>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</si>
  <si>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</si>
  <si>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</si>
  <si>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</si>
  <si>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</si>
  <si>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</si>
  <si>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</si>
  <si>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</si>
  <si>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</si>
  <si>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</si>
  <si>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</si>
  <si>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</si>
  <si>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</si>
  <si>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</si>
  <si>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</si>
  <si>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</si>
  <si>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</si>
  <si>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</si>
  <si>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</si>
  <si>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</si>
  <si>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</si>
  <si>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</si>
  <si>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</si>
  <si>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</si>
  <si>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</si>
  <si>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</si>
  <si>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</si>
  <si>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</si>
  <si>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</si>
  <si>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</si>
  <si>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</si>
  <si>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</si>
  <si>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</si>
  <si>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</si>
  <si>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</si>
  <si>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</si>
  <si>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</si>
  <si>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</si>
  <si>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</si>
  <si>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</si>
  <si>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</si>
  <si>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</si>
  <si>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</si>
  <si>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</si>
  <si>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</si>
  <si>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</si>
  <si>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</si>
  <si>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</si>
  <si>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</si>
  <si>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</si>
  <si>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</si>
  <si>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</si>
  <si>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</si>
  <si>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</si>
  <si>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</si>
  <si>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</si>
  <si>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</si>
  <si>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</si>
  <si>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</si>
  <si>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</si>
  <si>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</si>
  <si>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</si>
  <si>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</si>
  <si>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</si>
  <si>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</si>
  <si>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</si>
  <si>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</si>
  <si>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</si>
  <si>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</si>
  <si>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</si>
  <si>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</si>
  <si>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</si>
  <si>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</si>
  <si>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</si>
  <si>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</si>
  <si>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</si>
  <si>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</si>
  <si>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</si>
  <si>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</si>
  <si>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</si>
  <si>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</si>
  <si>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</si>
  <si>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</si>
  <si>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</si>
  <si>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</si>
  <si>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</si>
  <si>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</si>
  <si>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</si>
  <si>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</si>
  <si>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</si>
  <si>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</si>
  <si>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</si>
  <si>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</si>
  <si>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</si>
  <si>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</si>
  <si>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</si>
  <si>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</si>
  <si>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</si>
  <si>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</si>
  <si>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</si>
  <si>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</si>
  <si>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</si>
  <si>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</si>
  <si>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</si>
  <si>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</si>
  <si>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</si>
  <si>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</si>
  <si>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</si>
  <si>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</si>
  <si>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</si>
  <si>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</si>
  <si>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</si>
  <si>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</si>
  <si>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</si>
  <si>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</si>
  <si>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</si>
  <si>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</si>
  <si>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</si>
  <si>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</si>
  <si>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</si>
  <si>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</si>
  <si>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</si>
  <si>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</si>
  <si>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</si>
  <si>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</si>
  <si>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</si>
  <si>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</si>
  <si>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</si>
  <si>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</si>
  <si>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</si>
  <si>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</si>
  <si>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</si>
  <si>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</si>
  <si>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</si>
  <si>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</si>
  <si>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</si>
  <si>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</si>
  <si>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</si>
  <si>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</si>
  <si>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</si>
  <si>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</si>
  <si>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</si>
  <si>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</si>
  <si>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</si>
  <si>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</si>
  <si>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</si>
  <si>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</si>
  <si>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</si>
  <si>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</si>
  <si>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</si>
  <si>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</si>
  <si>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</si>
  <si>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</si>
  <si>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</si>
  <si>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</si>
  <si>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</si>
  <si>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</si>
  <si>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</si>
  <si>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</si>
  <si>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</si>
  <si>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</si>
  <si>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</si>
  <si>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</si>
  <si>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</si>
  <si>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</si>
  <si>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</si>
  <si>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</si>
  <si>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</si>
  <si>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</si>
  <si>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</si>
  <si>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</si>
  <si>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</si>
  <si>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</si>
  <si>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</si>
  <si>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</si>
  <si>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</si>
  <si>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</si>
  <si>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</si>
  <si>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</si>
  <si>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</si>
  <si>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</si>
  <si>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</si>
  <si>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</si>
  <si>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</si>
  <si>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</si>
  <si>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</si>
  <si>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</si>
  <si>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</si>
  <si>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</si>
  <si>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</si>
  <si>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</si>
  <si>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</si>
  <si>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</si>
  <si>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</si>
  <si>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</si>
  <si>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</si>
  <si>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</si>
  <si>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</si>
  <si>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</si>
  <si>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</si>
  <si>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</si>
  <si>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</si>
  <si>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</si>
  <si>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</si>
  <si>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</si>
  <si>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</si>
  <si>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</si>
  <si>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</si>
  <si>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</si>
  <si>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</si>
  <si>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</si>
  <si>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</si>
  <si>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</si>
  <si>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</si>
  <si>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</si>
  <si>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</si>
  <si>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</si>
  <si>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</si>
  <si>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</si>
  <si>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</si>
  <si>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</si>
  <si>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</si>
  <si>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</si>
  <si>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</si>
  <si>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</si>
  <si>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</si>
  <si>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</si>
  <si>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</si>
  <si>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</si>
  <si>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</si>
  <si>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</si>
  <si>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</si>
  <si>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</si>
  <si>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</si>
  <si>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</si>
  <si>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</si>
  <si>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</si>
  <si>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</si>
  <si>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</si>
  <si>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</si>
  <si>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</si>
  <si>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</si>
  <si>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</si>
  <si>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</si>
  <si>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</si>
  <si>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</si>
  <si>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</si>
  <si>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</si>
  <si>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</si>
  <si>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</si>
  <si>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</si>
  <si>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</si>
  <si>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</si>
  <si>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</si>
  <si>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</si>
  <si>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</si>
  <si>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</si>
  <si>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</si>
  <si>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</si>
  <si>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</si>
  <si>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</si>
  <si>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</si>
  <si>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</si>
  <si>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</si>
  <si>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</si>
  <si>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</si>
  <si>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</si>
  <si>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</si>
  <si>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</si>
  <si>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</si>
  <si>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</si>
  <si>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</si>
  <si>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</si>
  <si>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</si>
  <si>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</si>
  <si>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</si>
  <si>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</si>
  <si>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</si>
  <si>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</si>
  <si>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</si>
  <si>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</si>
  <si>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</si>
  <si>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</si>
  <si>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</si>
  <si>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</si>
  <si>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</si>
  <si>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</si>
  <si>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</si>
  <si>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</si>
  <si>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</si>
  <si>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</si>
  <si>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</si>
  <si>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</si>
  <si>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</si>
  <si>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</si>
  <si>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</si>
  <si>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</si>
  <si>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</si>
  <si>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</si>
  <si>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</si>
  <si>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</si>
  <si>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</si>
  <si>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</si>
  <si>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</si>
  <si>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</si>
  <si>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</si>
  <si>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</si>
  <si>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</si>
  <si>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</si>
  <si>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</si>
  <si>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</si>
  <si>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</si>
  <si>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</si>
  <si>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</si>
  <si>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</si>
  <si>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</si>
  <si>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</si>
  <si>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</si>
  <si>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</si>
  <si>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</si>
  <si>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</si>
  <si>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</si>
  <si>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</si>
  <si>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</si>
  <si>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</si>
  <si>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</si>
  <si>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</si>
  <si>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</si>
  <si>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</si>
  <si>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</si>
  <si>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</si>
  <si>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</si>
  <si>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</si>
  <si>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</si>
  <si>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</si>
  <si>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</si>
  <si>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</si>
  <si>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</si>
  <si>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</si>
  <si>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</si>
  <si>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</si>
  <si>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</si>
  <si>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</si>
  <si>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</si>
  <si>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</si>
  <si>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</si>
  <si>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</si>
  <si>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</si>
  <si>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</si>
  <si>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</si>
  <si>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</si>
  <si>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</si>
  <si>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</si>
  <si>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</si>
  <si>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</si>
  <si>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</si>
  <si>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</si>
  <si>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</si>
  <si>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</si>
  <si>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</si>
  <si>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</si>
  <si>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</si>
  <si>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</si>
  <si>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</si>
  <si>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</si>
  <si>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</si>
  <si>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</si>
  <si>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</si>
  <si>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</si>
  <si>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</si>
  <si>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</si>
  <si>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</si>
  <si>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</si>
  <si>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</si>
  <si>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</si>
  <si>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</si>
  <si>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</si>
  <si>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</si>
  <si>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</si>
  <si>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</si>
  <si>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</si>
  <si>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</si>
  <si>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</si>
  <si>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</si>
  <si>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</si>
  <si>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</si>
  <si>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</si>
  <si>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</si>
  <si>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</si>
  <si>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</si>
  <si>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</si>
  <si>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</si>
  <si>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</si>
  <si>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</si>
  <si>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</si>
  <si>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</si>
  <si>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</si>
  <si>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</si>
  <si>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</si>
  <si>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</si>
  <si>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</si>
  <si>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</si>
  <si>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</si>
  <si>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</si>
  <si>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</si>
  <si>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</si>
  <si>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</si>
  <si>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</si>
  <si>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</si>
  <si>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</si>
  <si>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</si>
  <si>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</si>
  <si>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</si>
  <si>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</si>
  <si>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</si>
  <si>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</si>
  <si>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</si>
  <si>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</si>
  <si>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</si>
  <si>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</si>
  <si>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</si>
  <si>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</si>
  <si>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</si>
  <si>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</si>
  <si>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</si>
  <si>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</si>
  <si>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</si>
  <si>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</si>
  <si>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</si>
  <si>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</si>
  <si>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</si>
  <si>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</si>
  <si>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</si>
  <si>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</si>
  <si>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</si>
  <si>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</si>
  <si>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</si>
  <si>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</si>
  <si>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</si>
  <si>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</si>
  <si>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</si>
  <si>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</si>
  <si>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</si>
  <si>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</si>
  <si>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</si>
  <si>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</si>
  <si>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</si>
  <si>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</si>
  <si>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</si>
  <si>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</si>
  <si>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</si>
  <si>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</si>
  <si>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</si>
  <si>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</si>
  <si>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</si>
  <si>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</si>
  <si>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</si>
  <si>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</si>
  <si>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</si>
  <si>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</si>
  <si>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</si>
  <si>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</si>
  <si>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</si>
  <si>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</si>
  <si>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</si>
  <si>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</si>
  <si>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</si>
  <si>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</si>
  <si>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</si>
  <si>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</si>
  <si>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</si>
  <si>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</si>
  <si>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</si>
  <si>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</si>
  <si>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</si>
  <si>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</si>
  <si>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</si>
  <si>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</si>
  <si>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</si>
  <si>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</si>
  <si>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</si>
  <si>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</si>
  <si>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</si>
  <si>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</si>
  <si>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</si>
  <si>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</si>
  <si>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</si>
  <si>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</si>
  <si>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</si>
  <si>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</si>
  <si>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</si>
  <si>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</si>
  <si>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</si>
  <si>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</si>
  <si>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</si>
  <si>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</si>
  <si>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</si>
  <si>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</si>
  <si>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</si>
  <si>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</si>
  <si>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</si>
  <si>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</si>
  <si>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</si>
  <si>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</si>
  <si>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</si>
  <si>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</si>
  <si>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</si>
  <si>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</si>
  <si>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</si>
  <si>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</si>
  <si>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</si>
  <si>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</si>
  <si>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</si>
  <si>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</si>
  <si>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</si>
  <si>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</si>
  <si>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</si>
  <si>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</si>
  <si>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</si>
  <si>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</si>
  <si>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</si>
  <si>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</si>
  <si>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</si>
  <si>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</si>
  <si>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</si>
  <si>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</si>
  <si>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</si>
  <si>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</si>
  <si>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</si>
  <si>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</si>
  <si>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</si>
  <si>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</si>
  <si>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</si>
  <si>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</si>
  <si>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</si>
  <si>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</si>
  <si>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</si>
  <si>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</si>
  <si>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</si>
  <si>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</si>
  <si>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</si>
  <si>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</si>
  <si>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</si>
  <si>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</si>
  <si>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</si>
  <si>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</si>
  <si>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</si>
  <si>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</si>
  <si>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</si>
  <si>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</si>
  <si>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</si>
  <si>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</si>
  <si>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</si>
  <si>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</si>
  <si>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</si>
  <si>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</si>
  <si>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</si>
  <si>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</si>
  <si>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</si>
  <si>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</si>
  <si>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</si>
  <si>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</si>
  <si>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</si>
  <si>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</si>
  <si>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</si>
  <si>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</si>
  <si>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</si>
  <si>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</si>
  <si>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</si>
  <si>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</si>
  <si>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</si>
  <si>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</si>
  <si>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</si>
  <si>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</si>
  <si>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</si>
  <si>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</si>
  <si>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</si>
  <si>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</si>
  <si>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</si>
  <si>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</si>
  <si>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</si>
  <si>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</si>
  <si>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</si>
  <si>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</si>
  <si>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</si>
  <si>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</si>
  <si>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</si>
  <si>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</si>
  <si>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</si>
  <si>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</si>
  <si>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</si>
  <si>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</si>
  <si>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</si>
  <si>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</si>
  <si>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</si>
  <si>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</si>
  <si>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</si>
  <si>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</si>
  <si>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</si>
  <si>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</si>
  <si>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</si>
  <si>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</si>
  <si>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</si>
  <si>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</si>
  <si>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</si>
  <si>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</si>
  <si>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</si>
  <si>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</si>
  <si>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</si>
  <si>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</si>
  <si>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</si>
  <si>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</si>
  <si>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</si>
  <si>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</si>
  <si>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</si>
  <si>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</si>
  <si>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</si>
  <si>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</si>
  <si>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</si>
  <si>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</si>
  <si>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</si>
  <si>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</si>
  <si>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</si>
  <si>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</si>
  <si>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</si>
  <si>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</si>
  <si>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</si>
  <si>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</si>
  <si>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</si>
  <si>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</si>
  <si>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</si>
  <si>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</si>
  <si>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</si>
  <si>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</si>
  <si>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</si>
  <si>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</si>
  <si>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</si>
  <si>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</si>
  <si>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</si>
  <si>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</si>
  <si>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</si>
  <si>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</si>
  <si>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</si>
  <si>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</si>
  <si>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</si>
  <si>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</si>
  <si>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</si>
  <si>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</si>
  <si>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</si>
  <si>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</si>
  <si>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</si>
  <si>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</si>
  <si>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</si>
  <si>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</si>
  <si>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</si>
  <si>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</si>
  <si>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</si>
  <si>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</si>
  <si>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</si>
  <si>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</si>
  <si>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</si>
  <si>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</si>
  <si>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</si>
  <si>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</si>
  <si>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</si>
  <si>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</si>
  <si>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</si>
  <si>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</si>
  <si>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</si>
  <si>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</si>
  <si>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</si>
  <si>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</si>
  <si>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</si>
  <si>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</si>
  <si>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</si>
  <si>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</si>
  <si>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</si>
  <si>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</si>
  <si>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</si>
  <si>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</si>
  <si>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</si>
  <si>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</si>
  <si>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</si>
  <si>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</si>
  <si>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</si>
  <si>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</si>
  <si>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</si>
  <si>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</si>
  <si>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</si>
  <si>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</si>
  <si>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</si>
  <si>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</si>
  <si>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</si>
  <si>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</si>
  <si>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</si>
  <si>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</si>
  <si>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</si>
  <si>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</si>
  <si>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</si>
  <si>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</si>
  <si>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</si>
  <si>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</si>
  <si>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</si>
  <si>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</si>
  <si>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</si>
  <si>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</si>
  <si>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</si>
  <si>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</si>
  <si>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</si>
  <si>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</si>
  <si>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</si>
  <si>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</si>
  <si>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</si>
  <si>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</si>
  <si>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</si>
  <si>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</si>
  <si>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</si>
  <si>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</si>
  <si>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</si>
  <si>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</si>
  <si>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</si>
  <si>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</si>
  <si>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</si>
  <si>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</si>
  <si>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</si>
  <si>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</si>
  <si>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</si>
  <si>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</si>
  <si>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</si>
  <si>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</si>
  <si>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</si>
  <si>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</si>
  <si>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</si>
  <si>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</si>
  <si>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</si>
  <si>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</si>
  <si>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</si>
  <si>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</si>
  <si>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</si>
  <si>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</si>
  <si>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</si>
  <si>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</si>
  <si>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</si>
  <si>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</si>
  <si>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</si>
  <si>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</si>
  <si>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</si>
  <si>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</si>
  <si>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</si>
  <si>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</si>
  <si>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</si>
  <si>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</si>
  <si>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</si>
  <si>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</si>
  <si>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</si>
  <si>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</si>
  <si>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</si>
  <si>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</si>
  <si>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</si>
  <si>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</si>
  <si>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</si>
  <si>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</si>
  <si>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</si>
  <si>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</si>
  <si>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</si>
  <si>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</si>
  <si>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</si>
  <si>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</si>
  <si>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</si>
  <si>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</si>
  <si>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</si>
  <si>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</si>
  <si>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</si>
  <si>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</si>
  <si>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</si>
  <si>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</si>
  <si>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</si>
  <si>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</si>
  <si>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</si>
  <si>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</si>
  <si>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</si>
  <si>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</si>
  <si>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</si>
  <si>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</si>
  <si>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</si>
  <si>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</si>
  <si>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</si>
  <si>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</si>
  <si>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</si>
  <si>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</si>
  <si>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</si>
  <si>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</si>
  <si>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</si>
  <si>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</si>
  <si>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</si>
  <si>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</si>
  <si>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</si>
  <si>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</si>
  <si>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</si>
  <si>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</si>
  <si>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</si>
  <si>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</si>
  <si>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</si>
  <si>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</si>
  <si>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</si>
  <si>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</si>
  <si>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</si>
  <si>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</si>
  <si>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</si>
  <si>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</si>
  <si>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</si>
  <si>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</si>
  <si>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</si>
  <si>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</si>
  <si>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</si>
  <si>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</si>
  <si>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</si>
  <si>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</si>
  <si>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</si>
  <si>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</si>
  <si>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</si>
  <si>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</si>
  <si>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</si>
  <si>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</si>
  <si>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</si>
  <si>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</si>
  <si>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</si>
  <si>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</si>
  <si>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</si>
  <si>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</si>
  <si>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</si>
  <si>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</si>
  <si>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</si>
  <si>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</si>
  <si>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</si>
  <si>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</si>
  <si>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</si>
  <si>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</si>
  <si>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</si>
  <si>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</si>
  <si>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</si>
  <si>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</si>
  <si>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</si>
  <si>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</si>
  <si>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</si>
  <si>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</si>
  <si>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</si>
  <si>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</si>
  <si>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</si>
  <si>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</si>
  <si>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</si>
  <si>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</si>
  <si>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</si>
  <si>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</si>
  <si>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</si>
  <si>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</si>
  <si>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</si>
  <si>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</si>
  <si>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</si>
  <si>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</si>
  <si>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</si>
  <si>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</si>
  <si>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</si>
  <si>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</si>
  <si>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</si>
  <si>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</si>
  <si>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</si>
  <si>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</si>
  <si>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</si>
  <si>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</si>
  <si>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</si>
  <si>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</si>
  <si>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</si>
  <si>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</si>
  <si>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</si>
  <si>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</si>
  <si>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</si>
  <si>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</si>
  <si>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</si>
  <si>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</si>
  <si>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</si>
  <si>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</si>
  <si>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</si>
  <si>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</si>
  <si>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</si>
  <si>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</si>
  <si>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</si>
  <si>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</si>
  <si>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</si>
  <si>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</si>
  <si>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</si>
  <si>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</si>
  <si>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</si>
  <si>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</si>
  <si>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</si>
  <si>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</si>
  <si>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</si>
  <si>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</si>
  <si>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</si>
  <si>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</si>
  <si>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</si>
  <si>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</si>
  <si>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</si>
  <si>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</si>
  <si>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</si>
  <si>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</si>
  <si>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</si>
  <si>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</si>
  <si>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</si>
  <si>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</si>
  <si>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</si>
  <si>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</si>
  <si>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</si>
  <si>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</si>
  <si>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</si>
  <si>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</si>
  <si>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</si>
  <si>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</si>
  <si>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</si>
  <si>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</si>
  <si>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</si>
  <si>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</si>
  <si>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</si>
  <si>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</si>
  <si>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</si>
  <si>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</si>
  <si>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</si>
  <si>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</si>
  <si>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</si>
  <si>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</si>
  <si>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</si>
  <si>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</si>
  <si>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</si>
  <si>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</si>
  <si>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</si>
  <si>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</si>
  <si>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</si>
  <si>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</si>
  <si>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</si>
  <si>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</si>
  <si>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</si>
  <si>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</si>
  <si>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</si>
  <si>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</si>
  <si>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</si>
  <si>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</si>
  <si>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</si>
  <si>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</si>
  <si>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</si>
  <si>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</si>
  <si>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</si>
  <si>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</si>
  <si>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</si>
  <si>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</si>
  <si>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</si>
  <si>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</si>
  <si>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</si>
  <si>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</si>
  <si>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</si>
  <si>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</si>
  <si>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</si>
  <si>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</si>
  <si>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</si>
  <si>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</si>
  <si>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</si>
  <si>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</si>
  <si>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</si>
  <si>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</si>
  <si>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</si>
  <si>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</si>
  <si>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</si>
  <si>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</si>
  <si>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</si>
  <si>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</si>
  <si>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</si>
  <si>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</si>
  <si>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</si>
  <si>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</si>
  <si>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</si>
  <si>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</si>
  <si>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</si>
  <si>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</si>
  <si>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</si>
  <si>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</si>
  <si>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</si>
  <si>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</si>
  <si>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</si>
  <si>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</si>
  <si>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</si>
  <si>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</si>
  <si>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</si>
  <si>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</si>
  <si>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</si>
  <si>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</si>
  <si>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</si>
  <si>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</si>
  <si>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</si>
  <si>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</si>
  <si>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</si>
  <si>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</si>
  <si>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</si>
  <si>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</si>
  <si>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</si>
  <si>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</si>
  <si>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</si>
  <si>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</si>
  <si>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</si>
  <si>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</si>
  <si>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</si>
  <si>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</si>
  <si>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</si>
  <si>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</si>
  <si>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</si>
  <si>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</si>
  <si>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</si>
  <si>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</si>
  <si>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</si>
  <si>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</si>
  <si>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</si>
  <si>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</si>
  <si>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</si>
  <si>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</si>
  <si>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</si>
  <si>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</si>
  <si>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</si>
  <si>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</si>
  <si>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</si>
  <si>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</si>
  <si>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</si>
  <si>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</si>
  <si>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</si>
  <si>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</si>
  <si>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</si>
  <si>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</si>
  <si>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</si>
  <si>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</si>
  <si>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</si>
  <si>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</si>
  <si>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</si>
  <si>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</si>
  <si>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</si>
  <si>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</si>
  <si>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</si>
  <si>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</si>
  <si>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</si>
  <si>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</si>
  <si>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</si>
  <si>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</si>
  <si>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</si>
  <si>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</si>
  <si>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</si>
  <si>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</si>
  <si>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</si>
  <si>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</si>
  <si>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</si>
  <si>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</si>
  <si>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</si>
  <si>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</si>
  <si>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</si>
  <si>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</si>
  <si>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</si>
  <si>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</si>
  <si>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</si>
  <si>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</si>
  <si>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</si>
  <si>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</si>
  <si>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</si>
  <si>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</si>
  <si>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</si>
  <si>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</si>
  <si>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</si>
  <si>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</si>
  <si>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</si>
  <si>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</si>
  <si>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</si>
  <si>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</si>
  <si>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</si>
  <si>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</si>
  <si>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</si>
  <si>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</si>
  <si>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</si>
  <si>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</si>
  <si>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</si>
  <si>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</si>
  <si>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</si>
  <si>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</si>
  <si>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</si>
  <si>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</si>
  <si>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</si>
  <si>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</si>
  <si>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</si>
  <si>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</si>
  <si>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</si>
  <si>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</si>
  <si>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</si>
  <si>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</si>
  <si>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</si>
  <si>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</si>
  <si>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</si>
  <si>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</si>
  <si>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</si>
  <si>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</si>
  <si>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</si>
  <si>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</si>
  <si>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</si>
  <si>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</si>
  <si>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</si>
  <si>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</si>
  <si>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</si>
  <si>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</si>
  <si>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</si>
  <si>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</si>
  <si>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</si>
  <si>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</si>
  <si>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</si>
  <si>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</si>
  <si>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</si>
  <si>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</si>
  <si>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</si>
  <si>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</si>
  <si>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</si>
  <si>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</si>
  <si>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</si>
  <si>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</si>
  <si>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</si>
  <si>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</si>
  <si>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</si>
  <si>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</si>
  <si>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</si>
  <si>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</si>
  <si>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</si>
  <si>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</si>
  <si>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</si>
  <si>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</si>
  <si>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</si>
  <si>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</si>
  <si>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</si>
  <si>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</si>
  <si>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</si>
  <si>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</si>
  <si>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</si>
  <si>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</si>
  <si>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</si>
  <si>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</si>
  <si>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</si>
  <si>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</si>
  <si>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</si>
  <si>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</si>
  <si>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</si>
  <si>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</si>
  <si>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</si>
  <si>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</si>
  <si>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</si>
  <si>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</si>
  <si>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</si>
  <si>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</si>
  <si>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</si>
  <si>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</si>
  <si>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</si>
  <si>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</si>
  <si>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</si>
  <si>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</si>
  <si>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</si>
  <si>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</si>
  <si>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</si>
  <si>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</si>
  <si>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</si>
  <si>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</si>
  <si>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</si>
  <si>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</si>
  <si>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</si>
  <si>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</si>
  <si>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</si>
  <si>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</si>
  <si>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</si>
  <si>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</si>
  <si>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</si>
  <si>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</si>
  <si>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</si>
  <si>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</si>
  <si>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</si>
  <si>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</si>
  <si>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</si>
  <si>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</si>
  <si>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</si>
  <si>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</si>
  <si>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</si>
  <si>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</si>
  <si>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</si>
  <si>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</si>
  <si>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</si>
  <si>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</si>
  <si>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</si>
  <si>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</si>
  <si>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</si>
  <si>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</si>
  <si>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</si>
  <si>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</si>
  <si>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</si>
  <si>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</si>
  <si>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</si>
  <si>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</si>
  <si>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</si>
  <si>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</si>
  <si>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</si>
  <si>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</si>
  <si>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</si>
  <si>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</si>
  <si>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</si>
  <si>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</si>
  <si>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</si>
  <si>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</si>
  <si>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</si>
  <si>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</si>
  <si>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</si>
  <si>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</si>
  <si>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</si>
  <si>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</si>
  <si>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</si>
  <si>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</si>
  <si>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</si>
  <si>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</si>
  <si>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</si>
  <si>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</si>
  <si>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</si>
  <si>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</si>
  <si>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</si>
  <si>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</si>
  <si>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</si>
  <si>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</si>
  <si>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</si>
  <si>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</si>
  <si>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</si>
  <si>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</si>
  <si>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</si>
  <si>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</si>
  <si>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</si>
  <si>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</si>
  <si>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</si>
  <si>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</si>
  <si>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</si>
  <si>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</si>
  <si>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</si>
  <si>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</si>
  <si>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</si>
  <si>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</si>
  <si>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</si>
  <si>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</si>
  <si>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</si>
  <si>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</si>
  <si>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</si>
  <si>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</si>
  <si>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</si>
  <si>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</si>
  <si>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</si>
  <si>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</si>
  <si>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</si>
  <si>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</si>
  <si>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</si>
  <si>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</si>
  <si>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</si>
  <si>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</si>
  <si>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</si>
  <si>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</si>
  <si>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</si>
  <si>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</si>
  <si>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</si>
  <si>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</si>
  <si>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</si>
  <si>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</si>
  <si>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</si>
  <si>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</si>
  <si>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</si>
  <si>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</si>
  <si>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</si>
  <si>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</si>
  <si>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</si>
  <si>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</si>
  <si>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</si>
  <si>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</si>
  <si>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</si>
  <si>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</si>
  <si>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</si>
  <si>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</si>
  <si>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</si>
  <si>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</si>
  <si>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</si>
  <si>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</si>
  <si>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</si>
  <si>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</si>
  <si>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</si>
  <si>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</si>
  <si>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</si>
  <si>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</si>
  <si>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</si>
  <si>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</si>
  <si>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</si>
  <si>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</si>
  <si>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</si>
  <si>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</si>
  <si>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</si>
  <si>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</si>
  <si>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</si>
  <si>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</si>
  <si>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</si>
  <si>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</si>
  <si>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</si>
  <si>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</si>
  <si>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</si>
  <si>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</si>
  <si>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</si>
  <si>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</si>
  <si>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</si>
  <si>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</si>
  <si>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</si>
  <si>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</si>
  <si>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</si>
  <si>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</si>
  <si>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</si>
  <si>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</si>
  <si>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</si>
  <si>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</si>
  <si>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</si>
  <si>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</si>
  <si>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</si>
  <si>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</si>
  <si>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</si>
  <si>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</si>
  <si>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</si>
  <si>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</si>
  <si>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</si>
  <si>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</si>
  <si>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</si>
  <si>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</si>
  <si>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</si>
  <si>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</si>
  <si>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</si>
  <si>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</si>
  <si>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</si>
  <si>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</si>
  <si>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</si>
  <si>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</si>
  <si>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</si>
  <si>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</si>
  <si>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</si>
  <si>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</si>
  <si>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</si>
  <si>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</si>
  <si>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</si>
  <si>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</si>
  <si>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</si>
  <si>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</si>
  <si>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</si>
  <si>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</si>
  <si>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</si>
  <si>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</si>
  <si>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</si>
  <si>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</si>
  <si>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</si>
  <si>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</si>
  <si>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</si>
  <si>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</si>
  <si>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</si>
  <si>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</si>
  <si>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</si>
  <si>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</si>
  <si>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</si>
  <si>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</si>
  <si>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</si>
  <si>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</si>
  <si>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</si>
  <si>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</si>
  <si>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</si>
  <si>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</si>
  <si>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</si>
  <si>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</si>
  <si>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</si>
  <si>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</si>
  <si>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</si>
  <si>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</si>
  <si>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</si>
  <si>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</si>
  <si>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</si>
  <si>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</si>
  <si>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</si>
  <si>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</si>
  <si>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</si>
  <si>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</si>
  <si>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</si>
  <si>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</si>
  <si>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</si>
  <si>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</si>
  <si>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</si>
  <si>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</si>
  <si>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</si>
  <si>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</si>
  <si>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</si>
  <si>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</si>
  <si>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</si>
  <si>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</si>
  <si>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</si>
  <si>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</si>
  <si>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</si>
  <si>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</si>
  <si>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</si>
  <si>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</si>
  <si>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</si>
  <si>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</si>
  <si>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</si>
  <si>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</si>
  <si>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</si>
  <si>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</si>
  <si>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</si>
  <si>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</si>
  <si>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</si>
  <si>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</si>
  <si>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</si>
  <si>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</si>
  <si>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</si>
  <si>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</si>
  <si>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</si>
  <si>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</si>
  <si>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</si>
  <si>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</si>
  <si>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</si>
  <si>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</si>
  <si>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</si>
  <si>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</si>
  <si>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</si>
  <si>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</si>
  <si>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</si>
  <si>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</si>
  <si>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</si>
  <si>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</si>
  <si>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</si>
  <si>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</si>
  <si>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</si>
  <si>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</si>
  <si>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</si>
  <si>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</si>
  <si>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</si>
  <si>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</si>
  <si>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</si>
  <si>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</si>
  <si>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</si>
  <si>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</si>
  <si>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</si>
  <si>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</si>
  <si>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</si>
  <si>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</si>
  <si>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</si>
  <si>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</si>
  <si>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</si>
  <si>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</si>
  <si>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</si>
  <si>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</si>
  <si>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</si>
  <si>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</si>
  <si>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</si>
  <si>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</si>
  <si>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</si>
  <si>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</si>
  <si>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</si>
  <si>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</si>
  <si>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</si>
  <si>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</si>
  <si>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</si>
  <si>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</si>
  <si>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</si>
  <si>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</si>
  <si>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</si>
  <si>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</si>
  <si>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</si>
  <si>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</si>
  <si>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</si>
  <si>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</si>
  <si>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</si>
  <si>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</si>
  <si>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</si>
  <si>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</si>
  <si>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</si>
  <si>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</si>
  <si>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</si>
  <si>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</si>
  <si>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</si>
  <si>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</si>
  <si>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</si>
  <si>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</si>
  <si>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</si>
  <si>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</si>
  <si>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</si>
  <si>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</si>
  <si>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</si>
  <si>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</si>
  <si>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</si>
  <si>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</si>
  <si>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</si>
  <si>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</si>
  <si>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</si>
  <si>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</si>
  <si>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</si>
  <si>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</si>
  <si>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</si>
  <si>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</si>
  <si>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</si>
  <si>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</si>
  <si>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</si>
  <si>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</si>
  <si>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</si>
  <si>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</si>
  <si>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</si>
  <si>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</si>
  <si>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</si>
  <si>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</si>
  <si>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</si>
  <si>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</si>
  <si>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</si>
  <si>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</si>
  <si>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</si>
  <si>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</si>
  <si>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</si>
  <si>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</si>
  <si>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</si>
  <si>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</si>
  <si>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</si>
  <si>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</si>
  <si>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</si>
  <si>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</si>
  <si>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</si>
  <si>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</si>
  <si>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</si>
  <si>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</si>
  <si>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</si>
  <si>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</si>
  <si>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</si>
  <si>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</si>
  <si>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</si>
  <si>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</si>
  <si>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</si>
  <si>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</si>
  <si>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</si>
  <si>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</si>
  <si>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</si>
  <si>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</si>
  <si>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</si>
  <si>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</si>
  <si>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</si>
  <si>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</si>
  <si>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</si>
  <si>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</si>
  <si>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</si>
  <si>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</si>
  <si>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</si>
  <si>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</si>
  <si>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</si>
  <si>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</si>
  <si>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</si>
  <si>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</si>
  <si>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</si>
  <si>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</si>
  <si>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</si>
  <si>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</si>
  <si>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</si>
  <si>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</si>
  <si>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</si>
  <si>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</si>
  <si>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</si>
  <si>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</si>
  <si>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</si>
  <si>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</si>
  <si>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</si>
  <si>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</si>
  <si>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</si>
  <si>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</si>
  <si>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</si>
  <si>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</si>
  <si>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</si>
  <si>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</si>
  <si>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</si>
  <si>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</si>
  <si>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</si>
  <si>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</si>
  <si>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</si>
  <si>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</si>
  <si>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</si>
  <si>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</si>
  <si>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</si>
  <si>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</si>
  <si>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</si>
  <si>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</si>
  <si>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</si>
  <si>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</si>
  <si>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</si>
  <si>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</si>
  <si>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</si>
  <si>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</si>
  <si>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</si>
  <si>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</si>
  <si>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</si>
  <si>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</si>
  <si>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</si>
  <si>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</si>
  <si>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</si>
  <si>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</si>
  <si>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</si>
  <si>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</si>
  <si>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</si>
  <si>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</si>
  <si>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</si>
  <si>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</si>
  <si>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Actualmente se encuentra en proceso de imposición de multa por entrega tardía de los suministro según Contrato de Suministro Nº 21/2015, del proceso de LG 59/2016, Acuerdo de Junta Directiva de N° 702.12.2015 de fecha 02 de diciembre de 2015. Aprobación de resolución final al proceso sancionatorio de multa por entrega extemporánea imponiendo  la multa de US$ 458.93, Acuerdo de Junta Directiva N° 212.04.2016 de fecha 07 de abril de 2016. Primer informe sobre multa no cancelada de fecha 02 de mayo de 2016 según memorandun DT 35/2016. Segundo informe sobre multa no cancelada de fecha 27 de octubre de 2016, según memorandun DT 48/2016</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</si>
  <si>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</si>
  <si>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</si>
  <si>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</si>
  <si>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</si>
  <si>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</si>
  <si>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</si>
  <si>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</si>
  <si>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</si>
  <si>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</si>
  <si>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</si>
  <si>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</si>
  <si>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</si>
  <si>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</si>
  <si>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</si>
  <si>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</si>
  <si>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</si>
  <si>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</si>
  <si>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</si>
  <si>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</si>
  <si>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</si>
  <si>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</si>
  <si>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</si>
  <si>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</si>
  <si>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</si>
  <si>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</si>
  <si>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</si>
  <si>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</si>
  <si>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</si>
  <si>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</si>
  <si>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</si>
  <si>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</si>
  <si>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</si>
  <si>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</si>
  <si>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</si>
  <si>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</si>
  <si>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</si>
  <si>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</si>
  <si>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</si>
  <si>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</si>
  <si>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</si>
  <si>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</si>
  <si>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</si>
  <si>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</si>
  <si>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</si>
  <si>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</si>
  <si>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</si>
  <si>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</si>
  <si>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</si>
  <si>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</si>
  <si>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</si>
  <si>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</si>
  <si>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</si>
  <si>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</si>
  <si>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</si>
  <si>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</si>
  <si>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</si>
  <si>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</si>
  <si>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</si>
  <si>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</si>
  <si>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</si>
  <si>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</si>
  <si>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</si>
  <si>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</si>
  <si>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</si>
  <si>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</si>
  <si>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</si>
  <si>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</si>
  <si>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</si>
  <si>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</si>
  <si>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</si>
  <si>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</si>
  <si>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</si>
  <si>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</si>
  <si>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</si>
  <si>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</si>
  <si>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</si>
  <si>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</si>
  <si>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</si>
  <si>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</si>
  <si>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</si>
  <si>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</si>
  <si>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</si>
  <si>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</si>
  <si>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</si>
  <si>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</si>
  <si>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</si>
  <si>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</si>
  <si>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</si>
  <si>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</si>
  <si>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</si>
  <si>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</si>
  <si>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</si>
  <si>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</si>
  <si>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</si>
  <si>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</si>
  <si>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</si>
  <si>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</si>
  <si>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</si>
  <si>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</si>
  <si>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</si>
  <si>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</si>
  <si>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</si>
  <si>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</si>
  <si>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</si>
  <si>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</si>
  <si>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</si>
  <si>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</si>
  <si>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</si>
  <si>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</si>
  <si>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</si>
  <si>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</si>
  <si>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</si>
  <si>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</si>
  <si>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</si>
  <si>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</si>
  <si>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</si>
  <si>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</si>
  <si>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</si>
  <si>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</si>
  <si>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</si>
  <si>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</si>
  <si>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</si>
  <si>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</si>
  <si>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</si>
  <si>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</si>
  <si>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</si>
  <si>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</si>
  <si>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</si>
  <si>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</si>
  <si>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</si>
  <si>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</si>
  <si>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</si>
  <si>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</si>
  <si>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</si>
  <si>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</si>
  <si>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</si>
  <si>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</si>
  <si>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</si>
  <si>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</si>
  <si>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</si>
  <si>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</si>
  <si>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</si>
  <si>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</si>
  <si>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</si>
  <si>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</si>
  <si>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</si>
  <si>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</si>
  <si>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</si>
  <si>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</si>
  <si>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</si>
  <si>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</si>
  <si>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</si>
  <si>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</si>
  <si>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</si>
  <si>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</si>
  <si>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</si>
  <si>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</si>
  <si>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</si>
  <si>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</si>
  <si>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</si>
  <si>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</si>
  <si>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</si>
  <si>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</si>
  <si>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</si>
  <si>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</si>
  <si>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</si>
  <si>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</si>
  <si>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</si>
  <si>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</si>
  <si>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</si>
  <si>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</si>
  <si>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</si>
  <si>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</si>
  <si>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</si>
  <si>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</si>
  <si>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</si>
  <si>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</si>
  <si>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</si>
  <si>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</si>
  <si>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</si>
  <si>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</si>
  <si>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</si>
  <si>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</si>
  <si>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</si>
  <si>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</si>
  <si>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</si>
  <si>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</si>
  <si>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</si>
  <si>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</si>
  <si>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</si>
  <si>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</si>
  <si>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</si>
  <si>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</si>
  <si>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</si>
  <si>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</si>
  <si>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</si>
  <si>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</si>
  <si>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</si>
  <si>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</si>
  <si>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</si>
  <si>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</si>
  <si>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</si>
  <si>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</si>
  <si>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</si>
  <si>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</si>
  <si>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</si>
  <si>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</si>
  <si>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</si>
  <si>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</si>
  <si>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</si>
  <si>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</si>
  <si>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</si>
  <si>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</si>
  <si>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</si>
  <si>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</si>
  <si>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</si>
  <si>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</si>
  <si>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</si>
  <si>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</si>
  <si>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</si>
  <si>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</si>
  <si>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</si>
  <si>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</si>
  <si>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</si>
  <si>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</si>
  <si>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</si>
  <si>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</si>
  <si>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</si>
  <si>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</si>
  <si>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</si>
  <si>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</si>
  <si>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</si>
  <si>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</si>
  <si>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</si>
  <si>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</si>
  <si>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</si>
  <si>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</si>
  <si>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</si>
  <si>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</si>
  <si>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</si>
  <si>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</si>
  <si>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</si>
  <si>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</si>
  <si>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</si>
  <si>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</si>
  <si>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</si>
  <si>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</si>
  <si>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</si>
  <si>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</si>
  <si>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</si>
  <si>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</si>
  <si>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</si>
  <si>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</si>
  <si>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</si>
  <si>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</si>
  <si>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</si>
  <si>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</si>
  <si>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</si>
  <si>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</si>
  <si>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</si>
  <si>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</si>
  <si>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</si>
  <si>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</si>
  <si>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</si>
  <si>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</si>
  <si>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</si>
  <si>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</si>
  <si>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</si>
  <si>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</si>
  <si>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</si>
  <si>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</si>
  <si>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</si>
  <si>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</si>
  <si>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</si>
  <si>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</si>
  <si>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</si>
  <si>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</si>
  <si>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</si>
  <si>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</si>
  <si>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</si>
  <si>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</si>
  <si>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</si>
  <si>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</si>
  <si>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</si>
  <si>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</si>
  <si>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</si>
  <si>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</si>
  <si>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</si>
  <si>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</si>
  <si>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</si>
  <si>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</si>
  <si>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</si>
  <si>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</si>
  <si>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</si>
  <si>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</si>
  <si>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</si>
  <si>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</si>
  <si>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</si>
  <si>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</si>
  <si>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</si>
  <si>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</si>
  <si>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</si>
  <si>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</si>
  <si>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</si>
  <si>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</si>
  <si>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</si>
  <si>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</si>
  <si>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</si>
  <si>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</si>
  <si>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</si>
  <si>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</si>
  <si>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</si>
  <si>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</si>
  <si>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</si>
  <si>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</si>
  <si>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</si>
  <si>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</si>
  <si>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</si>
  <si>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</si>
  <si>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</si>
  <si>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</si>
  <si>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</si>
  <si>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</si>
  <si>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</si>
  <si>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</si>
  <si>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</si>
  <si>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</si>
  <si>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</si>
  <si>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</si>
  <si>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</si>
  <si>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</si>
  <si>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</si>
  <si>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</si>
  <si>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</si>
  <si>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</si>
  <si>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</si>
  <si>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</si>
  <si>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</si>
  <si>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</si>
  <si>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</si>
  <si>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</si>
  <si>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</si>
  <si>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</si>
  <si>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</si>
  <si>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</si>
  <si>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</si>
  <si>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</si>
  <si>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</si>
  <si>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</si>
  <si>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</si>
  <si>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</si>
  <si>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</si>
  <si>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</si>
  <si>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</si>
  <si>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</si>
  <si>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</si>
  <si>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</si>
  <si>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</si>
  <si>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</si>
  <si>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</si>
  <si>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</si>
  <si>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</si>
  <si>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</si>
  <si>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</si>
  <si>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</si>
  <si>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</si>
  <si>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</si>
  <si>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</si>
  <si>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</si>
  <si>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</si>
  <si>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</si>
  <si>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</si>
  <si>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</si>
  <si>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</si>
  <si>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</si>
  <si>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</si>
  <si>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</si>
  <si>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</si>
  <si>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</si>
  <si>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</si>
  <si>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</si>
  <si>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</si>
  <si>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</si>
  <si>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</si>
  <si>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</si>
  <si>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</si>
  <si>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</si>
  <si>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</si>
  <si>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</si>
  <si>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</si>
  <si>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</si>
  <si>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</si>
  <si>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</si>
  <si>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</si>
  <si>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</si>
  <si>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</si>
  <si>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</si>
  <si>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</si>
  <si>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</si>
  <si>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</si>
  <si>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</si>
  <si>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</si>
  <si>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</si>
  <si>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</si>
  <si>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</si>
  <si>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</si>
  <si>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</si>
  <si>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</si>
  <si>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</si>
  <si>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</si>
  <si>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</si>
  <si>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</si>
  <si>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</si>
  <si>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</si>
  <si>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</si>
  <si>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</si>
  <si>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</si>
  <si>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</si>
  <si>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</si>
  <si>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</si>
  <si>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</si>
  <si>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</si>
  <si>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</si>
  <si>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</si>
  <si>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</si>
  <si>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</si>
  <si>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</si>
  <si>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</si>
  <si>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</si>
  <si>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</si>
  <si>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</si>
  <si>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</si>
  <si>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</si>
  <si>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</si>
  <si>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</si>
  <si>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</si>
  <si>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</si>
  <si>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</si>
  <si>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</si>
  <si>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</si>
  <si>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</si>
  <si>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</si>
  <si>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</si>
  <si>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</si>
  <si>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</si>
  <si>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</si>
  <si>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</si>
  <si>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</si>
  <si>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</si>
  <si>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</si>
  <si>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</si>
  <si>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</si>
  <si>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</si>
  <si>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</si>
  <si>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</si>
  <si>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</si>
  <si>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</si>
  <si>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</si>
  <si>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</si>
  <si>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</si>
  <si>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</si>
  <si>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</si>
  <si>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</si>
  <si>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</si>
  <si>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</si>
  <si>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</si>
  <si>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</si>
  <si>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</si>
  <si>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</si>
  <si>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</si>
  <si>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</si>
  <si>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</si>
  <si>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</si>
  <si>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</si>
  <si>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</si>
  <si>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</si>
  <si>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</si>
  <si>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</si>
  <si>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</si>
  <si>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</si>
  <si>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</si>
  <si>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</si>
  <si>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</si>
  <si>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</si>
  <si>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</si>
  <si>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</si>
  <si>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</si>
  <si>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</si>
  <si>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</si>
  <si>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</si>
  <si>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</si>
  <si>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</si>
  <si>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</si>
  <si>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</si>
  <si>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</si>
  <si>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</si>
  <si>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</si>
  <si>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</si>
  <si>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</si>
  <si>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</si>
  <si>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</si>
  <si>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</si>
  <si>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</si>
  <si>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</si>
  <si>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</si>
  <si>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</si>
  <si>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</si>
  <si>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</si>
  <si>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</si>
  <si>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</si>
  <si>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</si>
  <si>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</si>
  <si>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</si>
  <si>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</si>
  <si>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</si>
  <si>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</si>
  <si>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</si>
  <si>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</si>
  <si>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</si>
  <si>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</si>
  <si>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</si>
  <si>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</si>
  <si>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</si>
  <si>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</si>
  <si>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</si>
  <si>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</si>
  <si>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</si>
  <si>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</si>
  <si>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</si>
  <si>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</si>
  <si>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</si>
  <si>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</si>
  <si>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</si>
  <si>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</si>
  <si>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</si>
  <si>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</si>
  <si>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</si>
  <si>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</si>
  <si>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</si>
  <si>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</si>
  <si>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</si>
  <si>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</si>
  <si>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</si>
  <si>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</si>
  <si>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</si>
  <si>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</si>
  <si>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</si>
  <si>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</si>
  <si>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</si>
  <si>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</si>
  <si>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</si>
  <si>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</si>
  <si>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</si>
  <si>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</si>
  <si>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</si>
  <si>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</si>
  <si>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</si>
  <si>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</si>
  <si>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</si>
  <si>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</si>
  <si>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</si>
  <si>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</si>
  <si>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</si>
  <si>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</si>
  <si>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</si>
  <si>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</si>
  <si>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</si>
  <si>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</si>
  <si>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</si>
  <si>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</si>
  <si>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</si>
  <si>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</si>
  <si>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</si>
  <si>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</si>
  <si>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</si>
  <si>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</si>
  <si>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</si>
  <si>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</si>
  <si>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</si>
  <si>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</si>
  <si>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</si>
  <si>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</si>
  <si>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</si>
  <si>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</si>
  <si>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</si>
  <si>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</si>
  <si>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</si>
  <si>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</si>
  <si>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</si>
  <si>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</si>
  <si>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</si>
  <si>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</si>
  <si>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</si>
  <si>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</si>
  <si>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</si>
  <si>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</si>
  <si>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</si>
  <si>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</si>
  <si>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</si>
  <si>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</si>
  <si>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</si>
  <si>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</si>
  <si>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</si>
  <si>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</si>
  <si>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</si>
  <si>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</si>
  <si>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</si>
  <si>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</si>
  <si>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</si>
  <si>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</si>
  <si>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</si>
  <si>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</si>
  <si>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</si>
  <si>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</si>
  <si>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</si>
  <si>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</si>
  <si>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</si>
  <si>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</si>
  <si>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</si>
  <si>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</si>
  <si>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</si>
  <si>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</si>
  <si>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</si>
  <si>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</si>
  <si>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</si>
  <si>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</si>
  <si>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</si>
  <si>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</si>
  <si>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</si>
  <si>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</si>
  <si>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</si>
  <si>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</si>
  <si>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</si>
  <si>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</si>
  <si>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</si>
  <si>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</si>
  <si>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</si>
  <si>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</si>
  <si>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</si>
  <si>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</si>
  <si>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</si>
  <si>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</si>
  <si>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</si>
  <si>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</si>
  <si>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</si>
  <si>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</si>
  <si>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</si>
  <si>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</si>
  <si>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</si>
  <si>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</si>
  <si>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</si>
  <si>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</si>
  <si>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</si>
  <si>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</si>
  <si>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</si>
  <si>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</si>
  <si>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</si>
  <si>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</si>
  <si>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</si>
  <si>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</si>
  <si>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</si>
  <si>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</si>
  <si>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</si>
  <si>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</si>
  <si>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</si>
  <si>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</si>
  <si>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</si>
  <si>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</si>
  <si>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</si>
  <si>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</si>
  <si>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</si>
  <si>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</si>
  <si>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</si>
  <si>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</si>
  <si>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</si>
  <si>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</si>
  <si>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</si>
  <si>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</si>
  <si>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</si>
  <si>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</si>
  <si>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</si>
  <si>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</si>
  <si>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</si>
  <si>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</si>
  <si>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</si>
  <si>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</si>
  <si>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</si>
  <si>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</si>
  <si>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</si>
  <si>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</si>
  <si>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</si>
  <si>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</si>
  <si>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</si>
  <si>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</si>
  <si>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</si>
  <si>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</si>
  <si>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</si>
  <si>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</si>
  <si>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</si>
  <si>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</si>
  <si>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</si>
  <si>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</si>
  <si>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</si>
  <si>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</si>
  <si>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</si>
  <si>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</si>
  <si>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</si>
  <si>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</si>
  <si>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</si>
  <si>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</si>
  <si>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</si>
  <si>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</si>
  <si>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</si>
  <si>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</si>
  <si>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</si>
  <si>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</si>
  <si>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</si>
  <si>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</si>
  <si>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</si>
  <si>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</si>
  <si>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</si>
  <si>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</si>
  <si>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</si>
  <si>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</si>
  <si>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</si>
  <si>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</si>
  <si>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</si>
  <si>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</si>
  <si>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</si>
  <si>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</si>
  <si>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</si>
  <si>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</si>
  <si>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</si>
  <si>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</si>
  <si>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</si>
  <si>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</si>
  <si>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</si>
  <si>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</si>
  <si>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</si>
  <si>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</si>
  <si>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</si>
  <si>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</si>
  <si>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</si>
  <si>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</si>
  <si>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</si>
  <si>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</si>
  <si>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</si>
  <si>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</si>
  <si>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</si>
  <si>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</si>
  <si>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</si>
  <si>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</si>
  <si>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</si>
  <si>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</si>
  <si>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</si>
  <si>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</si>
  <si>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</si>
  <si>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</si>
  <si>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</si>
  <si>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</si>
  <si>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</si>
  <si>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</si>
  <si>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</si>
  <si>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</si>
  <si>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</si>
  <si>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</si>
  <si>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</si>
  <si>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</si>
  <si>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</si>
  <si>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</si>
  <si>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</si>
  <si>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</si>
  <si>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</si>
  <si>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</si>
  <si>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</si>
  <si>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</si>
  <si>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</si>
  <si>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</si>
  <si>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</si>
  <si>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</si>
  <si>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</si>
  <si>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</si>
  <si>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</si>
  <si>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</si>
  <si>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</si>
  <si>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</si>
  <si>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</si>
  <si>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</si>
  <si>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</si>
  <si>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</si>
  <si>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</si>
  <si>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</si>
  <si>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</si>
  <si>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</si>
  <si>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</si>
  <si>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</si>
  <si>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</si>
  <si>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</si>
  <si>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</si>
  <si>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</si>
  <si>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</si>
  <si>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</si>
  <si>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</si>
  <si>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</si>
  <si>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</si>
  <si>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</si>
  <si>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</si>
  <si>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</si>
  <si>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</si>
  <si>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</si>
  <si>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</si>
  <si>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</si>
  <si>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</si>
  <si>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</si>
  <si>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</si>
  <si>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</si>
  <si>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</si>
  <si>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</si>
  <si>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</si>
  <si>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</si>
  <si>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</si>
  <si>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</si>
  <si>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</si>
  <si>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</si>
  <si>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</si>
  <si>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</si>
  <si>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</si>
  <si>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</si>
  <si>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</si>
  <si>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</si>
  <si>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</si>
  <si>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</si>
  <si>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</si>
  <si>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</si>
  <si>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</si>
  <si>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</si>
  <si>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</si>
  <si>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</si>
  <si>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</si>
  <si>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</si>
  <si>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</si>
  <si>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</si>
  <si>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</si>
  <si>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</si>
  <si>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</si>
  <si>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</si>
  <si>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</si>
  <si>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</si>
  <si>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</si>
  <si>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</si>
  <si>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</si>
  <si>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</si>
  <si>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</si>
  <si>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</si>
  <si>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</si>
  <si>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</si>
  <si>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</si>
  <si>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</si>
  <si>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</si>
  <si>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</si>
  <si>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</si>
  <si>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</si>
  <si>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</si>
  <si>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</si>
  <si>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</si>
  <si>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</si>
  <si>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</si>
  <si>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</si>
  <si>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</si>
  <si>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</si>
  <si>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</si>
  <si>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</si>
  <si>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</si>
  <si>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</si>
  <si>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</si>
  <si>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</si>
  <si>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</si>
  <si>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</si>
  <si>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</si>
  <si>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</si>
  <si>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</si>
  <si>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</si>
  <si>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</si>
  <si>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</si>
  <si>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</si>
  <si>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</si>
  <si>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</si>
  <si>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</si>
  <si>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</si>
  <si>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</si>
  <si>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</si>
  <si>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</si>
  <si>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</si>
  <si>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</si>
  <si>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</si>
  <si>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</si>
  <si>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</si>
  <si>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</si>
  <si>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</si>
  <si>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</si>
  <si>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</si>
  <si>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</si>
  <si>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</si>
  <si>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</si>
  <si>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</si>
  <si>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</si>
  <si>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</si>
  <si>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</si>
  <si>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</si>
  <si>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Proceso en ejecución</t>
  </si>
  <si>
    <t>Procesos en ejecución</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</si>
  <si>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</si>
  <si>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</si>
  <si>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</si>
  <si>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</si>
  <si>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</si>
  <si>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</si>
  <si>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</si>
  <si>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</si>
  <si>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</si>
  <si>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</si>
  <si>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</si>
  <si>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</si>
  <si>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</si>
  <si>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</si>
  <si>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</si>
  <si>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</si>
  <si>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</si>
  <si>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</si>
  <si>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</si>
  <si>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</si>
  <si>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</si>
  <si>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</si>
  <si>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</si>
  <si>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</si>
  <si>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</si>
  <si>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</si>
  <si>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</si>
  <si>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</si>
  <si>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</si>
  <si>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</si>
  <si>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</si>
  <si>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</si>
  <si>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</si>
  <si>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</si>
  <si>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</si>
  <si>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</si>
  <si>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</si>
  <si>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</si>
  <si>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</si>
  <si>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</si>
  <si>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</si>
  <si>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</si>
  <si>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</si>
  <si>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</si>
  <si>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</si>
  <si>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</si>
  <si>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</si>
  <si>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</si>
  <si>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</si>
  <si>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</si>
  <si>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</si>
  <si>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</si>
  <si>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</si>
  <si>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</si>
  <si>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</si>
  <si>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</si>
  <si>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</si>
  <si>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</si>
  <si>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</si>
  <si>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</si>
  <si>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</si>
  <si>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</si>
  <si>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</si>
  <si>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</si>
  <si>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</si>
  <si>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</si>
  <si>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</si>
  <si>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</si>
  <si>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</si>
  <si>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</si>
  <si>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</si>
  <si>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</si>
  <si>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</si>
  <si>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</si>
  <si>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</si>
  <si>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</si>
  <si>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</si>
  <si>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</si>
  <si>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</si>
  <si>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</si>
  <si>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</si>
  <si>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</si>
  <si>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</si>
  <si>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</si>
  <si>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</si>
  <si>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</si>
  <si>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</si>
  <si>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</si>
  <si>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</si>
  <si>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</si>
  <si>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</si>
  <si>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</si>
  <si>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</si>
  <si>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</si>
  <si>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</si>
  <si>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</si>
  <si>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</si>
  <si>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</si>
  <si>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</si>
  <si>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</si>
  <si>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</si>
  <si>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</si>
  <si>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</si>
  <si>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</si>
  <si>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</si>
  <si>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</si>
  <si>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</si>
  <si>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</si>
  <si>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</si>
  <si>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</si>
  <si>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</si>
  <si>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</si>
  <si>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</si>
  <si>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</si>
  <si>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</si>
  <si>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</si>
  <si>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</si>
  <si>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</si>
  <si>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</si>
  <si>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</si>
  <si>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</si>
  <si>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</si>
  <si>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</si>
  <si>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</si>
  <si>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</si>
  <si>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</si>
  <si>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</si>
  <si>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</si>
  <si>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</si>
  <si>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</si>
  <si>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</si>
  <si>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</si>
  <si>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</si>
  <si>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</si>
  <si>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</si>
  <si>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</si>
  <si>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</si>
  <si>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</si>
  <si>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</si>
  <si>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</si>
  <si>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</si>
  <si>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</si>
  <si>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</si>
  <si>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</si>
  <si>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</si>
  <si>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</si>
  <si>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</si>
  <si>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</si>
  <si>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</si>
  <si>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</si>
  <si>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</si>
  <si>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</si>
  <si>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</si>
  <si>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</si>
  <si>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</si>
  <si>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</si>
  <si>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</si>
  <si>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</si>
  <si>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</si>
  <si>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</si>
  <si>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</si>
  <si>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</si>
  <si>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</si>
  <si>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</si>
  <si>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</si>
  <si>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</si>
  <si>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</si>
  <si>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</si>
  <si>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</si>
  <si>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</si>
  <si>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</si>
  <si>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</si>
  <si>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</si>
  <si>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</si>
  <si>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</si>
  <si>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</si>
  <si>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</si>
  <si>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</si>
  <si>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</si>
  <si>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</si>
  <si>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</si>
  <si>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</si>
  <si>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</si>
  <si>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</si>
  <si>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</si>
  <si>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</si>
  <si>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</si>
  <si>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</si>
  <si>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</si>
  <si>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</si>
  <si>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</si>
  <si>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</si>
  <si>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</si>
  <si>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</si>
  <si>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</si>
  <si>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</si>
  <si>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</si>
  <si>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</si>
  <si>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</si>
  <si>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</si>
  <si>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</si>
  <si>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</si>
  <si>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</si>
  <si>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</si>
  <si>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</si>
  <si>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</si>
  <si>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</si>
  <si>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</si>
  <si>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</si>
  <si>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</si>
  <si>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</si>
  <si>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</si>
  <si>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</si>
  <si>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</si>
  <si>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</si>
  <si>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</si>
  <si>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</si>
  <si>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</si>
  <si>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</si>
  <si>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</si>
  <si>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</si>
  <si>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</si>
  <si>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</si>
  <si>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</si>
  <si>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</si>
  <si>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</si>
  <si>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</si>
  <si>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</si>
  <si>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</si>
  <si>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</si>
  <si>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</si>
  <si>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</si>
  <si>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</si>
  <si>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</si>
  <si>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</si>
  <si>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</si>
  <si>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</si>
  <si>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</si>
  <si>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</si>
  <si>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</si>
  <si>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</si>
  <si>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</si>
  <si>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</si>
  <si>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</si>
  <si>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</si>
  <si>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</si>
  <si>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</si>
  <si>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</si>
  <si>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</si>
  <si>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</si>
  <si>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</si>
  <si>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</si>
  <si>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</si>
  <si>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</si>
  <si>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</si>
  <si>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</si>
  <si>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</si>
  <si>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</si>
  <si>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</si>
  <si>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</si>
  <si>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</si>
  <si>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</si>
  <si>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</si>
  <si>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</si>
  <si>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</si>
  <si>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</si>
  <si>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</si>
  <si>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</si>
  <si>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</si>
  <si>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</si>
  <si>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</si>
  <si>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</si>
  <si>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</si>
  <si>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</si>
  <si>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</si>
  <si>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</si>
  <si>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Proveer del servicio de exámenes de gabinete en la especialidad de electrofisiología para personas beneficiarias y solicitantes de FOPROLYD, a realizarse durante el año 2018</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</si>
  <si>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</si>
  <si>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</si>
  <si>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</si>
  <si>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</si>
  <si>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</si>
  <si>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</si>
  <si>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</si>
  <si>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</si>
  <si>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</si>
  <si>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</si>
  <si>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</si>
  <si>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</si>
  <si>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</si>
  <si>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</si>
  <si>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</si>
  <si>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</si>
  <si>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</si>
  <si>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</si>
  <si>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</si>
  <si>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</si>
  <si>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</si>
  <si>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</si>
  <si>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</si>
  <si>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</si>
  <si>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</si>
  <si>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</si>
  <si>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</si>
  <si>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</si>
  <si>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</si>
  <si>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</si>
  <si>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</si>
  <si>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</si>
  <si>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</si>
  <si>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</si>
  <si>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</si>
  <si>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</si>
  <si>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</si>
  <si>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</si>
  <si>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</si>
  <si>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</si>
  <si>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</si>
  <si>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</si>
  <si>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</si>
  <si>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</si>
  <si>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</si>
  <si>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</si>
  <si>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</si>
  <si>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</si>
  <si>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</si>
  <si>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</si>
  <si>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</si>
  <si>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</si>
  <si>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</si>
  <si>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</si>
  <si>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</si>
  <si>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</si>
  <si>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</si>
  <si>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</si>
  <si>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</si>
  <si>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</si>
  <si>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LG N° 57/2018</t>
  </si>
  <si>
    <t>Suministro de materiales didácticos e impresos para actividades diversas de promoción de salud dirigidas a personas beneficiarias y sus cuidadores, durante el año 2018</t>
  </si>
  <si>
    <t>Proveer del suministro de materiales didácticos e impresos para actividades diversas de promoción de salud dirigidas a personas beneficiarias y sus cuidadores, durante el año 2018</t>
  </si>
  <si>
    <t>30 días calendarios a partir de la aprobación del arte, por parte del administrador de orden</t>
  </si>
  <si>
    <t>921/2018</t>
  </si>
  <si>
    <t>5 días hábiles después de recibida la orden de compra</t>
  </si>
  <si>
    <t>922/2018</t>
  </si>
  <si>
    <t>7 días hábiles después de recibir orden de compra</t>
  </si>
  <si>
    <t>923/2018</t>
  </si>
  <si>
    <t>8 días calendarios después de recibir orden de compra</t>
  </si>
  <si>
    <t>924/2018</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</si>
  <si>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</si>
  <si>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</si>
  <si>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</si>
  <si>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</si>
  <si>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</si>
  <si>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</si>
  <si>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</si>
  <si>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</si>
  <si>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</si>
  <si>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</si>
  <si>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</si>
  <si>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</si>
  <si>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</si>
  <si>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</si>
  <si>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</si>
  <si>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</si>
  <si>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901/2018</t>
  </si>
  <si>
    <t>Cásela, S.A. de C.V.</t>
  </si>
  <si>
    <t>898/2018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</si>
  <si>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</si>
  <si>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</si>
  <si>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</si>
  <si>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</si>
  <si>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</si>
  <si>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</si>
  <si>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</si>
  <si>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</si>
  <si>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</si>
  <si>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</si>
  <si>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</si>
  <si>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</si>
  <si>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</si>
  <si>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</si>
  <si>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</si>
  <si>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</si>
  <si>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</si>
  <si>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</si>
  <si>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</si>
  <si>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</si>
  <si>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</si>
  <si>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</si>
  <si>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</si>
  <si>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</si>
  <si>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</si>
  <si>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</si>
  <si>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</si>
  <si>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</si>
  <si>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</si>
  <si>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</si>
  <si>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</si>
  <si>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</si>
  <si>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</si>
  <si>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</si>
  <si>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</si>
  <si>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</si>
  <si>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</si>
  <si>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</si>
  <si>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</si>
  <si>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</si>
  <si>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</si>
  <si>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</si>
  <si>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69/2018</t>
  </si>
  <si>
    <t xml:space="preserve">Suministro de un enfriador para el área de rehabilitación física para personas beneficiarias de FOPROLYD </t>
  </si>
  <si>
    <t xml:space="preserve">Proveer del suministro de un enfriador </t>
  </si>
  <si>
    <t>5 días hábiles después e recibir orden de compra</t>
  </si>
  <si>
    <t>917/2018</t>
  </si>
  <si>
    <t>LG N° 70/2018</t>
  </si>
  <si>
    <t xml:space="preserve">Servicios de capacitaciones para el personal de FOPROLYD </t>
  </si>
  <si>
    <t>DECLARADO DESIERTO. El monto sobrepasa la disponibilidad presupuestaria.</t>
  </si>
  <si>
    <t>LG N° 71/2018</t>
  </si>
  <si>
    <t xml:space="preserve">Servicio de reparaciones de sillas de ruedas estándar para personas beneficiarias de FOPROLYD </t>
  </si>
  <si>
    <t xml:space="preserve">Contratar el servicio de reparación de sillas </t>
  </si>
  <si>
    <t>Del 05 de junio al 31 de diciembre de 2018 o hasta agotarse el monto adjudicado.</t>
  </si>
  <si>
    <t>927/2018</t>
  </si>
  <si>
    <t>LG N° 72/2018</t>
  </si>
  <si>
    <t xml:space="preserve">Suministro de lentes correctores, contacto, oscuros y reparación de lentes correctores para personas beneficiarias de FOPROLYD </t>
  </si>
  <si>
    <t>Contrato de Suministro N° 33/2018</t>
  </si>
  <si>
    <t>LG N° 73/2018</t>
  </si>
  <si>
    <t>Proveer del suministro de material quirúrgico para beneficiario de FOPROLYD</t>
  </si>
  <si>
    <t>905/2018</t>
  </si>
  <si>
    <t>LG N° 74/2018</t>
  </si>
  <si>
    <t>Suministro de insumos para el desarrollo de las capacitaciones en el mantenimiento de parcelas demostrativas de pasto mejorado con la finalidad de producción de semilla, material para prácticas de ensilaje y realizar prácticas de administración de medicamentos en especies animales</t>
  </si>
  <si>
    <t>Agroferretería La Semilla, S.A. de C.V.</t>
  </si>
  <si>
    <t>Proveer del suministro de insumos para el desarrollo de las capacitaciones en el mantenimiento de parcelas demostrativas de pasto mejorado con la finalidad de producción de semilla.</t>
  </si>
  <si>
    <t>937/2018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</si>
  <si>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</si>
  <si>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</si>
  <si>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</si>
  <si>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</si>
  <si>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</si>
  <si>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</si>
  <si>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</si>
  <si>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</si>
  <si>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</si>
  <si>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</si>
  <si>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</si>
  <si>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79/2018</t>
  </si>
  <si>
    <t xml:space="preserve">Suministro de equipo informático para FOPROLYD </t>
  </si>
  <si>
    <t>18/069/2018</t>
  </si>
  <si>
    <t>LG N° 80/2018</t>
  </si>
  <si>
    <t xml:space="preserve">Servicio de mantenimiento preventivo y correctivo de extintores de FOPROLYD </t>
  </si>
  <si>
    <t>DECLARADO DESIERTO. Por no cumplir con lo requerido</t>
  </si>
  <si>
    <t>LG N° 81/2018</t>
  </si>
  <si>
    <t xml:space="preserve">Servicio de mantenimiento preventivo para cuatro vehículos tipo pick up de FOPROLYD </t>
  </si>
  <si>
    <t>DECLARADO DESIERTO. No hubo ofertantes..</t>
  </si>
  <si>
    <t>LG N° 82/2018</t>
  </si>
  <si>
    <t>Suministro de un microbús para FOPROLYD</t>
  </si>
  <si>
    <t>Proveer del suministro de un microbús</t>
  </si>
  <si>
    <t xml:space="preserve">Del 03 al 30 de julio de 2018 </t>
  </si>
  <si>
    <t>Contrato de Suministro N° 32/2018</t>
  </si>
  <si>
    <t>LG N° 83/2018</t>
  </si>
  <si>
    <t xml:space="preserve">Suministro de materiales para la elaboración y reparación de prótesis y ortesis para beneficiarios de FOPROLYD </t>
  </si>
  <si>
    <t>Líneas de Transporte Consolidado, S.A. de C.V. (LTC, S.A. de C.V.</t>
  </si>
  <si>
    <t xml:space="preserve">Contratar el suministro de materiales para la elaboración y reparación de prótesis y ortesis para beneficiarios de FOPROLYD </t>
  </si>
  <si>
    <t>918/2018</t>
  </si>
  <si>
    <t>919/2018</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</si>
  <si>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</si>
  <si>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</si>
  <si>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</si>
  <si>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</si>
  <si>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</si>
  <si>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</si>
  <si>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</si>
  <si>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</si>
  <si>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</si>
  <si>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88/2018</t>
  </si>
  <si>
    <t>Servicios de mantenimiento preventivo para el equipo informático de FOPROLYD ubicado en su oficina central, oficina anexa y sus oficinas regionales, sin sustitución de partes</t>
  </si>
  <si>
    <t>Contratar el servicio de mantenimiento preventivo para el equipo informático de FOPROLYD</t>
  </si>
  <si>
    <t>Del mes de junio al mes de octubre de 2018 o hasta agotarse el monto adjudicado.</t>
  </si>
  <si>
    <t>932/2018</t>
  </si>
  <si>
    <t>LG N° 89/2018</t>
  </si>
  <si>
    <t>920/2018</t>
  </si>
  <si>
    <t>LG N° 90/2018</t>
  </si>
  <si>
    <t xml:space="preserve">Servicio de arrendamiento de transporte para personal beneficiarias y cuidadores participantes en talleres de desarrollo personal los cuales son parte del programa de atención de salud mental de FOPROLYD </t>
  </si>
  <si>
    <t>DECLARADO DESIERTO. No hubo ofertantes.</t>
  </si>
  <si>
    <t>LG N° 91/2018</t>
  </si>
  <si>
    <t xml:space="preserve">Proveer el suministro de medicamentos e insumos de primeros auxilios para botiquín institucional de FOPROLYD </t>
  </si>
  <si>
    <t>15 días hábiles posterior a la entrega de la orden de compra</t>
  </si>
  <si>
    <t>926/2018</t>
  </si>
  <si>
    <t>LG N° 92/2018</t>
  </si>
  <si>
    <t>Servicio de consultoría para realizar análisis de cuentas contables, para FOPROLYD</t>
  </si>
  <si>
    <t>Declarado Desierto por no cumplir con los requisitos mínimos.</t>
  </si>
  <si>
    <t>LG N° 94/2018</t>
  </si>
  <si>
    <t xml:space="preserve">Suministro de componentes para elaboración y reparación de prótesis especiales para personas beneficiarias de FOPROLYD </t>
  </si>
  <si>
    <t>45 días calendarios a partir del 05 de junio de 2018</t>
  </si>
  <si>
    <t>925/2018</t>
  </si>
  <si>
    <t>LG N° 95/2018</t>
  </si>
  <si>
    <t xml:space="preserve">Suministro de flash para cámara fotográfica y tarjeta de memoria para FOPROLYD </t>
  </si>
  <si>
    <t xml:space="preserve">Proveer del suministro de flash para cámara fotográfica y tarjeta de memoria para FOPROLYD </t>
  </si>
  <si>
    <t>15 días calendarios posterior a la entrega de la Orden de Compra</t>
  </si>
  <si>
    <t>936/2018</t>
  </si>
  <si>
    <t>LG N° 96/2018</t>
  </si>
  <si>
    <t>Servicios de mantenimiento preventivo y correctivo de la planta telefónica de FOPROLYD</t>
  </si>
  <si>
    <t xml:space="preserve">Omar Enrique Ramírez Beltrán </t>
  </si>
  <si>
    <t>De junio a diciembre de 2018, o hasta agotarse la disponibilidad presupuestaria</t>
  </si>
  <si>
    <t>929/2018</t>
  </si>
  <si>
    <t>LG N° 97/2018</t>
  </si>
  <si>
    <t>Servicio de publicación escrita de esquela de condolencia en un periódico de circulación nacional</t>
  </si>
  <si>
    <t xml:space="preserve">Contratar el servicio de publicación escrita de esquela de condolencia </t>
  </si>
  <si>
    <t>Del 23 al 24 de mayo de 2018</t>
  </si>
  <si>
    <t>915/2018</t>
  </si>
  <si>
    <t>LG N° 98/2018</t>
  </si>
  <si>
    <t>J y M Inmobiliaria, S.A. de C.V,</t>
  </si>
  <si>
    <t xml:space="preserve">Contratar el servicio de mantenimiento preventivo y correctivo del sistema de alarmas de detección de incendio y de intrusión de FOPROLYD </t>
  </si>
  <si>
    <t>De junio a diciembre de 2018, o hasta agotarse el monto adjudicado.</t>
  </si>
  <si>
    <t>934/2018</t>
  </si>
  <si>
    <t>LG N° 99/2018</t>
  </si>
  <si>
    <t>J y M Inmobiliaria, S.A. de C.V.</t>
  </si>
  <si>
    <t>928/2018</t>
  </si>
  <si>
    <t>LG N° 100/2018</t>
  </si>
  <si>
    <t xml:space="preserve">Contratar el servicio de capacitaciones para el personal de FOPROLYD </t>
  </si>
  <si>
    <t>Del 29 de junio al 31 de diciembre de 2018 o hasta agotarse el monto adjudicado.</t>
  </si>
  <si>
    <t>940/2018</t>
  </si>
  <si>
    <t>LG N° 101/2018</t>
  </si>
  <si>
    <t xml:space="preserve">Contratar el servicio de mantenimiento preventivo y correctivo de extintores de FOPROLYD </t>
  </si>
  <si>
    <t>Del 18 de junio al 31 de diciembre de 2018 o hasta agotar el monto adjudicado</t>
  </si>
  <si>
    <t>938/2018</t>
  </si>
  <si>
    <t>LG N° 102/2018</t>
  </si>
  <si>
    <t>Servicio de arrendamiento de un equipo médico y compra de material quirúrgico para una persona beneficiaria de FOPROLYD</t>
  </si>
  <si>
    <t>Contratar el servicio de arrendamiento de un equipo médico y compra de material quirúrgico para una persona beneficiaria de FOPROLYD</t>
  </si>
  <si>
    <t>1 a 3 días después de ser notificado por el administrador de la orden de compra</t>
  </si>
  <si>
    <t>931/2018</t>
  </si>
  <si>
    <t>LG N° 103/2018</t>
  </si>
  <si>
    <t>Servicios de mantenimiento preventivo y correctivo de dos subestaciones eléctricas y tableros eléctricos secundarios de FOPROLYD año 2018</t>
  </si>
  <si>
    <t xml:space="preserve">Contratar el servicio de mantenimiento preventivo y correctivo de dos subestaciones eléctricas y tableros eléctricos secundarios de FOPROLYD </t>
  </si>
  <si>
    <t>Del 12 de junio al 31 de diciembre de 2018 o hasta agotarse el monto adjudicado</t>
  </si>
  <si>
    <t>933/2018</t>
  </si>
  <si>
    <t>LG N° 104/2018</t>
  </si>
  <si>
    <t>Servicios Diversos para El Desarrollo Local de El Salvador, S.A. de C.V</t>
  </si>
  <si>
    <t xml:space="preserve">Contraer el servicio de arrendamiento de transporte para personal beneficiario y cuidadores participantes en talleres de desarrollo personal los cuales son parte del programa de atención de salud mental de FOPROLYD </t>
  </si>
  <si>
    <t>Del 14 al 28 de junio de 2018</t>
  </si>
  <si>
    <t>930/2018</t>
  </si>
  <si>
    <t>LG N° 105/2018</t>
  </si>
  <si>
    <t>Suministro de Fastener plásticos</t>
  </si>
  <si>
    <t xml:space="preserve">Proveer del suministro de fastener plásticos </t>
  </si>
  <si>
    <t>935/2018</t>
  </si>
  <si>
    <t>LG N° 106/2018</t>
  </si>
  <si>
    <t>Suministro de cinco cubetas de pintura de agua para FOPROLYD</t>
  </si>
  <si>
    <t xml:space="preserve">Proveer del suministro de cinco cubetas de pintura de agua para FOPROLYD </t>
  </si>
  <si>
    <t>939/2018</t>
  </si>
  <si>
    <t>LG N° 107/2018</t>
  </si>
  <si>
    <t>Suministro de computadoras para FOPROLYD</t>
  </si>
  <si>
    <t>DECLARADO DESIERTO</t>
  </si>
  <si>
    <t>NOTA: LOS PROCESO QUE NO TIENE EVALUACION, ES PORQUE A LA FECHA SE ESTAN EJECUTANDO.</t>
  </si>
  <si>
    <t>INCR. PA2</t>
  </si>
  <si>
    <t>Acuerdo de Junta Directiva N° 468.09.2018 de fecha 13 de septiembre de 2018</t>
  </si>
  <si>
    <t>INCR. LG N° 03/2017</t>
  </si>
  <si>
    <t>En cumplimiento a los establecido en el Acuerdo de Junta Directiva N° 403.08.2018</t>
  </si>
  <si>
    <t>De agosto a diciembre de 2018 ó hasta agotarse el monto adjudicado</t>
  </si>
  <si>
    <t>INCR. LG N° 05/2017</t>
  </si>
  <si>
    <t>De julio a diciembre de 2018 ó hasta agotarse el monto adjudicado</t>
  </si>
  <si>
    <t>942/2018</t>
  </si>
  <si>
    <t>943/2018</t>
  </si>
  <si>
    <t>INCR. LG N° 27/2017</t>
  </si>
  <si>
    <t xml:space="preserve">Proveer el servicio de alojamiento para beneficiarios y solicitantes que viajan desde el interior del país para realizar diversos trámites solicitados e indicados en la oficina regional de FOPROLYD en San Miguel </t>
  </si>
  <si>
    <t>947/2018</t>
  </si>
  <si>
    <t>INCR. LG N°01/2018</t>
  </si>
  <si>
    <t>Acuerdo de Junta Directiva N° 449.08.2018  de fecha 30/09/2018</t>
  </si>
  <si>
    <t xml:space="preserve">Acuerdo de Junta Directiva N° 449.08.2018 </t>
  </si>
  <si>
    <t>INCR. LG N° 04/2018</t>
  </si>
  <si>
    <t xml:space="preserve">Incremento de hasta un 20%  a las ordenes </t>
  </si>
  <si>
    <t>951/2018</t>
  </si>
  <si>
    <t>950/2018</t>
  </si>
  <si>
    <t>INCR. LG N° 06/2018</t>
  </si>
  <si>
    <t>En cumplimiento a los establecido en el Acuerdo de Junta Directiva N° 344.07.2018, se incremente la orden 847 y 848</t>
  </si>
  <si>
    <t>941/2018</t>
  </si>
  <si>
    <t>944/2018</t>
  </si>
  <si>
    <t>LG N° 93/2018</t>
  </si>
  <si>
    <t xml:space="preserve">Contratar el servicio de mantenimiento preventivo y correctivo de maquinaria y equipo del laboratorio de prótesis de FOPROLYD </t>
  </si>
  <si>
    <t>Contrato  de servicio N° 34/2018</t>
  </si>
  <si>
    <t>DECLARADO DESIERTO. Por sobrepasar la disponibilidad presupuestaria</t>
  </si>
  <si>
    <t>LG N° 108/2018</t>
  </si>
  <si>
    <t>Servicio de reparación de sillas de espera y secretariales propiedad de FOPROLYD</t>
  </si>
  <si>
    <t>Contratar el servicio de reparación de sillas de espera y secretariales propiedad de FOPROLYD</t>
  </si>
  <si>
    <t>20 días hábiles después de recibir orden de compra</t>
  </si>
  <si>
    <t>948/2018</t>
  </si>
  <si>
    <t>LG N° 109/2018</t>
  </si>
  <si>
    <t xml:space="preserve">Servicio de impresión de boletines externos institucional de FOPROLYD </t>
  </si>
  <si>
    <t>Contratar el servicio de impresión de boletines externos instit</t>
  </si>
  <si>
    <t>945/2018</t>
  </si>
  <si>
    <t>LG N° 110/2018</t>
  </si>
  <si>
    <t>Suministro de software y servicio de digitalización y escaneo de documentos contables de FOPROLYD</t>
  </si>
  <si>
    <t>Proveer del suministro de software y servicio de digitalización y escaneo de documentos contables de FOPROLYD</t>
  </si>
  <si>
    <t>LG N° 111/2018</t>
  </si>
  <si>
    <t>Servicio de impresión de memorias de labores de FOPROLYD</t>
  </si>
  <si>
    <t>3 días hábiles posterior a la entrega de la muestra  final aprobada.</t>
  </si>
  <si>
    <t>946/2018</t>
  </si>
  <si>
    <t>LG N° 112/2018</t>
  </si>
  <si>
    <t xml:space="preserve">Proveer del suministro de equipo informático para FOPROLYD </t>
  </si>
  <si>
    <t>60 días a partir del día 04 de septiembre de 2018</t>
  </si>
  <si>
    <t>Contrato de Suministro N° 35/2018</t>
  </si>
  <si>
    <t>SSA SISTEMAS EL SALVADOR S.A. DE C.V.</t>
  </si>
  <si>
    <t>45 días a partir del día 04 de septiembre de 2018</t>
  </si>
  <si>
    <t>Contrato de Suministro N° 36/2018</t>
  </si>
  <si>
    <t>LG N° 113/2018</t>
  </si>
  <si>
    <t xml:space="preserve">Contratar el servicio de consultoría para realizar análisis de cuentas contables, para FOPROLYD </t>
  </si>
  <si>
    <t>LG N° 114/2018</t>
  </si>
  <si>
    <t xml:space="preserve">Proveer del suministro de computadoras para FOPROLYD </t>
  </si>
  <si>
    <t>30-07-20148</t>
  </si>
  <si>
    <t>45 días calendarios después de recibir orden de compra</t>
  </si>
  <si>
    <t>949/2018</t>
  </si>
  <si>
    <t>LG N° 115/2018</t>
  </si>
  <si>
    <t>Contrato de Servicio N° 37/2018</t>
  </si>
  <si>
    <t>LG N° 116/2018</t>
  </si>
  <si>
    <t>952/2018</t>
  </si>
  <si>
    <t>LG N° 117/2018</t>
  </si>
  <si>
    <t>Dejado sin efecto según Acuerdo 480.09.2018 de fecha 20 de septiembre de 2018</t>
  </si>
  <si>
    <t>DEJADO SIN EFECTO</t>
  </si>
  <si>
    <t>LG N° 118/2018</t>
  </si>
  <si>
    <t>953/2018</t>
  </si>
  <si>
    <t>LG N° 119/2018</t>
  </si>
  <si>
    <t xml:space="preserve">Servicio de capacitaciones en el área de salud y seguridad ocupacional, para brigadistas que desarrollan la labor de prevención y combate en casos de emergencia en FOPROLYD </t>
  </si>
  <si>
    <t>LG N° 120/2018</t>
  </si>
  <si>
    <t xml:space="preserve">Máximo 10 días hábiles después de recibir orden de compra </t>
  </si>
  <si>
    <t>959/2018</t>
  </si>
  <si>
    <t>LG N° 121/2018</t>
  </si>
  <si>
    <t>LG N° 122/2018</t>
  </si>
  <si>
    <t>955/2018</t>
  </si>
  <si>
    <t>LG N° 123/2018</t>
  </si>
  <si>
    <t xml:space="preserve">Suministro de aparatos de ayuda mecánica y auxiliares diversos para personas beneficiarias de FOPROLYD </t>
  </si>
  <si>
    <t xml:space="preserve">Hospimedic, S.A. de C.V. </t>
  </si>
  <si>
    <t xml:space="preserve">Proveer el suministro de aparatos de ayuda mecánica y auxiliares diversos para personas beneficiarias de FOPROLYD </t>
  </si>
  <si>
    <t>30 días hábiles posteriores a recibir orden de compra</t>
  </si>
  <si>
    <t>965/2018</t>
  </si>
  <si>
    <t>966/2018</t>
  </si>
  <si>
    <t>LG N° 124/2018</t>
  </si>
  <si>
    <t>3 a 10 días hábiles después de recibir orden de compra</t>
  </si>
  <si>
    <t>963/2018</t>
  </si>
  <si>
    <t>30 días hábiles después de recibir orden de compra</t>
  </si>
  <si>
    <t>964/2018</t>
  </si>
  <si>
    <t>LG N° 125/2018</t>
  </si>
  <si>
    <t>Suministro de una silla ejecutiva para FOPROLYD</t>
  </si>
  <si>
    <t>5 día hábiles después de recibir orden de compra</t>
  </si>
  <si>
    <t>954/2018</t>
  </si>
  <si>
    <t>LG N° 126/2018</t>
  </si>
  <si>
    <t>DECLARADA DESIERTO</t>
  </si>
  <si>
    <t>LG N° 127/2018</t>
  </si>
  <si>
    <t>3 días hábiles después de recibir orden de compra</t>
  </si>
  <si>
    <t>956/2018</t>
  </si>
  <si>
    <t>LG N° 128/2018</t>
  </si>
  <si>
    <t>LG N° 129/2018</t>
  </si>
  <si>
    <t>PATTYS BUFFET, S.A. DE C.V.</t>
  </si>
  <si>
    <t>21 de septiembre de 2018</t>
  </si>
  <si>
    <t>957/2018</t>
  </si>
  <si>
    <t>LG N° 131/2018</t>
  </si>
  <si>
    <t>Proveer el suministro de 4 discos duros para servidor de datos</t>
  </si>
  <si>
    <t>35 días calendarios después de recibir orden de compra</t>
  </si>
  <si>
    <t>960/2018</t>
  </si>
  <si>
    <t>LG N° 133/2018</t>
  </si>
  <si>
    <t xml:space="preserve">Suministro de mobiliario de oficina para el departamento de pensiones y beneficios económicos de FOPROLYD </t>
  </si>
  <si>
    <t xml:space="preserve">Proveer el suministro de mobiliario de oficina para el departamento de pensiones y beneficios económicos de FOPROLYD </t>
  </si>
  <si>
    <t>967/2018</t>
  </si>
  <si>
    <t>968/2018</t>
  </si>
  <si>
    <t>LG N° 134/2018</t>
  </si>
  <si>
    <t>3 días hábiles después de recibir muestra aprobada</t>
  </si>
  <si>
    <t>958/2018</t>
  </si>
  <si>
    <t>LG N° 136/2018</t>
  </si>
  <si>
    <t>962/2018</t>
  </si>
  <si>
    <t>LG N° 139/2018</t>
  </si>
  <si>
    <t>Proveer del suministro de Papelería y Artículos de Oficina para FOPROLYD</t>
  </si>
  <si>
    <t>969/2018</t>
  </si>
  <si>
    <t>LG N° 140/2018</t>
  </si>
  <si>
    <t xml:space="preserve">3 días según programación por parte del hospital y coordinación con el administrador de la orden </t>
  </si>
  <si>
    <t>961/2018</t>
  </si>
  <si>
    <t>LG N° 141/2018</t>
  </si>
  <si>
    <t>866/2018</t>
  </si>
  <si>
    <t>Alquímica, S.A. de C.V.</t>
  </si>
  <si>
    <t>A partir de la orden de inicio hasta el 31 de diciembre o hasta agotarse el monto adjudicado</t>
  </si>
  <si>
    <t>Distribuidora Automóviles, S.A de C.V.</t>
  </si>
  <si>
    <t>A partir de la emisión de la orden de inicio, hasta el 31 de diciembre de 2018 o hasta agotarse el monto adjudicado.</t>
  </si>
  <si>
    <t xml:space="preserve">Servicio de elaboración y mantenimiento de prótesis oculares para personas beneficiarias de FOPROLYD </t>
  </si>
  <si>
    <t>Contratar el servicios de elaboración y mantemiento de prótesis oculares para personas beneficiarias de FOPROLYD</t>
  </si>
  <si>
    <t>Servicio de pruebas psicométricas para aspirantes a plazas permanentes de FOPROLYD</t>
  </si>
  <si>
    <t xml:space="preserve">Contratar el servicio de pruebas psicométricas para aspirantes a plazas permanentes de FOPROLYD </t>
  </si>
  <si>
    <t xml:space="preserve">Servicio de alimentos, alquiler de mesas, faldones y forros para eventos de rendición de cuentas de FOPROLYD </t>
  </si>
  <si>
    <t>DECLARADO DESIERTO. Por las razones de que los precios consignados en las ofertas electrónicas por ambas ofertantes, reflejan el precio unitario por cada refrigerio y no por el servicio completo, y por existir discrepancia entre la oferta electrónica y el archivo adjunto de los oferentes.</t>
  </si>
  <si>
    <t xml:space="preserve">Suministro de municiones e implementos de equipamiento para el personal de seguridad de FOPROLYD </t>
  </si>
  <si>
    <t xml:space="preserve">Suministro de tres canapés para ser utilizados con personas beneficiarias de FOPROLYD </t>
  </si>
  <si>
    <t xml:space="preserve">Proveer el suministro de tres canapés para ser utilizados con personas beneficiarias de FOPROLYD </t>
  </si>
  <si>
    <t xml:space="preserve">Proveer el suministro de una silla ejecutiva para FOPROLYD </t>
  </si>
  <si>
    <t>Suministro de una cama ortopédica y una sillón ortopédico para una persona beneficiaria de FOPROLYD</t>
  </si>
  <si>
    <t>Sistemas Biomédicos, S.A. de C.V.</t>
  </si>
  <si>
    <t>Suministro de material quirúrgico para persona beneficiaria de FOPROLYD</t>
  </si>
  <si>
    <t>Proveer el suministro de material quirúrgico para persona beneficiaria de FOPROLYD</t>
  </si>
  <si>
    <t xml:space="preserve">Contratar el servicio de alimentos , alquiler de mesas, faldones y forros para eventos de rendición de cuentas de FOPROLYD </t>
  </si>
  <si>
    <t>Suministro de cuatro disco datos para servidor de datos (Service Tag: 56W9YH1), para la Unidad de Informática</t>
  </si>
  <si>
    <t>Servicio de impresión de ejemplares del informe de rendición de cuentas</t>
  </si>
  <si>
    <t>Contratar el servicio de impresión de ejemplares del informe de rendición de cuentas.</t>
  </si>
  <si>
    <t>CORRESPONDIENTES AL PERIODO DE ENERO A DICIEMBRE DE 2018</t>
  </si>
  <si>
    <t>Dejado sin efecto según Acuerdo Nº 480.09.2018 de fecha 20 de septiembre de 2018.</t>
  </si>
  <si>
    <t>1008/2018</t>
  </si>
  <si>
    <t>Proveer del suministro de estantes para el laboratorio de Prótesis de FOPROLYD</t>
  </si>
  <si>
    <t xml:space="preserve">Suministro de estantes para el laboratorio de Prótesis de FOPROLYD </t>
  </si>
  <si>
    <t>LG N° 169/2018</t>
  </si>
  <si>
    <t>1013/2018</t>
  </si>
  <si>
    <t>1012/2018</t>
  </si>
  <si>
    <t>Proveer del suministro de insumos médicos para personas beneficiarias de FOPROLYD</t>
  </si>
  <si>
    <t>Suministro de insumos médicos para personas beneficiarias de FOPROLYD</t>
  </si>
  <si>
    <t>LG N° 168/2018</t>
  </si>
  <si>
    <t>1009/2018</t>
  </si>
  <si>
    <t xml:space="preserve">45 días calendarios a partir de la orden de inicio por parte del administrador </t>
  </si>
  <si>
    <t>MJ REMODELACIONES S.A. DE C.V.</t>
  </si>
  <si>
    <t>1010/2018</t>
  </si>
  <si>
    <t xml:space="preserve">20 días calendarios a partir de la orden de inicio por parte del administrador </t>
  </si>
  <si>
    <t>CONSTRUCTORA CHAVEZ RAMOS, S.A. DE C.V.</t>
  </si>
  <si>
    <t>1011/2018</t>
  </si>
  <si>
    <t>Contratar el servicio de adecuaciones y reparaciones en las instalaciones de FOPROLYD</t>
  </si>
  <si>
    <t>INGENIERIA ELECTRICA Y CIVIL, S.A. DE C.V.</t>
  </si>
  <si>
    <t>Servicio de adecuaciones y reparaciones en las instalaciones de FOPROLYD</t>
  </si>
  <si>
    <t>LG N° 167/2018</t>
  </si>
  <si>
    <t>1001/2018</t>
  </si>
  <si>
    <t>Proveer del suministro de llantas para vehículos de FOPROLYD</t>
  </si>
  <si>
    <t>Centro de Servicios Doño, S.A. de C.V.</t>
  </si>
  <si>
    <t>Suministro de llantas para vehículos de FOPROLYD</t>
  </si>
  <si>
    <t>LG N° 166/2018</t>
  </si>
  <si>
    <t>1002/2018</t>
  </si>
  <si>
    <t>6 días hábiles después de recibir orden de compra.</t>
  </si>
  <si>
    <t>Contratar el servicios de sublimado en bolígrafos promocionales alusivos a los 25 aniversario de FOPROLYD</t>
  </si>
  <si>
    <t>Servicios de sublimado en bolígrafos promocionales alusivos a los 25 aniversario de FOPROLYD</t>
  </si>
  <si>
    <t>LG N° 165/2018</t>
  </si>
  <si>
    <t>999/2018</t>
  </si>
  <si>
    <t>Proveer del suministro de equipo y herramientas para técnicos protesistas y de calzado ortopédico del laboratorio de prótesis de FOPROLYD</t>
  </si>
  <si>
    <t>Suministro de equipo y herramientas para técnicos protesistas y de calzado ortopédico del laboratorio de prótesis de FOPROLYD</t>
  </si>
  <si>
    <t>LG N° 164/2018</t>
  </si>
  <si>
    <t>995/2018</t>
  </si>
  <si>
    <t>3 días hábiles después de ser notificado por el administrador del documento contractual.</t>
  </si>
  <si>
    <t>Proveer del suministro de material quirúrgico para persona beneficiaria de FOPROLYD</t>
  </si>
  <si>
    <t>LG N° 163/2018</t>
  </si>
  <si>
    <t>1006/2018</t>
  </si>
  <si>
    <t xml:space="preserve"> 15 días calendarios después de recibir orden de compra</t>
  </si>
  <si>
    <t>Proveer del suministro e instalación de un aire acondicionado para la Oficina Regional de San Miguel de FOPROLYD</t>
  </si>
  <si>
    <t>Suministro e instalación de un aire acondicionado para la Oficina Regional de San Miguel de FOPROLYD</t>
  </si>
  <si>
    <t>LG N° 162/2018</t>
  </si>
  <si>
    <t>Contratar el servicios de contratación para la sistematización, redacción, preproducción, producción y postproducción de historias de vida de personas beneficiarias de FOPROLYD</t>
  </si>
  <si>
    <t>Servicios de contratación para la sistematización, redacción, preproducción, producción y postproducción de historias de vida de personas beneficiarias de FOPROLYD</t>
  </si>
  <si>
    <t>LG N° 161/2018</t>
  </si>
  <si>
    <t xml:space="preserve">Declarado desierto por insuficiencia de disponibilidad presupuestaria </t>
  </si>
  <si>
    <t>LG N° 160/2018</t>
  </si>
  <si>
    <t>998/2018</t>
  </si>
  <si>
    <t xml:space="preserve">Proveer del suministro de estantes y taladros para el laboratorio de Prótesis de FOPROLYD </t>
  </si>
  <si>
    <t xml:space="preserve">Suministro de estantes y taladros para el laboratorio de Prótesis de FOPROLYD </t>
  </si>
  <si>
    <t>LG N° 159/2018</t>
  </si>
  <si>
    <t>1000/2018</t>
  </si>
  <si>
    <t>El 09 de noviembre al 31 de diciembre de 2018 ó hasta agotarse el monto adjudicado</t>
  </si>
  <si>
    <t>Proveer el suministro de auxiliares auditivos para personas beneficiarias de FOPROLYD y set de baterías para los mismos</t>
  </si>
  <si>
    <t>Suministro de auxiliares auditivos para personas beneficiarias de FOPROLYD y set de baterías para los mismos</t>
  </si>
  <si>
    <t>LG N° 158/2018</t>
  </si>
  <si>
    <t>996/2018</t>
  </si>
  <si>
    <t>20 días hábiles después de recibir orden de compra.</t>
  </si>
  <si>
    <t>997/2018</t>
  </si>
  <si>
    <t>30 días hábiles después de recibir orden de compra.</t>
  </si>
  <si>
    <t>Proveer el suministro de una cama ortopédica y una sillón ortopédico para una persona beneficiaria de FOPROLYD</t>
  </si>
  <si>
    <t>LG N° 157/2018</t>
  </si>
  <si>
    <t>986/2018</t>
  </si>
  <si>
    <t>Proveer el suministro de tres contómetros digitales y una máquina de escribir para uso del Departamento de Tesorería Institucional.</t>
  </si>
  <si>
    <t>Suministro de tres contómetros digitales y una máquina de escribir para uso del Departamento de Tesorería Institucional.</t>
  </si>
  <si>
    <t>LG N° 156/2018</t>
  </si>
  <si>
    <t>1003/2018</t>
  </si>
  <si>
    <t>1004/2018</t>
  </si>
  <si>
    <t>1005/2018</t>
  </si>
  <si>
    <t>Proveer el suministro de papelería, artículos e impresión para oficina de comunicaciones de FOPROLYD</t>
  </si>
  <si>
    <t>Suministro de papelería, artículos e impresión para oficina de comunicaciones de FOPROLYD</t>
  </si>
  <si>
    <t>LG N° 155/2018</t>
  </si>
  <si>
    <t>1007/2018</t>
  </si>
  <si>
    <t>Contratar el servicio de capacitación para personal del Fondo de Protección de Lisiados y Discapacitados a Consecuencia del Conflicto Armando (FOPROLYD)</t>
  </si>
  <si>
    <t>Herbert Humberto Ledesma Araujo</t>
  </si>
  <si>
    <t>Servicio de capacitación para personal del Fondo de Protección de Lisiados y Discapacitados a Consecuencia del Conflicto Armando (FOPROLYD)</t>
  </si>
  <si>
    <t>LG N° 154/2018</t>
  </si>
  <si>
    <t>989/2018</t>
  </si>
  <si>
    <t>988/2018</t>
  </si>
  <si>
    <t>30 días calendarios después de recibir orden de compra</t>
  </si>
  <si>
    <t>Proveer del suministro de aparatos de ayuda mecánica y auxiliares diversos para personas beneficiarias de FOPROLYD</t>
  </si>
  <si>
    <t>LG N° 153/2018</t>
  </si>
  <si>
    <t>983/2018</t>
  </si>
  <si>
    <t xml:space="preserve">Proveer del suministro de sillas semi- ejecutivas de oficina para el Departamento de Pensiones y Beneficios Económicos de FOPROLYD </t>
  </si>
  <si>
    <t>Modulares PB, S.A. de C.V.</t>
  </si>
  <si>
    <t xml:space="preserve">Suministro de sillas semi- ejecutivas de oficina para el Departamento de Pensiones y Beneficios Económicos de FOPROLYD </t>
  </si>
  <si>
    <t>LG N° 152/2018</t>
  </si>
  <si>
    <t>982/2018</t>
  </si>
  <si>
    <t>45 días después de recibir orden de compra</t>
  </si>
  <si>
    <t>LG N° 151/2018</t>
  </si>
  <si>
    <t>981/2018</t>
  </si>
  <si>
    <t>15 días después de recibir orden de compra</t>
  </si>
  <si>
    <t xml:space="preserve">Proveer del suministro de municiones e implementos de equipamiento para el personal de seguridad de FOPROLYD </t>
  </si>
  <si>
    <t>KEOPS, S.A. DE C.V.</t>
  </si>
  <si>
    <t>LG N° 150/2018</t>
  </si>
  <si>
    <t>987/2018</t>
  </si>
  <si>
    <t>Viernes 23 de noviembre de 2018</t>
  </si>
  <si>
    <t>Proveer del suministro de alimentos para jornada de capacitación que desarrollara la Comisión de Ética Gubernamental de FOPROLYD</t>
  </si>
  <si>
    <t>Compañía Industrial Alimenticia, S.A. de C.V.</t>
  </si>
  <si>
    <t>Suministro de alimentos para jornada de capacitación que desarrollara la Comisión de Ética Gubernamental de FOPROLYD</t>
  </si>
  <si>
    <t>LG N° 149/2018</t>
  </si>
  <si>
    <t>977/2018</t>
  </si>
  <si>
    <t>Del 09 de octubre al 31 de diciembre de 2018 o hasta agotarse el monto adjudicado</t>
  </si>
  <si>
    <t>976/2018</t>
  </si>
  <si>
    <t>Proveer del suministro de exámenes complementarios en la especialización de otorrinolaringología para personas beneficiarias y solicitantes de FOPROLYD</t>
  </si>
  <si>
    <t>Servicio de exámenes complementarios en la especialización de otorrinolaringología para personas beneficiarias y solicitantes de FOPROLYD</t>
  </si>
  <si>
    <t>LG N° 148/2018</t>
  </si>
  <si>
    <t>Contrato de Suministro N° 38/2018</t>
  </si>
  <si>
    <t>5 días hábiles después de recibir copia de contrato debidamente legalizado</t>
  </si>
  <si>
    <t>Suministro de cupones para canje de combustible diésel o gasolina para los vehículos de FOPROLYD</t>
  </si>
  <si>
    <t>LG N° 147/2018</t>
  </si>
  <si>
    <t>973/2018</t>
  </si>
  <si>
    <t>22 días hábiles después de recibida la orden de compra</t>
  </si>
  <si>
    <t>Proveer del suministro de radios de comunicación portátil para FOPROLYD</t>
  </si>
  <si>
    <t>Suministro de radios de comunicación portátil para FOPROLYD</t>
  </si>
  <si>
    <t>LG N° 146/2018</t>
  </si>
  <si>
    <t>984/2018</t>
  </si>
  <si>
    <t>45 días calendarios para los ítems 1 y 3, para el ítem N° 2 entrega inmediata después de recibida la orden de compra</t>
  </si>
  <si>
    <t>LG N° 145/2018</t>
  </si>
  <si>
    <t>985/2018</t>
  </si>
  <si>
    <t xml:space="preserve">Proveer del suministro e instalación de inyector y extractores de aire para FOPROLYD </t>
  </si>
  <si>
    <t xml:space="preserve">Suministro e instalación de inyector y extractores de aire para FOPROLYD </t>
  </si>
  <si>
    <t>LG N° 144/2018</t>
  </si>
  <si>
    <t>994/2018</t>
  </si>
  <si>
    <t xml:space="preserve">Contratar el servicio de capacitaciones en el área de salud y seguridad ocupacional, para brigadistas que desarrollan la labor de prevención y combate en casos de emergencia en FOPROLYD </t>
  </si>
  <si>
    <t>LG N° 143/2018</t>
  </si>
  <si>
    <t>980/2018</t>
  </si>
  <si>
    <t>16 de noviembre al 13 de diciembre de 2018</t>
  </si>
  <si>
    <t>Contratar el servicio de transporte para personas beneficiarias y cuidadores participantes en taller de desarrollo personal, los cuales son parte del programa de atención de salud mental de FOPROLYD</t>
  </si>
  <si>
    <t>Servicio de transporte para personas beneficiarias y cuidadores participantes en taller de desarrollo personal, los cuales son parte del programa de atención de salud mental de FOPROLYD</t>
  </si>
  <si>
    <t>LG N° 142/2018</t>
  </si>
  <si>
    <t>972/2018</t>
  </si>
  <si>
    <t>971/2018</t>
  </si>
  <si>
    <t xml:space="preserve">Proveer el suministro de productos de higiene y desechables para FOPROLYD </t>
  </si>
  <si>
    <t>LG N° 138/2018</t>
  </si>
  <si>
    <t>974/2018</t>
  </si>
  <si>
    <t>975/2018</t>
  </si>
  <si>
    <t>Proveer el suministro de productos químicos para FOPROLYD</t>
  </si>
  <si>
    <t>LG N° 137/2018</t>
  </si>
  <si>
    <t>970/2018</t>
  </si>
  <si>
    <t>45 días hábiles después de aprobado el diseño.</t>
  </si>
  <si>
    <t>Contratar el servicio de suministro e instalación de rampa para acceso de silla de ruedas en microbús propiedad de FOPROLYD</t>
  </si>
  <si>
    <t>Metálicas Milán, S.A. de C.V.</t>
  </si>
  <si>
    <t>LG N° 135/2018</t>
  </si>
  <si>
    <t>993/2018</t>
  </si>
  <si>
    <t>De 30 a 45 días después de recibir orden de compra</t>
  </si>
  <si>
    <t>Carlos Josué Ingles Cienfuegos</t>
  </si>
  <si>
    <t>990/2018</t>
  </si>
  <si>
    <t>UNISERFA, S.A. de C.V.</t>
  </si>
  <si>
    <t>992/2018</t>
  </si>
  <si>
    <t>1 a 6 días después de recibir orden de compra</t>
  </si>
  <si>
    <t>DIPROMEQUI, S.A. de C.V.</t>
  </si>
  <si>
    <t>991/2018</t>
  </si>
  <si>
    <t>Proveer el suministro de insumos médicos para personas beneficiarias de FOPROLYD</t>
  </si>
  <si>
    <t>LG N° 132/2018</t>
  </si>
  <si>
    <t>979/2018</t>
  </si>
  <si>
    <t>Central América Safety Company de El Salvador, S.A. de C.V.</t>
  </si>
  <si>
    <t>978/2018</t>
  </si>
  <si>
    <t>LG N° 130/2018</t>
  </si>
  <si>
    <t>Proveer servicio de Exámenes de Gabinete en la Especialidad de Radiología para Beneficiarios y Solicitantes de FOPROLYD</t>
  </si>
  <si>
    <t>Por resolución final de fecha 29 de enero de 2019, se impuso multa por mora de US$ 163.44 cancelada según recibo de ingreso Nº 008166 de fecha 27 de febrero de 2019, derivada del Contrato de Suministro Nº 20/2018 (LG 29/2018).</t>
  </si>
  <si>
    <t>Por resolución final de fecha 30 de enero de 2019, se impuso multa por mora de US$ 318.76 cancelada según recibo de ingreso Nº 008091 de fecha 07 de febrero de 2019, derivada del Contrato de Suministro Nº 36/2018 (LG 112/2018).</t>
  </si>
  <si>
    <t>En ejecución</t>
  </si>
  <si>
    <t>Del 01 de enero al 31 de diciembre de 2019</t>
  </si>
  <si>
    <t>LG N° 01/2019</t>
  </si>
  <si>
    <t>SEGUROS FEDECREDITO, S.A.</t>
  </si>
  <si>
    <t>El plazo es a partir de las doce horas del día 31 de enero de 2019 al 31 de enero de 2020</t>
  </si>
  <si>
    <t>Contrato de Servicio N° 02/2019</t>
  </si>
  <si>
    <t>FEDECREDITO VIDA, S.A., SEGUROS DE PERSONAS</t>
  </si>
  <si>
    <t>Contrato de Servicio N° 03/2019</t>
  </si>
  <si>
    <t>LG N° 02/2019</t>
  </si>
  <si>
    <t>N.L. MEDIC, S.A. DE C.V.</t>
  </si>
  <si>
    <t>LG N° 03/2019</t>
  </si>
  <si>
    <t>Servicios de dos publicaciones escrita, aviso de convocatoria de la Licitación N° 01/2019</t>
  </si>
  <si>
    <t>Publicación el 14 de enero de 2019</t>
  </si>
  <si>
    <t>LG N° 04/2019</t>
  </si>
  <si>
    <t>Suministro de refrigerios para la celebración del “Día de la Persona Trabajadora de FOPROLYD”</t>
  </si>
  <si>
    <t>24 de enero de 2019</t>
  </si>
  <si>
    <t>LG N° 05/2019</t>
  </si>
  <si>
    <t>Servicio de un enlace  de datos  (dedicado) entre FOPROLYD con las oficinas del ministerio de hacienda (Tres torres)</t>
  </si>
  <si>
    <t>Enlacevisión, S.A. de C.V.</t>
  </si>
  <si>
    <t>Adquirir los servicios de enlace de datos  entre FOPROLYD y Ministerio de Hacienda.</t>
  </si>
  <si>
    <t>06 de febrero de 2019 al 31 de enero de 2020, o hasta agotarse el monto adjudicado</t>
  </si>
  <si>
    <t>LG N° 06/2019</t>
  </si>
  <si>
    <t>Suministro de productos de higiene y desechables para FOPROLYD</t>
  </si>
  <si>
    <t>Adquirir productos de higiene para uso en las instalaciones de FOPROLYD</t>
  </si>
  <si>
    <t>1 a 10 días hábiles después de recibir orden de compra (01/02/2019)</t>
  </si>
  <si>
    <t>10 días hábiles después de recibir  orden de compra (01/02/2019</t>
  </si>
  <si>
    <t>LG N° 07/2019</t>
  </si>
  <si>
    <t>Suministro de café y azúcar para FOPROLYD</t>
  </si>
  <si>
    <t>Adquirir productos alimenticios para nuestra población beneficiaria y empleados de FOPROLYD</t>
  </si>
  <si>
    <t>Desde la emisión de la orden de compra hasta agosto de 2019</t>
  </si>
  <si>
    <t>10 días hábiles después de recibir  orden de compra (12/02/2019</t>
  </si>
  <si>
    <t>Exportadora Pacas Martínez, S.A. de C.V.</t>
  </si>
  <si>
    <t>LG N° 08/2019</t>
  </si>
  <si>
    <t>Servicios de mantenimiento preventivo y correctivo de fotocopiadoras de FOPROLYD para el año 2019</t>
  </si>
  <si>
    <t>Equipos y Suministro, S.A. de C.V.</t>
  </si>
  <si>
    <t>Adquirir los servicios de mantenimiento de fotocopiadoras para un buen funcionamiento</t>
  </si>
  <si>
    <t>A partir de la emisión de la orden de inicio hasta el 31/12/2019 o hasta agotarse el monto adjudicado. (26/02/2019)</t>
  </si>
  <si>
    <t>LG N° 09/2019</t>
  </si>
  <si>
    <t>Servicio de alojamiento para personas beneficiarias, solicitantes y cuidadores que viajan del interior del país, para realizar trámites diversos indicados por FOPROLYD</t>
  </si>
  <si>
    <t>VALESOLO,S.A.DE C.V.</t>
  </si>
  <si>
    <t>Adquirir los servicios de alojamiento para  nuestra población  beneficiarias.</t>
  </si>
  <si>
    <t>A partir de la emisión de la orden de inicio hasta el 31/12/2019 o hasta agotarse el monto adjudicado. (05/03/2019)</t>
  </si>
  <si>
    <t>LG N° 10/2019</t>
  </si>
  <si>
    <t>Suministro de Pan Dulce y Salado para ser entregado a personas beneficiarias, solicitantes y cuidadores asistentes a actividades diversas, así como para su atención en las oficinas de FOPROLYD.</t>
  </si>
  <si>
    <t>Adquirir el suministro de alimentos para nuestra población beneficiarias.</t>
  </si>
  <si>
    <t xml:space="preserve">A partir de la emisión de la orden de inicio hasta el 31/12/2019 o hasta agotarse el monto adjudicado. </t>
  </si>
  <si>
    <t>PANADERIA EL ROSARIO, S.A. DE C.V.</t>
  </si>
  <si>
    <t>LG N° 11/2019</t>
  </si>
  <si>
    <t>Suministro y elaboración de calzado ortopédico para personas beneficiarias de FOPROLYD</t>
  </si>
  <si>
    <t>Adquirir para nuestra población beneficiaria calzado ortopédico</t>
  </si>
  <si>
    <t>A partir de la emisión de la orden de inicio hasta el 31/12/2019 o hasta agotarse el monto adjudicado. (04/03/2019)</t>
  </si>
  <si>
    <t>LG N° 12/2019</t>
  </si>
  <si>
    <t>Servicio de mantenimiento preventivo y correctivo de aires acondicionados de FOPROLYD</t>
  </si>
  <si>
    <t>Adquirir los servicios de mantenimiento de aires acondicionados para un buen funcionamiento</t>
  </si>
  <si>
    <t>A partir de la emisión de la orden de inicio hasta el 31/12/2019 o hasta agotarse el monto adjudicado. (19/03/2019)</t>
  </si>
  <si>
    <t>LG N° 13/2019</t>
  </si>
  <si>
    <t>Servicio de alojamiento para beneficiarios y solicitantes que viajan desde el interior del país para realizar diversos trámites solicitados e indicados en la oficina regional de FOPROLYD en San Miguel durante el año 2019</t>
  </si>
  <si>
    <t xml:space="preserve"> M.A.R Y ASOCIADOS,S.A.DE C.V.</t>
  </si>
  <si>
    <t>Adquirir los servicios de alojamiento para nuestra población beneficiaria</t>
  </si>
  <si>
    <t>A partir de la emisión de la orden de inicio hasta el 31/12/2019 o hasta agotarse el monto adjudicado.</t>
  </si>
  <si>
    <t>LG N° 14/2019</t>
  </si>
  <si>
    <t>Suministro de llantas y servicio de alineados y balanceo para los diferentes vehículos de FOPROLYD.</t>
  </si>
  <si>
    <t>Importadora Diversas Continental, S.A. de C.V.</t>
  </si>
  <si>
    <t>Adquirir el suministro de llantas para los vehículos de FOPROLYD</t>
  </si>
  <si>
    <t>A partir de recibir orden de compra hasta octubre de 2019</t>
  </si>
  <si>
    <t>5 días hábiles después de recibir orden (28/02/2019)</t>
  </si>
  <si>
    <t>R. NUÑEZ, S.A. DE C.V.</t>
  </si>
  <si>
    <t>1 A 5 días hábiles después de recibir orden (20/03/2019)</t>
  </si>
  <si>
    <t>LG N° 15/2019</t>
  </si>
  <si>
    <t>Servicios de mantenimiento preventivo y correctivo para dispensadores con filtros de agua (oasis) de FOPROLYD (incluye el suministro e instalación de filtros y lámparas ultravioletas), para el año 2019</t>
  </si>
  <si>
    <t xml:space="preserve">Adquirir los servicios de mantenimiento para los dispensadores </t>
  </si>
  <si>
    <t>LG N° 16/2019</t>
  </si>
  <si>
    <t>Servicio de impresión de instrumentos para el programa de apoyo a la Reinserción Laboral y Productiva de Personas Beneficiarias de FOPROLYD</t>
  </si>
  <si>
    <t>Adquirir el servicio de impresión de instrumentos para el programa de apoyo a la reinserción laboral.</t>
  </si>
  <si>
    <t>5 días hábiles después de aprobado arte.</t>
  </si>
  <si>
    <t>Impresos Quijano, S.A. de C.V.</t>
  </si>
  <si>
    <t>20 días hábiles después de aprobado arte.</t>
  </si>
  <si>
    <t>LG N° 17/2019</t>
  </si>
  <si>
    <t>Servicio de mantenimiento preventivo y correctivo de maquinaria y equipo del laboratorio de prótesis de FOPROLYD</t>
  </si>
  <si>
    <t>Sistemas Ecológicos, S.A. de C.V.</t>
  </si>
  <si>
    <t xml:space="preserve">Adquirir los servicios de mantenimiento para el buen funcionamiento de la maquinaria </t>
  </si>
  <si>
    <t>LG N° 18/2019</t>
  </si>
  <si>
    <t>Adquirir el suministro de insumos informáticos</t>
  </si>
  <si>
    <t>A partir de la recepción de la orden de compra hasta el 31 de julio de 2019 (21/02/2019)</t>
  </si>
  <si>
    <t>Un día hábil después de recibir orden (21/02/2019)</t>
  </si>
  <si>
    <t xml:space="preserve"> BUSINESS CENTER, S.A. DE C.V.</t>
  </si>
  <si>
    <t xml:space="preserve">A partir de la recepción de la orden de compra hasta el 28/02/2019 </t>
  </si>
  <si>
    <t xml:space="preserve"> R Z, S.A. DE C.V.</t>
  </si>
  <si>
    <t>A partir de la recepción de la orden de compra hasta el 31 de julio de 2019 (22/02/2019)</t>
  </si>
  <si>
    <t>LG N° 19/2019</t>
  </si>
  <si>
    <t>Servicio de Enlace o Túnel de Datos entre Oficina Central de FOPROLYD con Oficinas Regionales ubicadas en Chalatenango y San Miguel.</t>
  </si>
  <si>
    <t>COMUNICACIONES IBW EL SALVADOR, SA DE CV.</t>
  </si>
  <si>
    <t>Adquirir los servicios de internet para las regionales</t>
  </si>
  <si>
    <t>LG N° 20/2019</t>
  </si>
  <si>
    <t>Servicio de enlace  o túnel de datos entre oficina central de FOPROLYD con oficina anexa en San Salvador</t>
  </si>
  <si>
    <t>Jaret Naun Moran Soto</t>
  </si>
  <si>
    <t>Adquirir los servicios de internet para la oficina central</t>
  </si>
  <si>
    <t>A partir de la emisión de la orden de inicio hasta el 31/12/2019 o hasta agotarse el monto adjudicado. (15/03/2019)</t>
  </si>
  <si>
    <t>LG N° 21/2019</t>
  </si>
  <si>
    <t>Servicio de internet institucional para oficina central de FOPROLYD</t>
  </si>
  <si>
    <t>Adquirir los servicios de internet</t>
  </si>
  <si>
    <t>LG N° 22/2019</t>
  </si>
  <si>
    <t>Suministro de materiales de seguridad para área de archivo institucional de FOPROLYD</t>
  </si>
  <si>
    <t>Ancora, S.A. de C.V.</t>
  </si>
  <si>
    <t>Suministrar materiales de seguridad para los empleados</t>
  </si>
  <si>
    <t>2 días hábiles después de recibir orden de compra  (15/02/2019)</t>
  </si>
  <si>
    <t>LG N° 23/2019</t>
  </si>
  <si>
    <t>Servicio de fumigación para los diferentes inmuebles de FOPROLYD para el año 2019</t>
  </si>
  <si>
    <t>Adquirir los servicios de fumigación</t>
  </si>
  <si>
    <t>A partir de la emisión de la orden de inicio hasta el 31/12/2019 o hasta agotarse el monto</t>
  </si>
  <si>
    <t>LG N° 24/2019</t>
  </si>
  <si>
    <t>Tomas Alberto Díaz Hernández</t>
  </si>
  <si>
    <t>Adquirir los suministros informáticos</t>
  </si>
  <si>
    <t>20 días calendarios después de recibir orden de compra (14/02/2019)</t>
  </si>
  <si>
    <t>30 días calendarios después de recibir orden de compra (13/02/2019)</t>
  </si>
  <si>
    <t>En tiempo de entrega (Regular)</t>
  </si>
  <si>
    <t>Consultores Asociados Proveedores de Bienes y Servicios , S.A. d e C.V.</t>
  </si>
  <si>
    <t>LG N° 25/2019</t>
  </si>
  <si>
    <t>Suministro de medicamentos e insumos de primeros auxilios para botiquín institucional de FOPROLYD</t>
  </si>
  <si>
    <t>Suministrar medicamentos para los empleados .</t>
  </si>
  <si>
    <t>15 días hábiles después de recibir orden de compra (28/02/2019)</t>
  </si>
  <si>
    <t>LG N° 26/2019</t>
  </si>
  <si>
    <t>Servicio de transmisión del programa de radio institucional "FOPROLYD EN ACCIÓN"</t>
  </si>
  <si>
    <t>Fondo de Actividades Especiales de Medio de Comunicación y Producción de la Fuerza Armada</t>
  </si>
  <si>
    <t>Adquirir los servicios de programa para dar a conocer lo que hacer FOPROLYD a la población beneficiaria.</t>
  </si>
  <si>
    <t>A partir de la emisión de la orden de inicio hasta el 31/12/2019 o hasta agotarse el monto (26/03/2019)</t>
  </si>
  <si>
    <t>LG N° 27/2019</t>
  </si>
  <si>
    <t>Servicio de telefonía móvil para FOPROLYD</t>
  </si>
  <si>
    <t>Escucha (Panamá), S.A. Sucursal El Salvador</t>
  </si>
  <si>
    <t>Servicio de telefonía para tener mejor comunicación</t>
  </si>
  <si>
    <t>LG N° 29/2019</t>
  </si>
  <si>
    <t>Servicio de Pruebas Psicométrica para aspirantes a plazas permanentes de FOPROLYD</t>
  </si>
  <si>
    <t>Adquirir los servicios de pruebas psicométrica para plazas</t>
  </si>
  <si>
    <t>A partir de la emisión de la orden de inicio hasta diciembre de 2019 o hasta agotarse el monto adjudicado.</t>
  </si>
  <si>
    <t>LG N° 30/2019</t>
  </si>
  <si>
    <t>Servicio de mantenimiento preventivo y correctivo de los sistemas de bombeo y red contra incendio ubicados en las instalaciones de FOPROLYD</t>
  </si>
  <si>
    <t>Proporcionar los mantenimientos para un buen funcionamiento</t>
  </si>
  <si>
    <t>LG N° 31/2019</t>
  </si>
  <si>
    <t>Servicio de mantenimiento preventivo y correctivo del ascensor de FOPROLYD</t>
  </si>
  <si>
    <t>Adquirir lo servicios de mantenimiento para el buen funcionamiento del ascensor</t>
  </si>
  <si>
    <t>A partir de la emisión de la orden de inicio hasta el 31 de diciembre de 2019 o hasta agotarse el monto adjudicado.</t>
  </si>
  <si>
    <t>LG N° 32/2019</t>
  </si>
  <si>
    <t>Adquirir los servicios de publicación para licitaciones de conformidad al art. 47 de la LACAP</t>
  </si>
  <si>
    <t>Fecha de publicación el día 15 de febrero de 2019</t>
  </si>
  <si>
    <t>LG N° 33/2019</t>
  </si>
  <si>
    <t>Adquirir el suministro de bebidas para personas beneficiarias.</t>
  </si>
  <si>
    <t>LG N° 35/2019</t>
  </si>
  <si>
    <t>Servicios de exámenes de gabinete en la especialidad de Electrofisiología para personas beneficiarias y solicitantes de FOPROLYD.</t>
  </si>
  <si>
    <t>Adquirir los servicios de exámenes para nuestra población beneficiaria</t>
  </si>
  <si>
    <t>A partir de la emisión de orden de inicio hasta diciembre de 2019 o hasta agotarse el monto adjudicado.</t>
  </si>
  <si>
    <t>LG N° 36/2019</t>
  </si>
  <si>
    <t>Servicio de exámenes de gabinete en la especialidad de neurología para personas beneficiarias y solicitantes de FOPROLYD</t>
  </si>
  <si>
    <t>Héctor Arístides Orrego Castellano</t>
  </si>
  <si>
    <t>LG N° 37/2019</t>
  </si>
  <si>
    <t>Servicio de exámenes de gabinete en la especialidad de Otorrinolaringología para personas beneficiarias y solicitantes de FOPROLYD</t>
  </si>
  <si>
    <t>A partir de la emisión de la orden de inicio hasta el 31/12/2019 o hasta agotarse el monto adjudicado</t>
  </si>
  <si>
    <t>LG N° 38/2019</t>
  </si>
  <si>
    <t>Servicios de exámenes complementarios en la especialidad de Neumología para personas beneficiarias y solicitantes del FOPROLYD.</t>
  </si>
  <si>
    <t>ARQYMED, S.A. DE C.V.</t>
  </si>
  <si>
    <t>LG N° 39/2019</t>
  </si>
  <si>
    <t>Servicio de renovación de licencias de dispositivos de protección perimetral y adquisición de licencias de programa para desarrollo de sistemas de FOPROLYD</t>
  </si>
  <si>
    <t>Adquirir los servicios de renovación e licencias y adquisición</t>
  </si>
  <si>
    <t>18 días calendarios después de recibir orden de compra</t>
  </si>
  <si>
    <t>1 año de licenciamiento</t>
  </si>
  <si>
    <t>LG N° 40/2019</t>
  </si>
  <si>
    <t>Servicio de impresión de boletines externos institucionales de FOPROLYD</t>
  </si>
  <si>
    <t>Adquirir los servicios de impresión para informar el que hacer de FOPROLYD</t>
  </si>
  <si>
    <t>A partir de la recepción de la orden de compra hasta el 31 de diciembre de 2019 (08/03/2019)</t>
  </si>
  <si>
    <t>LG N° 41/2019</t>
  </si>
  <si>
    <t>Servicio de reparaciones de sillas de ruedas estándar para personas beneficiarias de FOPROLYD</t>
  </si>
  <si>
    <t>Rosa María  Mancia de Reyes</t>
  </si>
  <si>
    <t>Adquirir los servicios de reparación de sillas de rueda para personas beneficiarias</t>
  </si>
  <si>
    <t>A partir de la emisión de la orden de inicio hasta diciembre de 2019 o hasta agotarse el monto adjudicado.(05/03/2019)</t>
  </si>
  <si>
    <t>LG N° 43/2019</t>
  </si>
  <si>
    <t>Servicio de perforado impresión y elaboración de formularios y rótulos para el departamento de pensiones y beneficio económicos de FOPROLYD</t>
  </si>
  <si>
    <t>Adquirir los servicios de impresión de documentos</t>
  </si>
  <si>
    <t>10 días hábiles después de aprobado arte.</t>
  </si>
  <si>
    <t>Sonia Elizabeth Palma de Peña</t>
  </si>
  <si>
    <t>LG N° 46/2019</t>
  </si>
  <si>
    <t>Suministro de materiales quirúrgicos para personas beneficiarias de FOPROLYD</t>
  </si>
  <si>
    <t>Proporcionar los materiales quirúrgicos para persona beneficiaria</t>
  </si>
  <si>
    <t>De inmediato a partir de la entrega de la orden de compra</t>
  </si>
  <si>
    <t>LG N° 48/2019</t>
  </si>
  <si>
    <t>Suministro de equipo de sonido para oficina regional de FOPROLYD en Chalatenango</t>
  </si>
  <si>
    <t>Electrónica, 201. S.A. de C.V.</t>
  </si>
  <si>
    <t>Adquirir equipo de sonido para los eventos con personas beneficiarias</t>
  </si>
  <si>
    <t>5 días hábiles después de recibir orden (13/03/2019)</t>
  </si>
  <si>
    <t>LG N° 49/2019</t>
  </si>
  <si>
    <t>Adquirir materiales para la elaboración de prótesis especiales</t>
  </si>
  <si>
    <t>LG N° 50/2019</t>
  </si>
  <si>
    <t>Servicios de mantenimiento preventivo y correctivo de portón de parqueo y motor eléctrico propiedad de FOPROLYD</t>
  </si>
  <si>
    <t>Business Technologies, S.A. de C.V</t>
  </si>
  <si>
    <t>Adquirir los servicios de mantenimiento para el buen funcionamiento del portón</t>
  </si>
  <si>
    <t>LG N° 51/2019</t>
  </si>
  <si>
    <t>Servicios de Mantenimiento Preventivo y Correctivo de la planta de Emergencia eléctrica de FOPROLYD</t>
  </si>
  <si>
    <t>Adquirir los servicios de mantenimiento para el buen funcionamiento de planta de emergencia</t>
  </si>
  <si>
    <t>LG N° 52/2019</t>
  </si>
  <si>
    <t>Suministro de mueble metálico para resguardo de documentos de unidad jurídica de FOPROLYD</t>
  </si>
  <si>
    <t>Adquirir mueble para el resguardo de documentos</t>
  </si>
  <si>
    <t>20 días hábiles después de recibir orden de inicio (08/03/2019)</t>
  </si>
  <si>
    <t>LG N° 53/2019</t>
  </si>
  <si>
    <t>Servicios de mantenimiento preventivo y correctivo del sistema de alarma de detección de incendio, de intrusión y cerca electrificada de FOPROLYD</t>
  </si>
  <si>
    <t>Adquirir los servicios de mantenimiento para el buen funcionamiento sistemas de alarma</t>
  </si>
  <si>
    <t>LG N° 54/2019</t>
  </si>
  <si>
    <t>Servicios de mantenimiento de desodorización de baños y aromatización de las instalaciones de FOPROLYD</t>
  </si>
  <si>
    <t>Adquirir los servicios de mantenimiento para el buen funcionamiento.</t>
  </si>
  <si>
    <t>A partir de la orden de inicio hasta diciembre de 2019 o hasta agotarse el monto adjudicado</t>
  </si>
  <si>
    <t>LG N° 56/2019</t>
  </si>
  <si>
    <t>EDULU, S.A. DE C.V.</t>
  </si>
  <si>
    <t>Adquirir los servicios de procedimiento quirúrgico para una persona beneficiaria.</t>
  </si>
  <si>
    <t>A partir de la recepción de la presente orden hasta el 31/12/2019</t>
  </si>
  <si>
    <t>LG N° 58/2019</t>
  </si>
  <si>
    <t>Suministro de canapé portátil para ser utilizado con personas beneficiarias de FOPROLYD</t>
  </si>
  <si>
    <t>Adquirir el suministro de canapé para personas beneficiarias</t>
  </si>
  <si>
    <t>30 días calendarios después de recibir orden de compra (21/03/2019)</t>
  </si>
  <si>
    <t>LG N° 61/2019</t>
  </si>
  <si>
    <t>Suministro de licencias de software de formatos de PDF para FOPROLYD</t>
  </si>
  <si>
    <t>DADA DADA Y CIA, S.A. DE C.V.</t>
  </si>
  <si>
    <t>Adquirir el suministro de licencias</t>
  </si>
  <si>
    <t>LG N° 62/2019</t>
  </si>
  <si>
    <t>Servicio de transmisión de cuñas radiales para convocatoria a personas beneficiarias de FOPROLYD, para llenado de constancia de vida.</t>
  </si>
  <si>
    <t>YSLN LA MONUMETAL, S.A. DE C.V.</t>
  </si>
  <si>
    <t>Adquirir los servicios de cuñas</t>
  </si>
  <si>
    <t>del 25 al 29 de marzo de 2019</t>
  </si>
  <si>
    <t>YSLR LA ROMATICA, S.A. DE C.V.</t>
  </si>
  <si>
    <t>ASOC. DE RADIODIFUSIÓN PARTICIPATIVA DE EL SALVADOR</t>
  </si>
  <si>
    <t>LG N° 63/2019</t>
  </si>
  <si>
    <t>Servicios de publicación escrita en dos periódicos de mayor circulación nacional, para efecto de comunicar a beneficiarios pensionados que deben presentarse al Fondo hacer constar que se encuentran con vida, en el mes de abril de 2019</t>
  </si>
  <si>
    <t>Adquirir los servicios de publicidad</t>
  </si>
  <si>
    <t>fecha de publicación el día  29 de marzo de 2019</t>
  </si>
  <si>
    <t>Editorial El Mundo, S.A.</t>
  </si>
  <si>
    <t>fecha de publicación el día  29 de marzo de 2020</t>
  </si>
  <si>
    <t>LG N° 65/2019</t>
  </si>
  <si>
    <t>Suministro de material quirúrgico según detalle anexo para beneficiario de FOPROLYD</t>
  </si>
  <si>
    <t>Adquirir los suministros de materiales quirúrgico para una persona beneficiaria</t>
  </si>
  <si>
    <t>A partir de la emisión de la orden de inicio hasta 31/12/2019</t>
  </si>
  <si>
    <t>LG N° 66/2019</t>
  </si>
  <si>
    <t>Fecha de programación de cirugía el día 28/03/2019</t>
  </si>
  <si>
    <t>LG N° 69/2019</t>
  </si>
  <si>
    <t>Suministro de contómetros para el departamento de contabilidad de FOPROLYD</t>
  </si>
  <si>
    <t>Calculadora y Teclados, S.A. de C.V.</t>
  </si>
  <si>
    <t>Adquirir el suministro de contómetros</t>
  </si>
  <si>
    <t>3 días después de recibir orden de compra</t>
  </si>
  <si>
    <t>LG 73/2019</t>
  </si>
  <si>
    <t xml:space="preserve">Servicio de publicación escrita en un periódico de circulación nacional, aviso de resultado de las Licitaciones Públicas N° 01/2019 y 02/2019. </t>
  </si>
  <si>
    <t>Editora El Mundo, S.A.</t>
  </si>
  <si>
    <t>Adquirir los servicios de publicación</t>
  </si>
  <si>
    <t>Fecha de publicación el día 01 de abril de 2019</t>
  </si>
  <si>
    <t>Servicios de mantenimiento preventivo y correctivo para flota de vehículos propiedad de FOPROLYD para el año 2019.</t>
  </si>
  <si>
    <t>LP N° 01/2019</t>
  </si>
  <si>
    <t>A partir de la orden de inicio  (01/04/2019)  hasta el 31/12/2019  o hasta agotarse el monto adjudicado.</t>
  </si>
  <si>
    <t xml:space="preserve">5 días hábiles posteriores a recibir contrato </t>
  </si>
  <si>
    <t xml:space="preserve">N° </t>
  </si>
  <si>
    <t>Orden de compra N°  1016/2019</t>
  </si>
  <si>
    <t>Orden de compra N°  1015/2019</t>
  </si>
  <si>
    <t>Orden de compra N°  1017/2019</t>
  </si>
  <si>
    <t>Contrato de Servicio N°  01/2019</t>
  </si>
  <si>
    <t>Orden de compra N°  1019/2019</t>
  </si>
  <si>
    <t>Orden de compra N°  1018/2019</t>
  </si>
  <si>
    <t>Orden de compra N°  1021/2019</t>
  </si>
  <si>
    <t>Orden de compra N°  1022/2019</t>
  </si>
  <si>
    <t>Contrato de Servicio N°  04/2019</t>
  </si>
  <si>
    <t>Orden de compra N°  1020/2019</t>
  </si>
  <si>
    <t>Orden de compra N°  1044/2019</t>
  </si>
  <si>
    <t>Orden de compra N°  1043/2019</t>
  </si>
  <si>
    <t>Orden de compra N°  1067/2019</t>
  </si>
  <si>
    <t>Orden de compra N°  1025/2019</t>
  </si>
  <si>
    <t>Orden de compra N°  1024/2019</t>
  </si>
  <si>
    <t>Contrato de Servicio N°  16/2019</t>
  </si>
  <si>
    <t>Orden de compra N°  1032/2019</t>
  </si>
  <si>
    <t>Orden de compra N°  1033/2019</t>
  </si>
  <si>
    <t>Orden de compra N°  1034/2019</t>
  </si>
  <si>
    <t>Orden de compra N°  1035/2019</t>
  </si>
  <si>
    <t>Orden de compra N°  1036/2019</t>
  </si>
  <si>
    <t>Orden de compra N°  1037/2019</t>
  </si>
  <si>
    <t>Contrato de Servicio N°  13/2019</t>
  </si>
  <si>
    <t>Contrato de Servicio N°  10/2019</t>
  </si>
  <si>
    <t>Contrato de Servicio N°  06/2019</t>
  </si>
  <si>
    <t>Orden de compra N°  1029/2019</t>
  </si>
  <si>
    <t>Orden  de compra N°  1038/2019</t>
  </si>
  <si>
    <t>Orden de compra N°  1026/2019</t>
  </si>
  <si>
    <t>Orden de compra N°  1027/2019</t>
  </si>
  <si>
    <t>Orden de compra N°  1028/2019</t>
  </si>
  <si>
    <t>Orden de compra N°  1041/2019</t>
  </si>
  <si>
    <t>Orden de compra N°  1042/2019</t>
  </si>
  <si>
    <t>Contrato de Servicio N°  11/2019</t>
  </si>
  <si>
    <t>Para entrega de los equipos 156 días calendarios posteriores a recibir contrato y 12 meses contados a partir de que se haya efectuado la portabilidad e iniciando el servicio.</t>
  </si>
  <si>
    <t>Contrato de Servicio N°  21/2019</t>
  </si>
  <si>
    <t>Orden de compra N°  1055/2019</t>
  </si>
  <si>
    <t>Orden de compra N°  1065/2019</t>
  </si>
  <si>
    <t>Contrato de Servicio N°  17/2019</t>
  </si>
  <si>
    <t>Servicio de publicación escrita en dos periódicos de circulación aviso de convocatoria de la Licitación Pública N°  02/2019</t>
  </si>
  <si>
    <t>Orden de compra N°  1031/2019</t>
  </si>
  <si>
    <t>Orden de compra N°  1030/2019</t>
  </si>
  <si>
    <t>LG N° 34/2019</t>
  </si>
  <si>
    <t>Servicios de exámenes de gabinete en la especialidad de Radiología para personas beneficiarias y solicitantes de FOPROLYD.</t>
  </si>
  <si>
    <t>Pastrana, S.A. de C.V.</t>
  </si>
  <si>
    <t>Realizar exámenes de gabinete en la especialidad de Radiología a personas beneficiarias y solicitantes de FOPROLYD</t>
  </si>
  <si>
    <t>A partir de la orden de inicio y hasta el 31/12/2019 o hasta agotar el monto adjudicado</t>
  </si>
  <si>
    <t>Orden de compra N°  1056/2019</t>
  </si>
  <si>
    <t>Orden de compra N°  1057/2019</t>
  </si>
  <si>
    <t>Contrato de Servicio N°  20/2019</t>
  </si>
  <si>
    <t>Orden de compra N°  1058/2019</t>
  </si>
  <si>
    <t>Orden de compra N°  1059/2019</t>
  </si>
  <si>
    <t>Orden de compra N°  1060/2019</t>
  </si>
  <si>
    <t>Orden de compra N°  1047/2019</t>
  </si>
  <si>
    <t>Orden de compra N°  1048/2019</t>
  </si>
  <si>
    <t>Orden de compra N°  1049/2019</t>
  </si>
  <si>
    <t>Orden de compra N°  1050/2019</t>
  </si>
  <si>
    <t>Orden de compra N°  1066/2019</t>
  </si>
  <si>
    <t>Orden de compra N°  1080/2019</t>
  </si>
  <si>
    <t>Orden de compra N°  1081/2019</t>
  </si>
  <si>
    <t>Orden de compra N°  1046/2019</t>
  </si>
  <si>
    <t>Orden de compra N°  1045/2019</t>
  </si>
  <si>
    <t>LG N° 42/2019</t>
  </si>
  <si>
    <t>Suministro de pañales y pañales y ropa intima desechables para incontinencia urinaria a ser proveída a personas beneficiaria de FOPROLYD durante el año 2019</t>
  </si>
  <si>
    <t>A partir de la suscripción  del mismo hasta finalizar las entregas durante el año 2019</t>
  </si>
  <si>
    <t>Orden de compra N°  1052/2019</t>
  </si>
  <si>
    <t>Orden de compra N°  1053/2019</t>
  </si>
  <si>
    <t>Orden de compra N°  1054/2019</t>
  </si>
  <si>
    <t>LG N° 45/2019</t>
  </si>
  <si>
    <t>Noé Alberto Guillén</t>
  </si>
  <si>
    <t>Suministrar papelería y artículos de oficina para FOPROLYD</t>
  </si>
  <si>
    <t>A partir de la recepción de la Orden de Compra de Bienes y Servicios hasta el 31/07/2019</t>
  </si>
  <si>
    <t>Múltiples Negocios, S.A. de C.V.</t>
  </si>
  <si>
    <t>OLG Service, S.A. de C.V.</t>
  </si>
  <si>
    <t>Orden de Compra N°  1039  y 1040 /2019</t>
  </si>
  <si>
    <t>LG N° 47/2019</t>
  </si>
  <si>
    <t>Equitec, S.A. de C.V.</t>
  </si>
  <si>
    <t>Proveer de insumos médicos a personas beneficiarias de FOPROLYD</t>
  </si>
  <si>
    <t>30 días calendario después de recibir la orden de Compra</t>
  </si>
  <si>
    <t>Para Ítem No 1 30 días calendario; para Ítem N°  12: 6 días después de recibir Orden de Compra</t>
  </si>
  <si>
    <t>Orden de Compra N°  1062/2019</t>
  </si>
  <si>
    <t>Orden de Compra N°  1079/2019</t>
  </si>
  <si>
    <t>Orden de Compra N°  1061/2019</t>
  </si>
  <si>
    <t>Orden de compra N°  1082/2019</t>
  </si>
  <si>
    <t>Orden de Compra N°  1051/2019</t>
  </si>
  <si>
    <t>Orden de compra N°  1083/2019</t>
  </si>
  <si>
    <t>Orden de compra N°  1064/2019</t>
  </si>
  <si>
    <t>Orden de compra N°  1063/2019</t>
  </si>
  <si>
    <t>LG N° 57/2019</t>
  </si>
  <si>
    <t>Suministro de insumos de fisioterapia para personas beneficiarias de FOPROLYD</t>
  </si>
  <si>
    <t>Adquirir insumos de fisioterapia para personas beneficiarias de FOPROLYD.</t>
  </si>
  <si>
    <t>30 días calendario a partir de la recepción de la Orden de Compra</t>
  </si>
  <si>
    <t>Orden de compra N°  1117/2019</t>
  </si>
  <si>
    <t>para los ítems 1 y 4, 30 días calendario; y para el ítem 5 , 5 días hábiles; ambas a partir de la recepción de la Orden de Compra</t>
  </si>
  <si>
    <t>Orden de compra N°  1118/2019</t>
  </si>
  <si>
    <t>Orden de compra N°  1069/2019</t>
  </si>
  <si>
    <t>LG N° 59/2019</t>
  </si>
  <si>
    <t>Adquirir el suministro de alimentos para eventos con personas beneficiarias de FOPROLYD</t>
  </si>
  <si>
    <t>A partir de la emisión de la Orden de Inicio hasta el 31/12/2019 o hasta agotar el monto adjudicado</t>
  </si>
  <si>
    <t>Contrato de Suministro N° 25/2019</t>
  </si>
  <si>
    <t>LG N° 60/2019</t>
  </si>
  <si>
    <t>Suministro de materiales para la elaboración y reparación de prótesis, Ortesis y calzado ortopédico para beneficiarios de FOPROLYD</t>
  </si>
  <si>
    <t>Líneas de Transporte Consolidado, S.A. de C.V.</t>
  </si>
  <si>
    <t>Proveer de materiales para la elaboración de ortesis, prótesis y calzado ortopédico para personas beneficiarias de FOPROLYD</t>
  </si>
  <si>
    <t>45 días calendarios posteriores a la recepción de la Orden de Compra</t>
  </si>
  <si>
    <t>Orden de compra N°  1070/2019</t>
  </si>
  <si>
    <t>Orden de compra N°  1071/2019</t>
  </si>
  <si>
    <t>Orden de compra N°  1072/2019</t>
  </si>
  <si>
    <t>Orden de compra N°  1073/2019</t>
  </si>
  <si>
    <t>Orden de compra N°  1074/2019</t>
  </si>
  <si>
    <t>Orden de compra N°  1075/2019</t>
  </si>
  <si>
    <t>Orden de compra N°  1076/2019</t>
  </si>
  <si>
    <t>LG N° 64/2019</t>
  </si>
  <si>
    <t>Servicios de telefonía fija de enlace “E1” para FOPROLYD, año 2019</t>
  </si>
  <si>
    <t>Adquirir los servicios de telefonía fija para FOPROLYD</t>
  </si>
  <si>
    <t>A partir del 20/04/2019 al 19/04/2019</t>
  </si>
  <si>
    <t>Orden de compra N°  1077/2019</t>
  </si>
  <si>
    <t>Orden de compra N°  1078/2019</t>
  </si>
  <si>
    <t>LG N° 67/2019</t>
  </si>
  <si>
    <t>Servicio de Mantenimiento Preventivo y Correctivo del Sistema de Circuito Cerrado de Televisión (Cámaras de Seguridad) de FOPROLYD</t>
  </si>
  <si>
    <t>Proveer servicios de mantenimiento para las cámaras de vigilancia de FOPROLYD</t>
  </si>
  <si>
    <t>A partir de la emisión de la Orden de Inicio hasta diciembre de 2019 o hasta agotar el monto adjudicado</t>
  </si>
  <si>
    <t>Orden de compra N°  1084/2019</t>
  </si>
  <si>
    <t>LG N° 70/2019</t>
  </si>
  <si>
    <t>Suministro de Productos Químicos y de Limpieza para FOPROLYD</t>
  </si>
  <si>
    <t>Suministrar de Insumos químicos y de limpieza a FOPROLYD</t>
  </si>
  <si>
    <t>Según programación de entrega en coordinación con el Administrador de la orden</t>
  </si>
  <si>
    <t>Norma Marina Concepción Quijano Durán</t>
  </si>
  <si>
    <t>5 días hábiles después de recibida orden de compra</t>
  </si>
  <si>
    <t>LG 71/2019</t>
  </si>
  <si>
    <t>Servicio de mantenimiento Preventivo y Correctivo del Sistema de Control de Acceso en Puertas de FOPROLYD</t>
  </si>
  <si>
    <t>Brindar mantenimiento a las puertas de acceso de FOPROLYD</t>
  </si>
  <si>
    <t>LG 72/2019</t>
  </si>
  <si>
    <t>Servicio de Mantenimiento Preventivo y Correctivo de Deshumificadores, Cortina de Aire, Climatizador Evaporativo Axial y Extractores de Aire de FOPROLYD</t>
  </si>
  <si>
    <t>Brindar mantenimiento a los deshumificadores, cortina de aire, climatizador y otros equipos de FOPROLYD</t>
  </si>
  <si>
    <t>A partir de la emisión de la Orden de Inicio hasta el 31 de diciembre de 2019 o hasta agotar el monto adjudicado</t>
  </si>
  <si>
    <t>Orden de compra N°  1085/2019</t>
  </si>
  <si>
    <t>LG 74/2019</t>
  </si>
  <si>
    <t>Servicio de publicación aviso de convocatoria de Licitación Pública N°  03/2019</t>
  </si>
  <si>
    <t>Fecha de publicación el día 04 de abril de 2020</t>
  </si>
  <si>
    <t>Orden de compra N°  1086/2019</t>
  </si>
  <si>
    <t>LG 76/2019</t>
  </si>
  <si>
    <t>Suministro de Material Quirúrgico para Persona Beneficiaria de FOPROLYD.</t>
  </si>
  <si>
    <t>Brindar material quirúrgico para persona beneficiaria de FOPROLYD</t>
  </si>
  <si>
    <t>LG 77/2019</t>
  </si>
  <si>
    <t>Servicios de Publicación escrita en periódico de circulación nacional de aviso de convocatoria de la Licitación Pública N°  04/2019 "Suministro de Vehículos para FOPROLYD"</t>
  </si>
  <si>
    <t>Fecha de la publicación 08/04/2019</t>
  </si>
  <si>
    <t>LP N° 02/2019</t>
  </si>
  <si>
    <t>Adquirir el suministro de vales de combustibles para los vehículos.</t>
  </si>
  <si>
    <t>Tiempo de entrega (Bueno)</t>
  </si>
  <si>
    <t>12 meses a partir de la emisión de la orden de inicio (01/04/2019)</t>
  </si>
  <si>
    <t>LG N° 28/2019</t>
  </si>
  <si>
    <t>Suministro de uniformes para  el personal de  FOPROLYD, correspondiente al año 2019</t>
  </si>
  <si>
    <t>UNIFORMES GABRIELA, S.A. DE C.V.</t>
  </si>
  <si>
    <t>Adquirir uniformes para el personal e FOPROLTD</t>
  </si>
  <si>
    <t xml:space="preserve">A partir de la toma de medidas </t>
  </si>
  <si>
    <t>Contrato de Suministro N° 26/2019</t>
  </si>
  <si>
    <t>Prorroga de servicio de Pruebas Psicométrica para aspirantes a plazas permanentes de FOPROLYD</t>
  </si>
  <si>
    <t>Orden de compra N°  1131/2019</t>
  </si>
  <si>
    <t>LG N° 44/2019</t>
  </si>
  <si>
    <t>Suministro, diagnóstico, reparación y set de baterías para auxiliares auditivos, para personas beneficiarias de FOPROLYD</t>
  </si>
  <si>
    <t>Suministrar, diagnosticar, reparar y entregar set de batería para auxiliares auditivos para personas beneficiarias de FOPROLYD</t>
  </si>
  <si>
    <t>Del 29/04/2019 al 31/12/2019 o hasta agotar el monto adjudicado</t>
  </si>
  <si>
    <t>Contrato de Suministro Nº 27/2019</t>
  </si>
  <si>
    <t>Contrato de Suministro Nº 28/2019</t>
  </si>
  <si>
    <t>Servicio de consultoría de una firma privada de auditoria para realizar la auditoria externa al periodo correspondiente del 1 de enero al 31 de diciembre del año 2018.</t>
  </si>
  <si>
    <t>LG N° 55/2019</t>
  </si>
  <si>
    <t>LG N° 68/2019</t>
  </si>
  <si>
    <t>Servicio de mantenimiento preventivo para cuatro vehículos tipo pick up de FOPROLYD</t>
  </si>
  <si>
    <t xml:space="preserve">TALLER DIDEA, S.A. DE C.V. </t>
  </si>
  <si>
    <t>Proveer el servicio de mantenimiento preventivo de cuatro vehículos de FOPROLYD</t>
  </si>
  <si>
    <t>Orden de compra N°  1119/2019</t>
  </si>
  <si>
    <t>LG 78/2019</t>
  </si>
  <si>
    <t>Suministro de calzado para el personal de seguridad de FOPROLYD</t>
  </si>
  <si>
    <t>Adquirir calzado para personal de seguridad</t>
  </si>
  <si>
    <t>15 días hábiles después de efectuar tallaje</t>
  </si>
  <si>
    <t>Orden de compra Nº 1122/2019</t>
  </si>
  <si>
    <t>LG 79/2019</t>
  </si>
  <si>
    <t>Suministro de lentes correctores, contacto, oscuros y reparación de lentes correctores para personas beneficiarias de FOPROLYD</t>
  </si>
  <si>
    <t>Suministrar lentes a personas beneficiarias de FOPROLYD</t>
  </si>
  <si>
    <t>Contrato de Suministro Nº 31/2019</t>
  </si>
  <si>
    <t>LG 80/2019</t>
  </si>
  <si>
    <t>Suministrar insumos médicos para personas beneficiarias</t>
  </si>
  <si>
    <t>30 días calendarios posteriores a la recepción de la Orden de Compra</t>
  </si>
  <si>
    <t>Orden de compra Nº 1128/52019</t>
  </si>
  <si>
    <t>Orden de compra Nº 1127/52019</t>
  </si>
  <si>
    <t>Inmediata entiéndase no mayor a 15 días hábiles</t>
  </si>
  <si>
    <t>Orden de compra Nº 1129/52019</t>
  </si>
  <si>
    <t>LG 81/2019</t>
  </si>
  <si>
    <t>Servicio de mantenimiento preventivo y correctivo de la planta telefónica de FOPROLYD.</t>
  </si>
  <si>
    <t>Adquirir los servicios de mantenimiento de planta telefónica para un buen funcionamiento de los equipos</t>
  </si>
  <si>
    <t>Orden de compra Nº 1120/2019</t>
  </si>
  <si>
    <t>LG 82/2019</t>
  </si>
  <si>
    <t>Servicio de mantenimiento preventivo y correctivo de la subestación eléctrica y tableros eléctricos en edificio FOPROLYD y  edificio ADELA.</t>
  </si>
  <si>
    <t>Proporcionar lo servicios de mantenimiento</t>
  </si>
  <si>
    <t>Orden de compra Nº 1123/2019</t>
  </si>
  <si>
    <t>LG 83/2019</t>
  </si>
  <si>
    <t>Suministro de cafeteras para FOPROLYD</t>
  </si>
  <si>
    <t>Adquirir el suministro de cafeteras</t>
  </si>
  <si>
    <t>Orden de compra Nº 1135/2019</t>
  </si>
  <si>
    <t>LG 84/2019</t>
  </si>
  <si>
    <t>Suministro de materiales didáctico e impresiones para actividades de educación auto cuido y prevención en salud mental y fisioterapia con personas beneficiarias de FOPROLYD</t>
  </si>
  <si>
    <t>Suministro de materiales didácticos e impresiones</t>
  </si>
  <si>
    <t>5 días hábiles después de entregar orden de compra</t>
  </si>
  <si>
    <t>Orden de compra Nº 1134/2019</t>
  </si>
  <si>
    <t>3 días calendarios después de aprobado el arte final</t>
  </si>
  <si>
    <t>Orden de compra Nº 1133/2019</t>
  </si>
  <si>
    <t>Orden de compra Nº 1132/2019</t>
  </si>
  <si>
    <t>LG 85/2019</t>
  </si>
  <si>
    <t>Suministro de equipo para la clínica medica empresarial de FOPROLYD</t>
  </si>
  <si>
    <t>Adquirir un equipo para clínica empresarial</t>
  </si>
  <si>
    <t>Orden de compra Nº 1121/2019</t>
  </si>
  <si>
    <t>LG 86/2019</t>
  </si>
  <si>
    <t>Servicio de capacitación para personal del Fondo de Protección de Lisiados y Discapacitados a Consecuencia del Conflicto Armado (FOPROLYD)</t>
  </si>
  <si>
    <t>Adquirir los servicios de capacitación para fortalecer el talento humano de FOPROLYD</t>
  </si>
  <si>
    <t>A partir de la emisión de la orden de inicio hasta el plazo ofertado.</t>
  </si>
  <si>
    <t>Orden de compra Nº 1140/2019</t>
  </si>
  <si>
    <t>Fundación Empresarial para El Desarrollo Educativo FEPADE</t>
  </si>
  <si>
    <t>Orden de compra Nº 1139/2019</t>
  </si>
  <si>
    <t>LG 87/2019</t>
  </si>
  <si>
    <t>Suministro de un escáner de cama plana para proceso de digitalización de documentación contable de la Unidad Financiera de FOPROLYD</t>
  </si>
  <si>
    <t>Adquirir el suministro de escáner</t>
  </si>
  <si>
    <t>Orden de compra Nº 1124/2019</t>
  </si>
  <si>
    <t>LG 88/2019</t>
  </si>
  <si>
    <t>Servicios de tratamientos odontológicos y de prótesis dentales para personas beneficiarias de FOPROLYD.</t>
  </si>
  <si>
    <t>Adquirir los servicios dentales</t>
  </si>
  <si>
    <t>A partir de la orden de inicio hasta el 31/12/2019 o hasta agotarse el monto</t>
  </si>
  <si>
    <t>Orden de compra Nº 1141/2019</t>
  </si>
  <si>
    <t>LG 89/2019</t>
  </si>
  <si>
    <t>Servicio de transporte para personas beneficiarias y acompañantes, participantes en el programa de atención en Salud Mental de FOPROLYD.</t>
  </si>
  <si>
    <t>Francisco Antonio Pacas Lemus</t>
  </si>
  <si>
    <t>Adquirir los servicios de transporte para beneficiarios de FOPROLYD</t>
  </si>
  <si>
    <t>A partir de la orden de inicio hasta el 03/07/2019</t>
  </si>
  <si>
    <t>Orden de compra Nº 1137/2019</t>
  </si>
  <si>
    <t>A partir de la orden de inicio hasta el 10/07/2019</t>
  </si>
  <si>
    <t>Orden de compra Nº 1136/2019</t>
  </si>
  <si>
    <t>LG 90/2019</t>
  </si>
  <si>
    <t>LG 91/2019</t>
  </si>
  <si>
    <t>Suministro de insumos varios y médico quirúrgicos para la clínica empresarial de FOPROLYD</t>
  </si>
  <si>
    <t>LG 92/2019</t>
  </si>
  <si>
    <t>Servicios técnicos de escaneo de expedientes laborales activos de FOPROLYD</t>
  </si>
  <si>
    <t>LG 93/2019</t>
  </si>
  <si>
    <t>Suministro de placas de reconocimiento para miembros de Junta Directiva de FOPROLYD</t>
  </si>
  <si>
    <t>Adquirir reconocimientos para miembros de Junta Directiva</t>
  </si>
  <si>
    <t>04 días hábiles después de recibir orden y arte.</t>
  </si>
  <si>
    <t>Orden de compra Nº 1130/2019</t>
  </si>
  <si>
    <t>LG 94/2019</t>
  </si>
  <si>
    <t>LG 95/2019</t>
  </si>
  <si>
    <t>LG 96/2019</t>
  </si>
  <si>
    <t>Servicio de publicación en un periódico nacional para la subasta pública de 1 vehículo fuera de uso propiedad de FOPROLYD</t>
  </si>
  <si>
    <t>Fecha de publicación el día 06 de junio de 2019</t>
  </si>
  <si>
    <t>Orden de compra  Nº 1138/2019</t>
  </si>
  <si>
    <t>Adquirir medicamentos para los empleados de FOPROLYD</t>
  </si>
  <si>
    <t>10 días hábiles después de recibir orden de compra.</t>
  </si>
  <si>
    <t>José Alejandro Bautista Yan</t>
  </si>
  <si>
    <t>EQUIMEDIC, S.A. de C.V.</t>
  </si>
  <si>
    <t>LG 97/2019</t>
  </si>
  <si>
    <t>Servicio de publicación escrita en periódico de circulación nacional de aviso de resultado de las licitaciones públicas Nº 03/2019 y 04/2019</t>
  </si>
  <si>
    <t>Fecha de publicación el día 14 de junio de 2019</t>
  </si>
  <si>
    <t>Orden de compra N°  1147/2019</t>
  </si>
  <si>
    <t>VW SECURITY, S.A. DE C.V.</t>
  </si>
  <si>
    <t>A partir de la emisión de orden de inicio</t>
  </si>
  <si>
    <t>Orden de compra Nº 1148/2019</t>
  </si>
  <si>
    <t>Servicio de impresión de memoria de labores año 2018 de FOPROLYD</t>
  </si>
  <si>
    <t>Adquirir los servicios de impresión</t>
  </si>
  <si>
    <t>A partir de la orden de inicio hasta la entrega final del servicio</t>
  </si>
  <si>
    <t>Orden de compra Nº 1149/2019</t>
  </si>
  <si>
    <t>LP 03/2019</t>
  </si>
  <si>
    <t>Suministro de productos farmacéuticos para personas beneficiarias de  FOPROLYD</t>
  </si>
  <si>
    <t>LP 04/2019</t>
  </si>
  <si>
    <t>Automax, S.A. de C.V.</t>
  </si>
  <si>
    <t>UNIDAD DE ADQUISICIONES Y CONTRATACIONES INSTITUCIONAL (UACI)</t>
  </si>
  <si>
    <t>En proceso de multa</t>
  </si>
  <si>
    <t>Tiempo de entrega (Regular)</t>
  </si>
  <si>
    <t>Especificaciones (Regular)</t>
  </si>
  <si>
    <t>Especificaciones (Buenos)</t>
  </si>
  <si>
    <t>Cumplimiento (Bueno)</t>
  </si>
  <si>
    <t>Tiempo de entrega (Bueno).</t>
  </si>
  <si>
    <t>LG 75/2019</t>
  </si>
  <si>
    <t>Suministro de materiales y componentes para la elaboración y reparación de prótesis y artesas para personas beneficiarias de FOPROLYD</t>
  </si>
  <si>
    <t>Adquirir materiales y componente para personas beneficiarias</t>
  </si>
  <si>
    <t>30 días hábiles posteriores a la recepción de la Orden de Compra</t>
  </si>
  <si>
    <t>Orden de compra Nº 1126/2019</t>
  </si>
  <si>
    <t>25 día hábiles contados a partir de la recepción del contrato</t>
  </si>
  <si>
    <t>Contrato de Suministro Nº 30/2019</t>
  </si>
  <si>
    <t>60 día hábiles contados a partir de la recepción del contrato</t>
  </si>
  <si>
    <t>Contrato de Suministro Nº 29/2019</t>
  </si>
  <si>
    <t>LG 98/2019</t>
  </si>
  <si>
    <t>Adquirir los servicios de mantenimiento para los extintores</t>
  </si>
  <si>
    <t>A partir de emitir orden de inicio hasta diciembre de 2019</t>
  </si>
  <si>
    <t>Orden de compra Nº 1150/2019</t>
  </si>
  <si>
    <t>LG 99/2019</t>
  </si>
  <si>
    <t>Suministro de insumo para el desarrollo de capacitaciones a personal beneficiario de FOPROLYD</t>
  </si>
  <si>
    <t>5 días calendarios a partir de recibir la orden de compra</t>
  </si>
  <si>
    <t>Orden de compra Nº 1152/2019</t>
  </si>
  <si>
    <t>LG 100/2019</t>
  </si>
  <si>
    <t>Orden de compra Nº 1154/2019</t>
  </si>
  <si>
    <t>CONSULTORES ASOCIADOS PROVEEDORES DE BIENES Y SERVICIOS, S.A. DE C.V.</t>
  </si>
  <si>
    <t>Orden de compra Nº 1155/2019</t>
  </si>
  <si>
    <t>ANCORA, S.A. de C.V.</t>
  </si>
  <si>
    <t>Orden de compra Nº 1156/2019</t>
  </si>
  <si>
    <t>LG 101/2019</t>
  </si>
  <si>
    <t>Suministro de sillas de ruedas estándar para personas beneficiarias de FOPROLYD, para ser proveídos durante el año de 2019</t>
  </si>
  <si>
    <t>LG 102/2019</t>
  </si>
  <si>
    <t>Suministro de un sofá para uso terapéutico que será utilizado con personas beneficiarias del programa de salud mental de FOPROLYD en el año 2019</t>
  </si>
  <si>
    <t>Adquirir el suministro de un sofá</t>
  </si>
  <si>
    <t>30 días calendarios después de recibir orden de compra (05/07/2019)</t>
  </si>
  <si>
    <t>Orden de compra Nº 1151/2019</t>
  </si>
  <si>
    <t>LG 103/2019</t>
  </si>
  <si>
    <t>Fecha de publicación el día 08 de julio de 2019</t>
  </si>
  <si>
    <t>Orden de compra  Nº 1153/2019</t>
  </si>
  <si>
    <t>Adquirir los servicios de escaneo para los expedientes laborales</t>
  </si>
  <si>
    <t>A partir de la orden de inicio hasta entrega final del servicio, previa coordinación con administradora</t>
  </si>
  <si>
    <t>Orden de compra Nº 1157/2019</t>
  </si>
  <si>
    <t>Carlos Adalberto López Campos</t>
  </si>
  <si>
    <t>Orden de compra Nº 1158/2019</t>
  </si>
  <si>
    <t>Contratar el servicio de consultoría para realizar Auditoria Financiera al periodo de enero a diciembre de 2018</t>
  </si>
  <si>
    <t>Adquirir el suministro de sillas de ruedas estándar.</t>
  </si>
  <si>
    <t>Orden de compra Nº 1159/2019</t>
  </si>
  <si>
    <t>LG 104/2019</t>
  </si>
  <si>
    <t>Servicio de migración de estructura e imágenes del Archivo Digital Contable de los años 1995-2004 al Sistema de Gestión Documental de FOPROLYD</t>
  </si>
  <si>
    <t>Alfredo Antonio Martínez Magaña</t>
  </si>
  <si>
    <t>Contratar el servicio de migración de estructura e imágenes del Archivo Digital Contable.</t>
  </si>
  <si>
    <t>MODALIDAD DE CONTRATACIÓN: CONTRATACIÓN DIRECTA</t>
  </si>
  <si>
    <t>CD N° 01/2019</t>
  </si>
  <si>
    <t>Servicio de mantenimiento preventivo y correctivo de extintores de FOPROLYD, año 2019.</t>
  </si>
  <si>
    <t>Servicio de mantenimiento preventivo para el equipo informático de FOPROLYD, ubicado en oficina central, oficina anexa y sus regionales, sin sustitución de partes.</t>
  </si>
  <si>
    <t>Adquirir los servicios de mantenimiento informáticos</t>
  </si>
  <si>
    <t>Suministro de herramientas para técnicos protesistas del laboratorio de prótesis de FOPROLYD</t>
  </si>
  <si>
    <t>Adquirir el suministro de herramientas para técnicos protesistas.</t>
  </si>
  <si>
    <t>8 días calendarios a partir de la recepción de la Orden de Compra</t>
  </si>
  <si>
    <t>Servicio de publicación en un periódico de mayor circulación con el fin de requerir Curriculum vitae para realizar procesos de selección y contratación de personal de FOPROLYD</t>
  </si>
  <si>
    <t>Adquirir productos farmacéutico para personas beneficiarias a FOPROLYD</t>
  </si>
  <si>
    <t>Adquirir vehículos para FOPROLYD</t>
  </si>
  <si>
    <t>Tiempo máximo de 60 días calendarios a partir de la emisión de la orden de inicio.</t>
  </si>
  <si>
    <t>Adquirir pañales desechables para persona beneficiarias.</t>
  </si>
  <si>
    <t>Suministro de pintura y accesorios para FOPROLYD, según detalle anexo.</t>
  </si>
  <si>
    <t>Proveer el suministro de pintura y accesorios para FOPROLYD</t>
  </si>
  <si>
    <t>En coordinación con el Administrador de Orden</t>
  </si>
  <si>
    <t>Orden de compra  Nº 1160/2019</t>
  </si>
  <si>
    <t>Proveer el suministro de insumos varios y médico quirúrgicos para la clínica empresarial de FOPROLYD</t>
  </si>
  <si>
    <t>Suministro de insumos de primeros auxilios para botiquín institucional de FOPROLYD</t>
  </si>
  <si>
    <t>Consultores Asociados y Proveedores de Bienes y Servicios, S.A. de C.V.</t>
  </si>
  <si>
    <t>Orden de compra  Nº 1161/2019</t>
  </si>
  <si>
    <t>LG 105/2019</t>
  </si>
  <si>
    <t>LG 106/2019</t>
  </si>
  <si>
    <t>Orden de compra N°  1014/2019</t>
  </si>
  <si>
    <t>Orden de compra N°  1023/2019</t>
  </si>
  <si>
    <t>Orden de Compra N°  1107/2019</t>
  </si>
  <si>
    <t>Orden de Compra N°  1108/2019</t>
  </si>
  <si>
    <t>Orden de Compra N° 1109/2019</t>
  </si>
  <si>
    <t>Orden de Compra  N° 1110/2019</t>
  </si>
  <si>
    <t>Orden de Compra N°  1111/2019</t>
  </si>
  <si>
    <t>Orden de Compra  N°  1112/2019</t>
  </si>
  <si>
    <t>Orden de Compra  N°  1114/2019</t>
  </si>
  <si>
    <t>Orden de Compra N°  1113/2019</t>
  </si>
  <si>
    <t>Orden de Compra  N°  1093/2019</t>
  </si>
  <si>
    <t>Orden de Compra  N°  1094/2019</t>
  </si>
  <si>
    <t>Orden de Compra  N°  1095/2019</t>
  </si>
  <si>
    <t>Orden de Compra  N°  1096/2019</t>
  </si>
  <si>
    <t>Orden de Compra N°  1103/2019</t>
  </si>
  <si>
    <t>Orden de Compra N°  1105/2019</t>
  </si>
  <si>
    <t>Orden de compra N°  1068/2019</t>
  </si>
  <si>
    <t>Orden de Compra 
N°  1098/2019</t>
  </si>
  <si>
    <t>Orden de Compra 
N°  1091/2019</t>
  </si>
  <si>
    <t>Orden de Compra 
N°  1090/2019</t>
  </si>
  <si>
    <t>Orden de compra Nº 1142/2019</t>
  </si>
  <si>
    <t>Orden de compra Nº 1143/2019</t>
  </si>
  <si>
    <t>Orden de compra Nº 1144/2019</t>
  </si>
  <si>
    <t>Orden de compra Nº 1145/2019</t>
  </si>
  <si>
    <t>Orden de compra Nº 1146/2019</t>
  </si>
  <si>
    <t>Contrato de Servicio N°  12/2019</t>
  </si>
  <si>
    <t>Contrato de Suministro N°  23/2019</t>
  </si>
  <si>
    <t>LG 107/2019</t>
  </si>
  <si>
    <t>LG 108/2019</t>
  </si>
  <si>
    <t>LG 109/2019</t>
  </si>
  <si>
    <t>Suministros Electrícos y Repuestos Informáticos</t>
  </si>
  <si>
    <t>ELITE TECHNOLOGIES, S.A. DE C.V.</t>
  </si>
  <si>
    <t>Proveer del suministro de equipo eléctrico y repuestos informáticos</t>
  </si>
  <si>
    <t>Orden de compra  Nº 1166/2019</t>
  </si>
  <si>
    <t>JARET NAUN MORAN SORTO</t>
  </si>
  <si>
    <t xml:space="preserve">30 días calendarios después de recibir orden de compra </t>
  </si>
  <si>
    <t>Orden de compra  Nº 1165/2019</t>
  </si>
  <si>
    <t>DATA &amp; GRAPHICS S.A .DE C.V.</t>
  </si>
  <si>
    <t>15 días calendarios después de recibir orden de compra</t>
  </si>
  <si>
    <t>Orden de compra  Nº 1164/2019</t>
  </si>
  <si>
    <t xml:space="preserve">20 días calendarios después de recibir orden de compra </t>
  </si>
  <si>
    <t>Orden de compra  Nº 1167/2019</t>
  </si>
  <si>
    <t>60 días calendarios después de recibir orden de compra</t>
  </si>
  <si>
    <t>Orden de compra  Nº 1170/2019</t>
  </si>
  <si>
    <t xml:space="preserve">60 días hábiles después de recibir orden de compra </t>
  </si>
  <si>
    <t>Orden de compra  Nº 1171/2019</t>
  </si>
  <si>
    <t>Orden de compra  Nº 1172/2019</t>
  </si>
  <si>
    <t>Suministro de bomper para reparación de prótesis de personas beneficiarias de FOPROLYD</t>
  </si>
  <si>
    <t>Orden de compra  Nº  1173/2019</t>
  </si>
  <si>
    <t>LG 110/2019</t>
  </si>
  <si>
    <t>Proveer del suministro de materiales quirúrgico para persona beneficiaria de FOPROLYD</t>
  </si>
  <si>
    <t>Orden de compra  Nº 1169/2019</t>
  </si>
  <si>
    <t>LG 111/2019</t>
  </si>
  <si>
    <t>Servicios de publicación escrita de esquela de condolencias en un periódico de circulación nacional.</t>
  </si>
  <si>
    <t>Del 29 al 30 de agosto de 2019</t>
  </si>
  <si>
    <t>Orden de compra  Nº 1163/2019</t>
  </si>
  <si>
    <t>LG 112/2019</t>
  </si>
  <si>
    <t>Servicio de publicación en un periódico de mayor circulación, con el fin de requerir curriculum vitae, para realizar proceso de selección y contratación de personal de FOPROLYD</t>
  </si>
  <si>
    <t>Del 02 al 03 de septiembre de 2019</t>
  </si>
  <si>
    <t>Orden de compra  Nº 1168/2019</t>
  </si>
  <si>
    <t>LG 113/2019</t>
  </si>
  <si>
    <t>(COMPRA NO RECURRENTE) Suministro de una grabadora de voz digital para FOPROLYD.</t>
  </si>
  <si>
    <t xml:space="preserve">Entrega inmediata </t>
  </si>
  <si>
    <t>Acuerdo de Junta Directiva N° 481.08.2019  de fecha 22 de agosto de 2019</t>
  </si>
  <si>
    <t>Del 14 de junio al  31 de diciembre de 2019 o hasta agotarse el monto adjudicado</t>
  </si>
  <si>
    <t>Contrato de Suministro N° 32/2019</t>
  </si>
  <si>
    <t xml:space="preserve">20 días hábiles posteriores a recibir contrato </t>
  </si>
  <si>
    <t>Contrato de Suministro N° 33/2019</t>
  </si>
  <si>
    <t>Contrato de Servicio N° 34/2019</t>
  </si>
  <si>
    <t>Se cancelo multa según recibo de ingreso Nº 008750 de fecha 27 de agosto cancelando la multa por un monto de US$ 94.87</t>
  </si>
  <si>
    <t>Por resolución final de fecha 18 de mayo de 2017, se impuso multa por mora de US$ 25.17 por entrega tardía de los suministro de la Orden de Compra Nº 574 de fecha 07 de julio de 2016 (LG 90/2016) Acuerdo Nº 525.09.2016 (fecha limite para cancelar 02 de junio de 2017) Sin embargo el pago se efectuo hasta el dia 12 de abril de 2019, segun recibo de ingreso N• 008316.</t>
  </si>
  <si>
    <t>LG 114/2019</t>
  </si>
  <si>
    <t>Suministro de una motocicleta para FOPROLYD</t>
  </si>
  <si>
    <t>Trader, S.A. de C.V.</t>
  </si>
  <si>
    <t>30 días calendarios a partir del 09 de octubre de 2019</t>
  </si>
  <si>
    <t>Orden de compra  Nº 1175/2019</t>
  </si>
  <si>
    <t>LG 115/2019</t>
  </si>
  <si>
    <t>Suministro de mobiliario y equipo para FOPROLYD</t>
  </si>
  <si>
    <t>Smart office, S.A. de C.V.</t>
  </si>
  <si>
    <t xml:space="preserve">30 días calendarios </t>
  </si>
  <si>
    <t>Orden de compra  Nº 1178/2019</t>
  </si>
  <si>
    <t>30 días calendarios</t>
  </si>
  <si>
    <t>Orden de compra  Nº 1179/2019</t>
  </si>
  <si>
    <t>LG 116/2019</t>
  </si>
  <si>
    <t>Suministro de equipo informático y de reproducción de documentos para FOPROLYD</t>
  </si>
  <si>
    <t>COMPONENTES EL ORBE, S.A. DE C.V.</t>
  </si>
  <si>
    <t>30 días despúes de recibir contrato</t>
  </si>
  <si>
    <t>MT2005, S.A. de C.V.</t>
  </si>
  <si>
    <t>Jaret Naún Morán Sorto</t>
  </si>
  <si>
    <t>60 días despúes de recibir contrato</t>
  </si>
  <si>
    <t>RAF, S.A. de C.V.</t>
  </si>
  <si>
    <t>Suministro de tres compas de exterior para el laboratorio de prótesis de FOPROLYD</t>
  </si>
  <si>
    <t>20 días después de recibir orden de compra</t>
  </si>
  <si>
    <t>Orden de compra  Nº 1176/2019</t>
  </si>
  <si>
    <t>LG 118/2019</t>
  </si>
  <si>
    <t xml:space="preserve"> Fecha de programanción de la cirugía en coordinación con el administrador de documento contractual</t>
  </si>
  <si>
    <t>Orden de compra  Nº 1174/2019</t>
  </si>
  <si>
    <t>LG 117/2019</t>
  </si>
  <si>
    <t>LG 119/2019</t>
  </si>
  <si>
    <t>LG 120/2019</t>
  </si>
  <si>
    <t>Suministro de una licencia de software para edición de documentos pdf de FOPROLYD</t>
  </si>
  <si>
    <t>Orden de Compra  Nº 1177/2019</t>
  </si>
  <si>
    <t>LG 121/2019</t>
  </si>
  <si>
    <t>Suministro de comprobantes de retención para el departamento de tesorería institucional de FOPROLYD</t>
  </si>
  <si>
    <t>FORMULARIOS STANDARD, S.A. DE C.V</t>
  </si>
  <si>
    <t xml:space="preserve"> 25 dias después de aprobado arte final</t>
  </si>
  <si>
    <t>Orden de Compra  Nº 1180/2019</t>
  </si>
  <si>
    <t>LG 122/2019</t>
  </si>
  <si>
    <t>Servicio de impresión de instrumentos para el programa de apoyo a la reinserción laboral y productiva de personas beneficiarias de FOPROLYD</t>
  </si>
  <si>
    <t>LG 123/2019</t>
  </si>
  <si>
    <t>Servicio de arrendamiento de transporte para personas beneficiarias y cuidadores, participantes en talleres de desarrollo personal del programa de atención de salud mental de FOPROLYD</t>
  </si>
  <si>
    <t>LG 124/2019</t>
  </si>
  <si>
    <t>Servicio de publicación en un periódico de mayor circulación, con el fin de requerir curriculum vitae, para realizar procesos de selección y contratación de personal de FOPROLYD</t>
  </si>
  <si>
    <t>Contratar los servicios de publicación en periódico de mayor circulación, con el fin de requerir curriculum vitae.</t>
  </si>
  <si>
    <t>Fecha de publicación el 16 de octubre de 2019</t>
  </si>
  <si>
    <t>Orden de Compra  Nº 1181/2019</t>
  </si>
  <si>
    <t>LG 125/2019</t>
  </si>
  <si>
    <t>Servicio de capacitación para los miembros del comité de salud y seguridad ocupacional de FOPROLYD (COMISSOF)</t>
  </si>
  <si>
    <t>LG 126/2019</t>
  </si>
  <si>
    <t>LG 127/2019</t>
  </si>
  <si>
    <t>LG 128/2019</t>
  </si>
  <si>
    <t>LG 129/2019</t>
  </si>
  <si>
    <t xml:space="preserve">Suministro de productos químicos y limpieza para FOPROLYD, </t>
  </si>
  <si>
    <t>LG 130/2019</t>
  </si>
  <si>
    <t>LG 131/2019</t>
  </si>
  <si>
    <t>Suministro de Ventiladores para FOPROLYD</t>
  </si>
  <si>
    <t>LG 132/2019</t>
  </si>
  <si>
    <t>LG 133/2019</t>
  </si>
  <si>
    <t xml:space="preserve">Proveer del suministro de insumos médicos para personas beneficiarias </t>
  </si>
  <si>
    <t>Proveer del suministro de bomper para reparación de prótesis.</t>
  </si>
  <si>
    <t>Contratar el servicio de publicación de esquela de condolencias.</t>
  </si>
  <si>
    <t>Contratar el servicio de publicación en un periófico de mayor circulación, con el fin de requerir curriculum vitae.</t>
  </si>
  <si>
    <t>Adquirir el suministro de una grabadora de voz digital.</t>
  </si>
  <si>
    <t>Proveer del suministro de una motocicleta.</t>
  </si>
  <si>
    <t>Proveer el suministro de mobiliario y equipo.</t>
  </si>
  <si>
    <t>Proveer del suministro de equipo informático y de reproducción de documentos.</t>
  </si>
  <si>
    <t>Proveer el suministro de herramientas para técnicos protesistas del laboratorio de prótesis.</t>
  </si>
  <si>
    <t>Proveer del suministro de material quirúrgico.</t>
  </si>
  <si>
    <t>Proveer del suministro de municiones e implementos de equipamento para el personal de seguridad.</t>
  </si>
  <si>
    <t>Proveer del suministro de una licencia de software.</t>
  </si>
  <si>
    <t>Proporcionar el suministro de comporbantes de retención.</t>
  </si>
  <si>
    <t>Contratar el servicio de impresión de instrumentos.</t>
  </si>
  <si>
    <t>Contratar el servicio de arrendamiento de transporte para personal beneficiario.</t>
  </si>
  <si>
    <t>Contratar el servicio de capacitación para los miembros del comité de salud y seguridad ocupacional.</t>
  </si>
  <si>
    <t xml:space="preserve">Proveer del suministro de café </t>
  </si>
  <si>
    <t>Proveer del suministro de productos de higiene y dessechables.</t>
  </si>
  <si>
    <t>Proveer del suministro de productos químicos y limpieza.</t>
  </si>
  <si>
    <t>Proveer del suministro de papelería y artículos de oficina.</t>
  </si>
  <si>
    <t>Proveer del suministro de ventiladores.</t>
  </si>
  <si>
    <t>Fecha de publicación el día 29 de octubre de 2019</t>
  </si>
  <si>
    <t>MONTO GLOBAL CONTRATADO</t>
  </si>
  <si>
    <t>LG 134/2019</t>
  </si>
  <si>
    <t>LG 135/2019</t>
  </si>
  <si>
    <t>LG 136/2019</t>
  </si>
  <si>
    <t>LG 137/2019</t>
  </si>
  <si>
    <t>LG 138/2019</t>
  </si>
  <si>
    <t>LG 139/2019</t>
  </si>
  <si>
    <t>LG 140/2019</t>
  </si>
  <si>
    <t>LG 141/2019</t>
  </si>
  <si>
    <t>LG 142/2019</t>
  </si>
  <si>
    <t>LG 143/2019</t>
  </si>
  <si>
    <t>Mario Alberto Landós Sevillano</t>
  </si>
  <si>
    <t>15 días después de aprobado arte final por parte del administrador del documento contractual.</t>
  </si>
  <si>
    <t>Orden de Compra  Nº 1202/2019</t>
  </si>
  <si>
    <t>Impresos Multiples, S.A. de C.V.</t>
  </si>
  <si>
    <t>Orden de Compra  Nº 1204/2019</t>
  </si>
  <si>
    <t>14 días después de aprobada por el administrador del documento contractual</t>
  </si>
  <si>
    <t>Orden de Compra  Nº 1201/2019</t>
  </si>
  <si>
    <t>Orden de Compra  Nº 1205/2019</t>
  </si>
  <si>
    <t>Orden de Compra  Nº 1203/2019</t>
  </si>
  <si>
    <t>Del 14 de noviembre al 13 de diciembre de 2019</t>
  </si>
  <si>
    <t>Orden de Compra  Nº 1196/2019</t>
  </si>
  <si>
    <t>Del 26 al 28 noviembre de 2019</t>
  </si>
  <si>
    <t>Orden de Compra  Nº 1197/2019</t>
  </si>
  <si>
    <t>Inversiones Salvadoreñas Atlacatl, S.A. de C.V.</t>
  </si>
  <si>
    <t>07/112019</t>
  </si>
  <si>
    <t>Del 21 de noviembre al 12 de diciembre de 2019</t>
  </si>
  <si>
    <t>Orden de Compra  Nº 1198/2019</t>
  </si>
  <si>
    <t>APROSSI, S.A. de C.V.</t>
  </si>
  <si>
    <t>Apartir de la emisión de la orden de inicio  en coordinación con administradora de documentos contractuales</t>
  </si>
  <si>
    <t>Orden de Compra  Nº 1200/2019</t>
  </si>
  <si>
    <t>Declarado Desierto por no haberse recibido oferta alguna. Resolución Adjudicativa SBG-123/2019</t>
  </si>
  <si>
    <t>10 días hábiles después de recibida orden de compra en coordinación con Administrador.</t>
  </si>
  <si>
    <t>Orden de Compra  Nº 1193/2019</t>
  </si>
  <si>
    <t>María Consuelo Aguilar Perez</t>
  </si>
  <si>
    <t>Orden de Compra  Nº 1195/2019</t>
  </si>
  <si>
    <t>Orden de Compra  Nº 1194/2019</t>
  </si>
  <si>
    <t>Multiples Negocios, S.A. de C.V.</t>
  </si>
  <si>
    <t>Orden de Compra  Nº 1191/2019</t>
  </si>
  <si>
    <t>Orden de Compra  Nº 1192/2019</t>
  </si>
  <si>
    <t>Francisco de Jesús Figueroa</t>
  </si>
  <si>
    <t>3 días hábiles después de recibir orden de compra.</t>
  </si>
  <si>
    <t>Orden de Compra  Nº 1190/2019</t>
  </si>
  <si>
    <t>Noe Alberto Guillen</t>
  </si>
  <si>
    <t>Orden de Compra  Nº 1189/2019</t>
  </si>
  <si>
    <t>05 días hábiles después de recibir orden de compra</t>
  </si>
  <si>
    <t>Orden de Compra  Nº 1187/2019</t>
  </si>
  <si>
    <t>Suministro de Insumos de Identidad Visual Institucional</t>
  </si>
  <si>
    <t>Proveer del suministro de insumos de identidad visual institucional</t>
  </si>
  <si>
    <t>6 días hábiles después de aprobada la muestra por el administrador del documento contractual</t>
  </si>
  <si>
    <t>Orden de Compra  Nº 1199/2019</t>
  </si>
  <si>
    <t>Inmediata, previa coordinación con el administrador de la orden</t>
  </si>
  <si>
    <t>Orden de Compra  Nº 1188/2019</t>
  </si>
  <si>
    <t>LG 144/2019</t>
  </si>
  <si>
    <t>LG 145/2019</t>
  </si>
  <si>
    <t>LG 146/2019</t>
  </si>
  <si>
    <t>LG 147/2019</t>
  </si>
  <si>
    <t>INCR. LG N° 01/2019</t>
  </si>
  <si>
    <t>Incremento del 10.5% sobre el monto, según Acuerdo de Junta Directiva N° 568.10.2019 de fecha 17 de octubre de 2019</t>
  </si>
  <si>
    <t>UNA SOLA EVALUACION</t>
  </si>
  <si>
    <t>LG 148/2019</t>
  </si>
  <si>
    <t>Orden de Compra  Nº 1210/2019</t>
  </si>
  <si>
    <t>Servicio de Capacitación para personal del Fondo de Protección de Lisiados y Discapacitados a Consecuencia del Conflicto Armando (FOPROLYD)</t>
  </si>
  <si>
    <t>PCG Company, S.A. de C.V.</t>
  </si>
  <si>
    <t>En coordinación con el Administradora de la Orden</t>
  </si>
  <si>
    <t>Orden de Compra  Nº 1212/2019</t>
  </si>
  <si>
    <t>Suministro de alimentos para capacitación de Ética Gubernamental para el personal de FOPROLYD</t>
  </si>
  <si>
    <t>Suministro e instalación de sistema de llamado y sonido ambiental para atención a personas beneficiarias de FOPROLYD</t>
  </si>
  <si>
    <t>2 días hábiles a partir de la emisión de la orden de inicio por parte del administrador</t>
  </si>
  <si>
    <t>Orden de Compra  Nº 1206/2019</t>
  </si>
  <si>
    <t>Suministro e instalación de cuatro aires acondicionados para las instalaciones de FOPROLYD</t>
  </si>
  <si>
    <t>Suministro e instalación de un sistema de cámara de video de circuito cerrado de televisión en la oficina regional de San Miguel y la oficina regional de Chalatenango de FOPROLYD</t>
  </si>
  <si>
    <t>Proveer del suministro e instalación de un sistema de cámara de video de circuito cerrado de televisión en las oficinas regionales</t>
  </si>
  <si>
    <t>30 días calendarios, previa coordinación con el administrador de la orden.</t>
  </si>
  <si>
    <t>Orden de Compra  Nº 1209/2019</t>
  </si>
  <si>
    <t>Suministro de radios de comunicación portátil de corto alcance para FOPROLYD</t>
  </si>
  <si>
    <t>Radio Comunicaciones, S.A. de C.V.</t>
  </si>
  <si>
    <t>Inmediato, previa coordinación con el administrador de la orden</t>
  </si>
  <si>
    <t>Orden de Compra  Nº 1207/2019</t>
  </si>
  <si>
    <t>Suministro de marcos para fotografías oficiales para FOPROLYD</t>
  </si>
  <si>
    <t>Suministro de productos eléctricos y electrónicos para las Instalaciones de FOPROLYD</t>
  </si>
  <si>
    <t>Servicio de publicación escrita de esquela de condolencias en un periódico de circulación nacional.</t>
  </si>
  <si>
    <t>Del 19 al 20 de noviembre de 2019</t>
  </si>
  <si>
    <t>Orden de Compra  Nº 1208/2019</t>
  </si>
  <si>
    <t>Servicio de publicación de un periódico de mayor circulación, con el fin de requerir curriculum vitae, para realizar procesos de selección y contratación de personal de FOPROLYD</t>
  </si>
  <si>
    <t>Del 21 al 25 de noviembre de 2019</t>
  </si>
  <si>
    <t>Orden de Compra  Nº 1211/2019</t>
  </si>
  <si>
    <t>Suministro de equipo informático para FOPROLYD</t>
  </si>
  <si>
    <t>Suministro repuestos informáticos para FOPROLYD</t>
  </si>
  <si>
    <t>Suministro de material e instrumental de uso médico para fortalecer las actividades de médicos de campo en FOPROLYD para la atención de las personas beneficiarias.</t>
  </si>
  <si>
    <t>INCR. LG N° 10/2019</t>
  </si>
  <si>
    <t>Servi Electrofrios Industriales, S.A. de C.V.</t>
  </si>
  <si>
    <t>Proveer del suministro e instalación de  aires acondicionados.</t>
  </si>
  <si>
    <t>Orden de Compra  Nº 1227/2019</t>
  </si>
  <si>
    <t>Carlos José Avalos Rodas</t>
  </si>
  <si>
    <t>Proveer del suministro de marcos para fotografías oficiales.</t>
  </si>
  <si>
    <t>7 días hábiles después de recibida la orden de compra</t>
  </si>
  <si>
    <t>Orden de Compra  Nº 1213/2019</t>
  </si>
  <si>
    <t>Suministro Comercial, S.A. de C.V.</t>
  </si>
  <si>
    <t>Proveer el suministro de productos eléctricos y electrónicos.</t>
  </si>
  <si>
    <t xml:space="preserve">15 días hábiles después de recibida orden de compra </t>
  </si>
  <si>
    <t>Orden de Compra  Nº 1214/2019</t>
  </si>
  <si>
    <t>Tecnología, Equipos, Redes y Automatización, S.A. de C.V.</t>
  </si>
  <si>
    <t>Orden de Compra  Nº 1215/2019</t>
  </si>
  <si>
    <t>08 días hábiles después de recibir orden de compra</t>
  </si>
  <si>
    <t>Orden de Compra  Nº 1216/2019</t>
  </si>
  <si>
    <t>Soluciones LED, S.A. de C.V.</t>
  </si>
  <si>
    <t xml:space="preserve">Entrega inmediata, en coordinación con el administrador </t>
  </si>
  <si>
    <t>Orden de Compra  Nº 1217/2019</t>
  </si>
  <si>
    <t>Contratar el servicio de publicación de un periódico de mayor circulación, con el fin de requerir curriculum vitae.</t>
  </si>
  <si>
    <t>Proveer del suministro de equipo informático.</t>
  </si>
  <si>
    <t>30 días calendarios después de entrega de orden de compra</t>
  </si>
  <si>
    <t>Orden de Compra  Nº 1218/2019</t>
  </si>
  <si>
    <t>SANMUR, S.A. de C.V.</t>
  </si>
  <si>
    <t>03 días hábiles mientras duren existencias, caso contrario 30 días hábiles por pedido especial</t>
  </si>
  <si>
    <t>Orden de Compra  Nº 1220/2019</t>
  </si>
  <si>
    <t>SERVICIOS DE TECNOLOGIA GLOBAL, S.A. DE C.V.</t>
  </si>
  <si>
    <t>Proveer el suministro repuestos informáticos.</t>
  </si>
  <si>
    <t xml:space="preserve"> 30 dias después de recibida la Orden de Compra en coordinación con el Adm. del Doc. Contractual</t>
  </si>
  <si>
    <t>Orden de Compra  Nº 1226/2019</t>
  </si>
  <si>
    <t>Proveer del suministro de material e instrumetal de uso médico para fortalecer las actividades de médicos de campo.</t>
  </si>
  <si>
    <t>Orden de Compra  Nº 1221/2019</t>
  </si>
  <si>
    <t>Orden de Compra  Nº 1222/2019</t>
  </si>
  <si>
    <t>Orden de Compra  Nº 1223/2019</t>
  </si>
  <si>
    <t>LG 149/2019</t>
  </si>
  <si>
    <t>Suministro de una refrigeradora para FOPROLYD</t>
  </si>
  <si>
    <t>Proveer del suministro de una refrigeradora para FOPROLYD</t>
  </si>
  <si>
    <t>Un día hábil en coordinación con el administrador de los documentos contractuales</t>
  </si>
  <si>
    <t>Orden de Compra  Nº 1224/2019</t>
  </si>
  <si>
    <t>LG 150/2019</t>
  </si>
  <si>
    <t>Suministro de un Jack (gato) hidráulico de capacidad para 3 toneladas</t>
  </si>
  <si>
    <t>Proveer el suministro de jack hidráulico de capcaidad para 3 toneladas</t>
  </si>
  <si>
    <t xml:space="preserve"> 5 dias Hábiles después de recibida la Orden de Compra en coordinación Adm. Doc. Contractual</t>
  </si>
  <si>
    <t>Orden de Compra  Nº 1225/2019</t>
  </si>
  <si>
    <t>Contrato de Suministro N° 39/2019</t>
  </si>
  <si>
    <t>Contrto de Suministro N° 38/2019</t>
  </si>
  <si>
    <t>Contrato de Suministro N° 35/2019</t>
  </si>
  <si>
    <t>Contrato de Suministro N° 40/2019</t>
  </si>
  <si>
    <t>Contrato de Suministro N° 36/2019</t>
  </si>
  <si>
    <t>Contrato de Suministrto N° 37/2019</t>
  </si>
  <si>
    <t>Incremento del 14.99% sobre el monto, según Acuerdo de Junta Directiva N° 625.12.2019 de fecha 10 de diciembre de 2019</t>
  </si>
  <si>
    <t>INCR. LG N° 79/2019</t>
  </si>
  <si>
    <t>Tiempo de entrega bueno.</t>
  </si>
  <si>
    <t>M</t>
  </si>
  <si>
    <t>Del 01 de enero al 31 de diciembre de 2020</t>
  </si>
  <si>
    <t xml:space="preserve">Acuerdo de Junta Directiva Nº 656.12.2019 </t>
  </si>
  <si>
    <t>Incremento del 20% sobre el monto, según Acuerdo de Junta Directiva N° 111.02.2020  de febrero de 2020.</t>
  </si>
  <si>
    <t>Acuerdo de Junta Directiva N° 111.02.2020</t>
  </si>
  <si>
    <t>LG 01/2020</t>
  </si>
  <si>
    <t>SEGUROS FEDECREDITO, SOCIEDAD ANONIMA.</t>
  </si>
  <si>
    <t>Contratar el servicio de seguros de bienes y de personas para FOPROLYD</t>
  </si>
  <si>
    <t>La vigencia de la póliza será desde las doce horas (12:00) del 31 de enero de 2020 hasta las doce horas (12:00) del 31 de enero de 2021</t>
  </si>
  <si>
    <t>Orden de Compra N° 1313/2020</t>
  </si>
  <si>
    <t>FEDECREDITO VIDA, SOCIEDAD ANONIMA, SEGUROS DE PERSONAS.</t>
  </si>
  <si>
    <t>Orden de Compra N° 1312/2020</t>
  </si>
  <si>
    <t>ASEGURADORA AGRICOLA COMERCIAL, S.A.</t>
  </si>
  <si>
    <t>Orden de Compra N° 1311/2020</t>
  </si>
  <si>
    <t>Orden de Compra N° 1310/2020</t>
  </si>
  <si>
    <t>LG 02/2020</t>
  </si>
  <si>
    <t xml:space="preserve">Proveer del suministro de materiales quirúrgicos </t>
  </si>
  <si>
    <t>Fecha de programación de cirugía el 14 de enero de 2020 en coordinación con el administrador</t>
  </si>
  <si>
    <t>Orden de Compra N° 1228/2020</t>
  </si>
  <si>
    <t>LG 03/2020</t>
  </si>
  <si>
    <t>Suministro de refrigerios para la celebración del día de la persona trabajadora de FOPROLYD</t>
  </si>
  <si>
    <t>Norma Marina Concepción Quijano Duran</t>
  </si>
  <si>
    <t>Proveer de refrigerios para personal de FOPROLYD</t>
  </si>
  <si>
    <t xml:space="preserve">Fecha de evento el 23 de enero de 2020 </t>
  </si>
  <si>
    <t>Orden de Compra N° 1229/2020</t>
  </si>
  <si>
    <t>LG 04/2020</t>
  </si>
  <si>
    <t>Contratar el servicio de transporte para recolección de desechos</t>
  </si>
  <si>
    <t>A partir de la emisión de la orden de inicio por parte del admon hasta el 31 de diciembre de 2020</t>
  </si>
  <si>
    <t>Orden de Compra N° 1305/2020</t>
  </si>
  <si>
    <t>LG 05/2020</t>
  </si>
  <si>
    <t>El Salvador, Network, S.A.</t>
  </si>
  <si>
    <t xml:space="preserve">Contratar el servicio de enlace de datos </t>
  </si>
  <si>
    <t>Orden de Compra N° 1299/2020</t>
  </si>
  <si>
    <t>LG 06/2020</t>
  </si>
  <si>
    <t>Orden de compra Nº 1308/2020</t>
  </si>
  <si>
    <t>Orden de compra Nº 1306/2020</t>
  </si>
  <si>
    <t>LG 07/2020</t>
  </si>
  <si>
    <t>Suministro de azúcar y café para FOPROLYD</t>
  </si>
  <si>
    <t xml:space="preserve">Proveer del suministro de azúcar y café </t>
  </si>
  <si>
    <t>Del 24 de febrero al 31 de julio de 2020</t>
  </si>
  <si>
    <t>Orden de compra Nº 1235/2020</t>
  </si>
  <si>
    <t>Orden de compra Nº 1236/2020</t>
  </si>
  <si>
    <t>LG 08/2020</t>
  </si>
  <si>
    <t>Proveer el suministro de productos  higiene y desechables</t>
  </si>
  <si>
    <t>A partir de recibir orden de compra hasta el 30 de agosto de 2020</t>
  </si>
  <si>
    <t>Orden de compra Nº 1240/2020</t>
  </si>
  <si>
    <t>Orden de compra Nº 1241/2020</t>
  </si>
  <si>
    <t>A partir del 04 de marzo hasta el 30 de agosto de 2020</t>
  </si>
  <si>
    <t>Orden de compra Nº 1242/2020</t>
  </si>
  <si>
    <t>LG 09/2020</t>
  </si>
  <si>
    <t>RZ, S.A. de C.V.</t>
  </si>
  <si>
    <t>Del 13 de marzo al 31 de agosto de 2020</t>
  </si>
  <si>
    <t>Orden de compra Nº 1250/2020</t>
  </si>
  <si>
    <t>Del 13 de marzo al 31 de agosto de 2021</t>
  </si>
  <si>
    <t>Orden de compra Nº 1251/2020</t>
  </si>
  <si>
    <t>Industrias Facela, S.A. de C.V,</t>
  </si>
  <si>
    <t>Del 13 de marzo al 31 de agosto de 2022</t>
  </si>
  <si>
    <t>Orden de compra Nº 1252/2020</t>
  </si>
  <si>
    <t>Del 13 de marzo al 31 de agosto de 2023</t>
  </si>
  <si>
    <t>Orden de compra Nº 1253/2020</t>
  </si>
  <si>
    <t>Del 13 de marzo al 31 de agosto de 2024</t>
  </si>
  <si>
    <t>Orden de compra Nº 1254/2020</t>
  </si>
  <si>
    <t>Del 13 al 30 de marzo de 2020</t>
  </si>
  <si>
    <t>Orden de compra Nº 1255/2020</t>
  </si>
  <si>
    <t>Orden de compra Nº 1256/2020</t>
  </si>
  <si>
    <t>Del 13 de marzo al 31 de agosto de 2025</t>
  </si>
  <si>
    <t>Orden de compra Nº 1257/2020</t>
  </si>
  <si>
    <t>Del 13 de marzo al 31 de agosto de 2026</t>
  </si>
  <si>
    <t>Orden de compra Nº 1258/2020</t>
  </si>
  <si>
    <t>Papelería Sanrey, S.A. de C.V.</t>
  </si>
  <si>
    <t>Del 13 de marzo al 31 de agosto de 2027</t>
  </si>
  <si>
    <t>Orden de compra Nº 1259/2020</t>
  </si>
  <si>
    <t>LG 10/2020</t>
  </si>
  <si>
    <t>03 de febrero de 2020</t>
  </si>
  <si>
    <t>Orden de compra Nº 1230/2020</t>
  </si>
  <si>
    <t>LG 11/2020</t>
  </si>
  <si>
    <t>Suministro de pañales desechables y ropa íntima para personas beneficiarias de FOPROLYD</t>
  </si>
  <si>
    <t>DROGUERIA GUARDADO, S.A. DE C.V.</t>
  </si>
  <si>
    <t>Proveer del suministro de pañales desechables y ropa íntima para personas beneficiarias de FOPROLYD</t>
  </si>
  <si>
    <t>15 días hábiles, en coordinación con el Administrador</t>
  </si>
  <si>
    <t>Orden de compra Nº 1298/2020</t>
  </si>
  <si>
    <t>LG 12/2020</t>
  </si>
  <si>
    <t>Henrry Adonay Hernández Artiga</t>
  </si>
  <si>
    <t>35 días previa toma de medidas</t>
  </si>
  <si>
    <t>Orden de compra Nº 1237/2020</t>
  </si>
  <si>
    <t>8 días hábiles previa toma de medidas</t>
  </si>
  <si>
    <t>Orden de compra Nº 1238/2020</t>
  </si>
  <si>
    <t>LG 13/2020</t>
  </si>
  <si>
    <t>Servicio de enlace corporativo de internet para la oficina central de FOPROLYD</t>
  </si>
  <si>
    <t>EL SALVADOR NETWORK, S. A.</t>
  </si>
  <si>
    <t>Contratar el servicio de enlace corporativo de internet para la oficina central de FOPROLYD</t>
  </si>
  <si>
    <t>12 meses a partir del 2 de abril de 2020, en coordinación con el Adm.  del Doc. Contractual.</t>
  </si>
  <si>
    <t>Orden de compra Nº 1300/2020</t>
  </si>
  <si>
    <t>LG 14/2020</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</si>
  <si>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</si>
  <si>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</si>
  <si>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</si>
  <si>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Orden de compra Nº 1301/2020</t>
  </si>
  <si>
    <t>LG 15/2020</t>
  </si>
  <si>
    <t>Servicio de enlace o túnel de datos entre oficina central de FOPROLYD con oficina anexa en san salvador</t>
  </si>
  <si>
    <t>Jaret Naúm Morán Sorto</t>
  </si>
  <si>
    <t>Contratar el servicio de enlace o túnel de datos entre oficina central de FOPROLYD con oficina anexa en san salvador</t>
  </si>
  <si>
    <t>12 meses a partir del día 15 de marzo de 2020, coordinación con el Adm. del Doc. Contractual</t>
  </si>
  <si>
    <t>Orden de compra Nº 1307/2020</t>
  </si>
  <si>
    <t>LG 16/2020</t>
  </si>
  <si>
    <t>Servicio de Pruebas Psicométrica para aspirantes a plazas permanentes de FOPROLYD.</t>
  </si>
  <si>
    <t>Contratación Empresariales, S.A. de C.V.</t>
  </si>
  <si>
    <t>Contratar el servicio de Pruebas Psicométrica para aspirantes a plazas permanentes de FOPROLYD.</t>
  </si>
  <si>
    <t>Del 14 de febrero al 31 de diciembre de 2020</t>
  </si>
  <si>
    <t>Orden de compra Nº 1232/2020</t>
  </si>
  <si>
    <t>LG 17/2020</t>
  </si>
  <si>
    <t>El 10 de febrero de 2020</t>
  </si>
  <si>
    <t>Orden de compra Nº 1231/2020</t>
  </si>
  <si>
    <t>LG 18/2020</t>
  </si>
  <si>
    <t>Servicio de mantenimiento preventivo y correctivo de portón de parqueo y motor eléctrico de FOPROLYD</t>
  </si>
  <si>
    <t>Contratar el servicio de mantenimiento preventivo y correctivo de portón de parqueo y motor eléctrico de FOPROLYD</t>
  </si>
  <si>
    <t>A partir de la orden de inicio hasta diciembre de 2020</t>
  </si>
  <si>
    <t>Orden de compra Nº 1245/2020</t>
  </si>
  <si>
    <t>LG 19/2020</t>
  </si>
  <si>
    <t>Servicio de mantenimiento preventivo y correctivo del sistema de control de acceso en puertas de FOPROLYD</t>
  </si>
  <si>
    <t>Contratar el servicio de  mantenimiento preventivo y correctivo del sistema de control de acceso en puertas de FOPROLYD</t>
  </si>
  <si>
    <t>A partir de la orden de inicio al 31 de diciembre de 2020</t>
  </si>
  <si>
    <t>Orden de compra Nº 1243/2020</t>
  </si>
  <si>
    <t>LG 20/2020</t>
  </si>
  <si>
    <t>El 17 de febrero de 2020</t>
  </si>
  <si>
    <t>Orden de compra Nº 1233/2020</t>
  </si>
  <si>
    <t>LG 21/2020</t>
  </si>
  <si>
    <t>Contratar el servicio de mantenimiento preventivo y correctivo de maquinaria y equipo del laboratorio de prótesis de FOPROLYD</t>
  </si>
  <si>
    <t>A partir de la emisión de la Orden de Inicio y hasta el mes de diciembre de 2020</t>
  </si>
  <si>
    <t>Orden de compra Nº 1309/2020</t>
  </si>
  <si>
    <t>LG 24/2020</t>
  </si>
  <si>
    <t>Suministro de pan dulce y salado para ser entregado a personas beneficiarias, solicitantes y cuidadores asistentes a actividades diversas, así como para su atención en las oficinas de FOPROLYD</t>
  </si>
  <si>
    <t>Declarado Desierto. Resolución Adjudicativa SBG N° 30/2020</t>
  </si>
  <si>
    <t>LG 26/2020</t>
  </si>
  <si>
    <t>Servicio de renovación de licencias de dispositivos de protección perimetral y correo institucional.</t>
  </si>
  <si>
    <t>Contratar el servicio de  renovación de licencias de dispositivos de protección perimetral y correo institucional.</t>
  </si>
  <si>
    <t>Orden de compra Nº 1264/2020</t>
  </si>
  <si>
    <t>LG 28/2020</t>
  </si>
  <si>
    <t>Servicio de publicación escrita aviso de convocatoria de las Licitaciones Públicas siguientes: LP 01/2020; LP 02/2020 y LP 03/2020</t>
  </si>
  <si>
    <t>Contratar el servicio de  publicación escrita aviso de convocatoria de las Licitaciones Públicas siguientes: LP 01/2020; LP 02/2020 y LP 03/2020</t>
  </si>
  <si>
    <t>19 de febrero de 2020</t>
  </si>
  <si>
    <t>Orden de compra Nº 1234/2020</t>
  </si>
  <si>
    <t>LG 29/2020</t>
  </si>
  <si>
    <t>Group Agroindustrial Prometheus, S.A. de C.V.</t>
  </si>
  <si>
    <t>A partir de la orden de inicio hasta el 31 de diciembre de 2020</t>
  </si>
  <si>
    <t>Orden de compra Nº 1262/2020</t>
  </si>
  <si>
    <t>LG 30/2020</t>
  </si>
  <si>
    <t>Orden de compra Nº 1261/2020</t>
  </si>
  <si>
    <t>LG 31/2020</t>
  </si>
  <si>
    <t>Orden de compra Nº 1247/2020</t>
  </si>
  <si>
    <t>LG 32/2020</t>
  </si>
  <si>
    <t>A partir de la emisión de orden de inicio hasta el 31 de diciembre de 2020</t>
  </si>
  <si>
    <t>Orden de compra Nº 1260/2020</t>
  </si>
  <si>
    <t>LG 33/2020</t>
  </si>
  <si>
    <t>Orden de compra Nº 1263/2020</t>
  </si>
  <si>
    <t>LG 34/2020</t>
  </si>
  <si>
    <t>Servicio de fumigación para los diferentes inmuebles de FOPROLYD</t>
  </si>
  <si>
    <t>Fumigadora y Formuladora Campos, S.A. de C.V.</t>
  </si>
  <si>
    <t>Contratar el servicio de fumigación para los diferentes inmuebles de FOPROLYD</t>
  </si>
  <si>
    <t>Orden de compra Nº 1248/2020</t>
  </si>
  <si>
    <t xml:space="preserve">LG 35/2020 </t>
  </si>
  <si>
    <t>Servicio de mantenimiento preventivo y correctivo de alarma de detección de incendio, de intrusión y cerca electrificada de FOPROLYD</t>
  </si>
  <si>
    <t>Contratar el servicio de mantenimiento preventivo y correctivo de alarmas</t>
  </si>
  <si>
    <t>Orden de compra Nº 1249/2020</t>
  </si>
  <si>
    <t>LG 36/2020</t>
  </si>
  <si>
    <t>Contratar el servicio de mantenimiento preventivo y correctivo del ascensor</t>
  </si>
  <si>
    <t>A partir del 12 de marzo al 31 de diciembre de 2020</t>
  </si>
  <si>
    <t>Orden de compra Nº 1246/2020</t>
  </si>
  <si>
    <t>LG 38/2020</t>
  </si>
  <si>
    <t>Servicio de capacitación para personal del Fondo de Protección de Lisiados y Discapacitación a Consecuencia del Conflicto Armado (FOPROLYD)</t>
  </si>
  <si>
    <t>Contratar el servicio de capacitación</t>
  </si>
  <si>
    <t>Del 29 de febrero al 29 de agosto de 2020</t>
  </si>
  <si>
    <t>Orden de compra Nº 1239/2020</t>
  </si>
  <si>
    <t>LG 39/2020</t>
  </si>
  <si>
    <t>SALVAMEDICA, S.A. de C.V.</t>
  </si>
  <si>
    <t>Proveer del suministro de material quirúrgico</t>
  </si>
  <si>
    <t>El 06 de marzo de 2020</t>
  </si>
  <si>
    <t>Orden de compra Nº 1244/2020</t>
  </si>
  <si>
    <t>LG 50/2020</t>
  </si>
  <si>
    <t>Suministro de productos básicos de primera necesidad, con el fin de apoyar a los hospitales temporales donde permanecen las personas en cuarentena por el estado de emergencia de la pandemia del coronavirus covid-19</t>
  </si>
  <si>
    <t>Ricardo Ernesto Yudice Viaud</t>
  </si>
  <si>
    <t>Proveer del suministro de productos básicos de primera necesidad para apoyar a la emergencia nacional</t>
  </si>
  <si>
    <t>Del 19 al 20 de marzo de 2020</t>
  </si>
  <si>
    <t>Orden de compra Nº 1265/2020</t>
  </si>
  <si>
    <t>INCR. LG N° 09/2019</t>
  </si>
  <si>
    <t xml:space="preserve">Servicio de mantenimiento preventivo y correctivo de la planta telefónica de FOPROLYD, </t>
  </si>
  <si>
    <t>LG 22/2020</t>
  </si>
  <si>
    <t>Servicio de elaboración y mantenimiento de prótesis oculares para personas beneficiarias de FOPROLYD con discapacidad visual, para el año 2020</t>
  </si>
  <si>
    <t>Contratar el servicio de mantenimiento de prótesis oculares</t>
  </si>
  <si>
    <t>A partir de emisión de Orden de Inicio hasta el 31/12/2020, en coordinación con el Ad. de Doc. Contr</t>
  </si>
  <si>
    <t>Orden de compra Nº 1302/2020</t>
  </si>
  <si>
    <t>LG 23/2020</t>
  </si>
  <si>
    <t>Suministro de lentes, correctores, contacto, oscuros y reparación de lentes correctores para personas beneficiarias de FOPROLYD</t>
  </si>
  <si>
    <t>Proveer del suministro de lentes para personas beneficiarias</t>
  </si>
  <si>
    <t>A partir de la orden e inicio al 31 de diciembre de 2020</t>
  </si>
  <si>
    <t>Orden de compra Nº 1303/2020</t>
  </si>
  <si>
    <t>LG 25/2020</t>
  </si>
  <si>
    <t>Contratar el servicio de alojamiento para personas beneficias</t>
  </si>
  <si>
    <t>A partir de la Orden de Inicio hasta el 31 de diciembre de 2020</t>
  </si>
  <si>
    <t>Orden de compra Nº 1304/2020</t>
  </si>
  <si>
    <t>LG 27/2020</t>
  </si>
  <si>
    <t>Suministro de material didáctico e impresiones para actividades de educación, autocuido y prevención en salud mental y fisioterapia con personas beneficiarias de FOPROLYD</t>
  </si>
  <si>
    <t>Proveer del suministro de materiales didácticos</t>
  </si>
  <si>
    <t>30 días a partir de la aprobación del arte COVID-19</t>
  </si>
  <si>
    <t>Orden de compra Nº 1278/2020</t>
  </si>
  <si>
    <t>Fondo de Actividades Especiales de Medios de Comunicación y Reproducción de la Fuerza Armada</t>
  </si>
  <si>
    <t>Orden de compra Nº 1280/2020</t>
  </si>
  <si>
    <t xml:space="preserve">Noé Alberto Guillén </t>
  </si>
  <si>
    <t>5 días hábiles después de recibida orden de compra (06/06/2020) COVID-19</t>
  </si>
  <si>
    <t>Orden de compra Nº 1282/2020</t>
  </si>
  <si>
    <t>10 días hábiles después de recibida la orden (13/05/2020) COVID-19</t>
  </si>
  <si>
    <t>Orden de compra Nº 1283/2020</t>
  </si>
  <si>
    <t xml:space="preserve">LG 37/2020 </t>
  </si>
  <si>
    <t>Proveer del suministro de productos químicos y limpieza</t>
  </si>
  <si>
    <t>A partir de la orden de pedido hasta julio de 2020</t>
  </si>
  <si>
    <t>Orden de compra Nº 1274/2020</t>
  </si>
  <si>
    <t>Triple H, S.A. de C.V.</t>
  </si>
  <si>
    <t>Orden de compra Nº 1275/2020</t>
  </si>
  <si>
    <t>Orden de compra Nº 1276/2020</t>
  </si>
  <si>
    <t>María Consuelo Aguilar Pérez</t>
  </si>
  <si>
    <t>Orden de compra Nº 1277/2020</t>
  </si>
  <si>
    <t>Iris Yanira Montano Lara</t>
  </si>
  <si>
    <t>Orden de compra Nº 1279/2020</t>
  </si>
  <si>
    <t>Orden de compra Nº 1281/2020</t>
  </si>
  <si>
    <t>LG 40/2020</t>
  </si>
  <si>
    <t>Servicio de mantenimiento preventivo y correctivo para dispensadores con filtros de agua (oasis) de FOPROLYD (incluye el suministro e instalación de filtros y lámparas ultravioletas) para el año 2020,</t>
  </si>
  <si>
    <t>LÍNEA FRÍA, S.A. DE C.V.</t>
  </si>
  <si>
    <t>Contratar el servicio de mantenimiento preventivo y correctivo para filtros de agua</t>
  </si>
  <si>
    <t>A partir de la emisión de la orden de inicio hasta el 31 de diciembre de 2020</t>
  </si>
  <si>
    <t>Orden de compra Nº 1271/2020</t>
  </si>
  <si>
    <t>LG 41/2020</t>
  </si>
  <si>
    <t>Proveer el suministro de insumos informáticos</t>
  </si>
  <si>
    <t>A partir de la emisión de la orden de compra hasta octubre de 2020</t>
  </si>
  <si>
    <t>Orden de compra Nº 1286/2020</t>
  </si>
  <si>
    <t>Componentes El Orbe, S.A. de C.V.</t>
  </si>
  <si>
    <t>Orden de compra Nº 1287/2020</t>
  </si>
  <si>
    <t>Orden de compra Nº 1288/2020</t>
  </si>
  <si>
    <t>Orden de compra Nº 1289/2020</t>
  </si>
  <si>
    <t>LG 42/2020</t>
  </si>
  <si>
    <t>Servicios de telefonía fija de enlace E1 para FOPROLYD</t>
  </si>
  <si>
    <t>Contratar el servicio de telefonía de enlace E1</t>
  </si>
  <si>
    <t>Del 20 de abril de 2020 al 19 de abril de 2021</t>
  </si>
  <si>
    <t>Orden de compra Nº 1270/2020</t>
  </si>
  <si>
    <t>LG 43/2020</t>
  </si>
  <si>
    <t>Suministro de cintas y fundas porta carnet para los miembros de junta directiva, miembros de comité de gestión financiera y personal de FOPROLYD</t>
  </si>
  <si>
    <t>Proveer del suministro de cintas y fundas porta carnet</t>
  </si>
  <si>
    <t>Declarado Desierto. Resolución Adjudicativa SBG N° 37/2020</t>
  </si>
  <si>
    <t>LG 44/2020</t>
  </si>
  <si>
    <t>Suministro de materiales de apoyo y servicio de impresión, elaboración de formularios de constancias de vida; páginas de papel bond tamaño carta de perforado fino, rótulos, de beneficiarios pensionados de FOPROLYD</t>
  </si>
  <si>
    <t>INTERCOLOR, S.A. de C.V.</t>
  </si>
  <si>
    <t>Proveer del suministro de materiales de apoyo y servicio de impresión para llenado de hoja de vida</t>
  </si>
  <si>
    <t>5 días hábiles máximo después de ser aprobado arte</t>
  </si>
  <si>
    <t>Orden de compra Nº 1284/2020</t>
  </si>
  <si>
    <t>5 días hábiles después de ser aprobado arte</t>
  </si>
  <si>
    <t>Orden de compra Nº 1285/2020</t>
  </si>
  <si>
    <t>LG 46/2020</t>
  </si>
  <si>
    <t>Suministro de medicamentos e insumos para abastecimiento de botiquines institucionales y accesorios para brigadistas y miembros de COMISSOF</t>
  </si>
  <si>
    <t>Carlos Josué Inglés Cienfuegos</t>
  </si>
  <si>
    <t>Proveer del suministro de medicamentos e insumos para abastecimiento de botiquines</t>
  </si>
  <si>
    <t>Hasta el 14 de mayo de 2020</t>
  </si>
  <si>
    <t>Orden de compra Nº 1273/2020</t>
  </si>
  <si>
    <t>LG 47/2020</t>
  </si>
  <si>
    <t>INVARIABLE, S.A. DE C.V.</t>
  </si>
  <si>
    <t>Contratar el servicio de mantenimiento preventivo y correctivo de aire acondicionado</t>
  </si>
  <si>
    <t>Del 18 de mayo al 31 de diciembre de 2020</t>
  </si>
  <si>
    <t>Orden de compra Nº 1292/2020</t>
  </si>
  <si>
    <t>LG 48/2020</t>
  </si>
  <si>
    <t>Adriana Sofía Figueroa Reyes</t>
  </si>
  <si>
    <t>Contratar el servicio de mantenimiento preventivo para el equipo informático</t>
  </si>
  <si>
    <t>Del 30 de abril al 31 de octubre de 2020</t>
  </si>
  <si>
    <t>Orden de compra Nº 1290/2020</t>
  </si>
  <si>
    <t>LG 49/2020</t>
  </si>
  <si>
    <t>Servicio de 150 cuñas radiales, a efecto de emitir comunicado del llenado de la hoja de vida a personas beneficiarias de FOPROLYD</t>
  </si>
  <si>
    <t>Contratar el servicio de transmisión de cuñas radiales</t>
  </si>
  <si>
    <t>5 días hábiles según programación</t>
  </si>
  <si>
    <t>Orden de compra Nº 1266/2020</t>
  </si>
  <si>
    <t>YSLR LA ROMANTICA, S.A. DE C.V.</t>
  </si>
  <si>
    <t>Orden de compra Nº 1267/2020</t>
  </si>
  <si>
    <t>Orden de compra Nº 1268/2020</t>
  </si>
  <si>
    <t>YSLN LA MONUMENTAL, S.A. DE C.V.</t>
  </si>
  <si>
    <t>Orden de compra Nº 1269/2020</t>
  </si>
  <si>
    <t>LG 51/2020</t>
  </si>
  <si>
    <t>Servicio de mantenimiento preventivo y correctivo de fotocopiadoras de FOPROLYD</t>
  </si>
  <si>
    <t xml:space="preserve">Contratar el servicio de mantenimiento preventivo y correctivo de fotocopiadoras </t>
  </si>
  <si>
    <t>Del 22 de mayo al 31 de diciembre de 2020</t>
  </si>
  <si>
    <t>Orden de compra Nº 1296/2020</t>
  </si>
  <si>
    <t>LG 54/2020</t>
  </si>
  <si>
    <t>TELEFONICA MULTISERVICIOS, S.A. DE C.V.</t>
  </si>
  <si>
    <t xml:space="preserve">Contratar el servicio de telefonía móvil </t>
  </si>
  <si>
    <t>Servicio por 12 meses a partir del 1 de junio de 2020, en coordinación con los administradores.</t>
  </si>
  <si>
    <t>Orden de compra Nº 1297/2020</t>
  </si>
  <si>
    <t>LG 55/2020</t>
  </si>
  <si>
    <t>10 días hábiles después del 20 de mayo de 2020</t>
  </si>
  <si>
    <t>Orden de compra Nº 1295/2020</t>
  </si>
  <si>
    <t>Grupo Paill, S.A. de C.V.</t>
  </si>
  <si>
    <t>5 días hábiles después del 20 de mayo de 2020</t>
  </si>
  <si>
    <t>Orden de compra Nº 1294/2020</t>
  </si>
  <si>
    <t>Orden de compra Nº 1293/2020</t>
  </si>
  <si>
    <t>LG 56/2020</t>
  </si>
  <si>
    <t>Suministro de insumos y equipo de protección personal para empleados y miembros de junta directiva de FOPROLYD, ante la emergencia por covid-19</t>
  </si>
  <si>
    <t>SERVICIOS TECNICOS MEDICOS, S.A. DE C.V</t>
  </si>
  <si>
    <t>Proveer del suministro de insumos y equipo de protección personal para empleados y miembros de junta directiva de FOPROLYD, ante la emergencia por covid-19</t>
  </si>
  <si>
    <t>De 5-15 días hábiles después de recibir orden de compra.</t>
  </si>
  <si>
    <t>Orden de compra Nº 1322</t>
  </si>
  <si>
    <t>PROVEEDORA DE BIENES Y SERVICIOS GENERALES, S.A. DE C.V.</t>
  </si>
  <si>
    <t>Orden de compra Nº 1321</t>
  </si>
  <si>
    <t>PUBLIMOVIL, S.A. DE C.V.</t>
  </si>
  <si>
    <t>De 3 a 8 días después de recibida orden de compra</t>
  </si>
  <si>
    <t>Orden de compra Nº 1320</t>
  </si>
  <si>
    <t>Orden de compra Nº 1314</t>
  </si>
  <si>
    <t>INESERMA, S.A. DE C.V.</t>
  </si>
  <si>
    <t>Orden de compra Nº 1319</t>
  </si>
  <si>
    <t>STB COMPUTER S.A. DE C.V.</t>
  </si>
  <si>
    <t>5 a 8 días hábiles después de recibida orden de compra</t>
  </si>
  <si>
    <t>Orden de compra Nº 1318</t>
  </si>
  <si>
    <t>Orden de compra Nº 1316</t>
  </si>
  <si>
    <t>QUIMICOS Y MAQUINAS, S.A. DE C.V.</t>
  </si>
  <si>
    <t>Orden de compra Nº 1315</t>
  </si>
  <si>
    <t>De 10 a 15 días hábiles después de recibida orden de compra</t>
  </si>
  <si>
    <t>Orden de compra Nº 1317</t>
  </si>
  <si>
    <t>LG 57/2020</t>
  </si>
  <si>
    <t>Suministro de accesorios y repuestos informáticos para FOPROLYD</t>
  </si>
  <si>
    <t>Proveer del suministro de accesorios y repuestos informáticos para FOPROLYD</t>
  </si>
  <si>
    <t>5 días hábiles después de recibir orden de compra en coordinación con el adm. del doc. contractual</t>
  </si>
  <si>
    <t>Orden de compra Nº 1324</t>
  </si>
  <si>
    <t>LG 58/2020</t>
  </si>
  <si>
    <t>Suministro de insumos de sanitización y materiales para adecuaciones en áreas de atención al público, ante la emergencia del covid-19</t>
  </si>
  <si>
    <t>Proveer del suministro de insumos de sanitización y materiales para adecuaciones en áreas de atención al público, ante la emergencia del covid-19</t>
  </si>
  <si>
    <t>CEM 01/2020</t>
  </si>
  <si>
    <t>Servicio de suministro de agua envasada, realizado según lineamientos específicos para compras de emergencia emitidos por la unida normativa de adquisiciones y contrataciones de la administración pública (UNAC) decretados por la pandemia covid-19</t>
  </si>
  <si>
    <t>AQUAPURA, S.A. DE C.V</t>
  </si>
  <si>
    <t>Proveer del suministro de agua envasada</t>
  </si>
  <si>
    <t xml:space="preserve"> 2 días hábiles después de recibida la Orden de Compra</t>
  </si>
  <si>
    <t>Orden de compra Nº 1272/2020</t>
  </si>
  <si>
    <t>CEM 02/2020</t>
  </si>
  <si>
    <t>Suministro de canastas básicas de primera necesidad, en apoyo a las personas beneficiarias de FOPROLYD afectadas por el estado de emergencia en atención a la cuarentena domiciliar por covid-19</t>
  </si>
  <si>
    <t>María Susana Mejía Argueta</t>
  </si>
  <si>
    <t>Proveer del suministro de canastas básicas de primera necesidad.</t>
  </si>
  <si>
    <t>10 días hábiles después de recibir la Orden de Compra</t>
  </si>
  <si>
    <t>Orden de compra Nº 1291/2020</t>
  </si>
  <si>
    <t>LG 45/2020</t>
  </si>
  <si>
    <t>LG 52/2020</t>
  </si>
  <si>
    <t>Servicios de exámenes de gabinete en la especialidad de electrofisiología para personas beneficiarias y solicitantes de FOPROLYD, a realizarse durante el año 2020</t>
  </si>
  <si>
    <t>EDWIN MAURICIO MARTINEZ BERMUDEZ</t>
  </si>
  <si>
    <t>Orden de compra Nº 1326/2020</t>
  </si>
  <si>
    <t>NEUROLAB S.A. DE C.V.</t>
  </si>
  <si>
    <t>Orden de compra Nº 1327/2020</t>
  </si>
  <si>
    <t>Orden de compra Nº 1328/2020</t>
  </si>
  <si>
    <t>LG 53/2020</t>
  </si>
  <si>
    <t>Suministro, diagnostico, reparación y set de baterías para auxiliares auditivos, para personas beneficiarias de FOPROLYD durante el año 2020</t>
  </si>
  <si>
    <t>Proveer del suministro, diagnostico, reparación y set de baterías para auxiliares auditivos, para personas beneficiarias de FOPROLYD durante el año 2020</t>
  </si>
  <si>
    <t>Orden de compra Nº 1330/2020</t>
  </si>
  <si>
    <t>Orden de compra Nº 1323/2020</t>
  </si>
  <si>
    <t>LG 59/2020</t>
  </si>
  <si>
    <t xml:space="preserve">5 días calendarios después de recibir orden de compra </t>
  </si>
  <si>
    <t>Orden de Compra N° 1325/2020</t>
  </si>
  <si>
    <t>LG 60/2020</t>
  </si>
  <si>
    <t>Suministro de material de apoyo para el llenado de la constancia de vida, para el departamento de pensiones y beneficios económicos de FOPROLYD</t>
  </si>
  <si>
    <t>R Z, S.A. DE C.V</t>
  </si>
  <si>
    <t>Proveer del suministro de materiales de apoyo para el llenado de la constancia de vida, para el departamento de pensiones y beneficios económicos de FOPROLYD</t>
  </si>
  <si>
    <t>14/07/202020</t>
  </si>
  <si>
    <t>Orden de Compra N° 1329/2020</t>
  </si>
  <si>
    <t>LG 61/2020</t>
  </si>
  <si>
    <t>CR COPIADORAS, S.A. de C.V.</t>
  </si>
  <si>
    <t>15 días calendarios después de aprobada la muestra final</t>
  </si>
  <si>
    <t>Orden de Compra N° 1334/2020</t>
  </si>
  <si>
    <t>LG 62/2020</t>
  </si>
  <si>
    <t>LG 63/2020</t>
  </si>
  <si>
    <t>Servicio de mantenimiento preventivo y correctivo de extintores de FOPROLYD, año 2020</t>
  </si>
  <si>
    <t>ARSEGUI DE EL SALVADOR, S.A. de C.V.</t>
  </si>
  <si>
    <t xml:space="preserve">Contratar el servicio de mantenimiento preventivo y correctivo de extintores </t>
  </si>
  <si>
    <t>Tiempo de entrega: 10 días después de recibida la orden de compra</t>
  </si>
  <si>
    <t>Orden de Compra N° 1332/2020</t>
  </si>
  <si>
    <t>LG 64/2020</t>
  </si>
  <si>
    <t>Suministro de cupones para canje de combustible diésel o gasolina, para los vehículos de FOPROLYD</t>
  </si>
  <si>
    <t>LG 65/2020</t>
  </si>
  <si>
    <t>Servicio de mantenimiento preventivo y correctivo de deshumidificadores, cortina de aire, climatizador evaporativo axial y extractores de aire de FOPROLYD</t>
  </si>
  <si>
    <t>Orden de Compra N° 1335/2020</t>
  </si>
  <si>
    <t>LG 66/2020</t>
  </si>
  <si>
    <t>Suministro de llantas para vehículos de FOPROLYD, para el año 2020</t>
  </si>
  <si>
    <t>LG 67/2020</t>
  </si>
  <si>
    <t>Servicios de impresión de material informativo institucional de FOPROLYD, sobre prevención pandemia covid-19</t>
  </si>
  <si>
    <t>Contratar el servicios de impresión de material informativo institucional de FOPROLYD, sobre prevención pandemia covid-19</t>
  </si>
  <si>
    <t xml:space="preserve"> 3 días hábiles a partir de la aprobación de la muestra</t>
  </si>
  <si>
    <t>Orden de Compra N° 1336/2020</t>
  </si>
  <si>
    <t>LG 68/2020</t>
  </si>
  <si>
    <t>Suministro de extintores y detectores de humo para las instalaciones de FOPROLYD, incluyendo las oficinas regionales</t>
  </si>
  <si>
    <t>LG 69/2020</t>
  </si>
  <si>
    <t>Servicio de publicación escrita de aviso de convocatoria de la licitación publica N° 05/2020</t>
  </si>
  <si>
    <t>Editora El Mundo, S.A</t>
  </si>
  <si>
    <t>Contratar el servicio de publicación escrita de aviso de convocatoria de las licitaciones públicas</t>
  </si>
  <si>
    <t>20 de julio de 2020</t>
  </si>
  <si>
    <t xml:space="preserve">Orden de Compra N° 1331/2020 </t>
  </si>
  <si>
    <t>LG 70/2020</t>
  </si>
  <si>
    <t>Servicios de mantenimiento preventivo y correctivo de la subestación eléctrica y tableros eléctricos en Edificio FOPROLYD y Edificio Adela</t>
  </si>
  <si>
    <t>LG 71/2020</t>
  </si>
  <si>
    <t>Servicio de publicación escrita de aviso de resultado de las licitaciones públicas siguientes: LP 01/2020; LP 02/2020; y LP 03/2020</t>
  </si>
  <si>
    <t>Contratar el servicio de publicación escrita de aviso de resultado de las licitaciones públicas</t>
  </si>
  <si>
    <t>28 de julio de 2020</t>
  </si>
  <si>
    <t xml:space="preserve">Orden de Compra N° 1333/2020 </t>
  </si>
  <si>
    <t>LG 72/2020</t>
  </si>
  <si>
    <t>Suministros de materiales de ferretería para diferentes adecuaciones en las oficinas de FOPROLYD</t>
  </si>
  <si>
    <t>CORRESPONDIENTES AL PERIODO DE ENERO A DICIEMBRE DE 2019</t>
  </si>
  <si>
    <t>Pendiente de evaluación de desempeño</t>
  </si>
  <si>
    <t>Modificación al Contrato de Servicio Nº 02/2019 "Servicio de Seguros de Bienes de FOPROLYD"</t>
  </si>
  <si>
    <t>Hasta el 31 de enero de 2020</t>
  </si>
  <si>
    <t>Acuerdo de Junta Directiva N° 568.10.2019 de fecha 17 de octubre de 2019</t>
  </si>
  <si>
    <t>(Regular en cumpliomiento de especificaciones técnicas)</t>
  </si>
  <si>
    <t>Contrato de Servicio N°  05/2019</t>
  </si>
  <si>
    <t>Contrato de Suministro N° 09/2019</t>
  </si>
  <si>
    <t>Contrato de Suministro N° 15/2019</t>
  </si>
  <si>
    <t>Modificación al Contrato de Servicio Nº15/2019 "Suministro de pan dulce  para ser entregado a beneficiarios, solicitantes o cuidadores asistentes a actividades diversas, así como para su atención en las oficinas de FOPROLYD"</t>
  </si>
  <si>
    <r>
      <t>Incremento del 20% sobre el monto, según Acuerdo de Junta Directiva</t>
    </r>
    <r>
      <rPr>
        <sz val="9"/>
        <rFont val="Calibri"/>
        <family val="2"/>
      </rPr>
      <t xml:space="preserve"> N° 624.12.2019  de fecha 10 de diciembre de 2019</t>
    </r>
  </si>
  <si>
    <t>Contrato de Suministro N° 07/2019</t>
  </si>
  <si>
    <t>Contrato de Suministro N° 08/2019</t>
  </si>
  <si>
    <t>Contrato de Servicio N°  18/2019</t>
  </si>
  <si>
    <t>Contrato de Servicio N°  19/2019</t>
  </si>
  <si>
    <t>Suministro de accesorios y repuestos informáticos para FOPROLY</t>
  </si>
  <si>
    <t>Contrato de Suministro N° 14/2019</t>
  </si>
  <si>
    <t>Contrato de Servicio N° 24/2019</t>
  </si>
  <si>
    <t>Orden de compra N°  1087/2019</t>
  </si>
  <si>
    <t>Contrato de Suministro N° 22/2019</t>
  </si>
  <si>
    <t>(En especificaciones (Bueno)</t>
  </si>
  <si>
    <t>Orden de Compra N° 1116/2019</t>
  </si>
  <si>
    <t xml:space="preserve">Bueno en respuesta oportuna </t>
  </si>
  <si>
    <t>(Bueno en tiempo de entrega)</t>
  </si>
  <si>
    <t>(Regular tiempo de entrega)</t>
  </si>
  <si>
    <t>DECLARADO DESIERTO SEGÚN ACUERDO DE JUNTA DIRECTIVA N°267.05.2019 DE FECHA DE FECHA 09 DE MAYO DE 2019</t>
  </si>
  <si>
    <t>DEJADO SIN EFECTO SEGÚN ACUERDO DE JUNTA DIRECTIVA N°267.05.2019 DE FECHA DE FECHA 09 DE MAYO DE 2019</t>
  </si>
  <si>
    <t>Servicio de procedimiento quirúrgico para una persona beneficiaria de FOPROLYD (Resección de tejido conjuntival e implantación de membrana amniótica</t>
  </si>
  <si>
    <t>Orden de Compra N° 1101 y 1104/2019</t>
  </si>
  <si>
    <t>Orden de Compra N°  1106/2019</t>
  </si>
  <si>
    <t>Orden de Compra N°  1097/2019</t>
  </si>
  <si>
    <t>Orden de Compra N°  1092/2019</t>
  </si>
  <si>
    <t>(Regular en tiempo de entrega).</t>
  </si>
  <si>
    <t>Orden de Compra N°  1100/2019</t>
  </si>
  <si>
    <t>Orden de Compra N°  1099/2019</t>
  </si>
  <si>
    <t>Orden de Compra N°  1115/2019</t>
  </si>
  <si>
    <t>Orden de compra N°  1125/2019</t>
  </si>
  <si>
    <t>Orden de Compra N°  1088/2019</t>
  </si>
  <si>
    <t>Orden de Compra N°  1089/2019</t>
  </si>
  <si>
    <t xml:space="preserve">Modificación al Contrato de Suministro Nº 31/2019 Suministro de lentes correctores, contacto, oscuros y reparación de lentes correctores para personas  beneficiarias de FOPROLYD </t>
  </si>
  <si>
    <t>35 días hábiles después  de recibir orden de compra</t>
  </si>
  <si>
    <t>Testimonio de Escritura Pública 2019</t>
  </si>
  <si>
    <t>Teresa de Jesús Castillo Andrés</t>
  </si>
  <si>
    <t>Buenos en calidad del suministro</t>
  </si>
  <si>
    <t>Adquirir  el suministro de insumos para el desarrollo de capacitaciones.</t>
  </si>
  <si>
    <t>Bueno por no tener respuesta oportuna en facturación.</t>
  </si>
  <si>
    <t xml:space="preserve">Contratar los servicios de publicación </t>
  </si>
  <si>
    <t>ELECTROLAB MEDIC S.A. DE C.V.</t>
  </si>
  <si>
    <t>Orden de compra  Nº 1162/2019</t>
  </si>
  <si>
    <t>En procemiento adminitrativo de imposición de multa.</t>
  </si>
  <si>
    <t>Se califica de malo solo en respuesta oportuna.</t>
  </si>
  <si>
    <t>COMPRA NO RECURRENTE</t>
  </si>
  <si>
    <t>(Bueno tiempo de entrega)</t>
  </si>
  <si>
    <t>Orden de Compra  Nº 1184/2019</t>
  </si>
  <si>
    <t>Orden de Compra  Nº 1186/2019</t>
  </si>
  <si>
    <t>15 días hábiles después de cibir orden de compra, en coordinación con el Administrador.</t>
  </si>
  <si>
    <t>Orden de Compra  Nº 1185/2019</t>
  </si>
  <si>
    <t>(Bueno Tiempo de entrega).</t>
  </si>
  <si>
    <t>Declarado Desierto por no haberse recibido oferta alguna</t>
  </si>
  <si>
    <t>Fecha de publicación el dia 28 de octubre de 2019</t>
  </si>
  <si>
    <t>Orden de Compra  Nº 1182/2019</t>
  </si>
  <si>
    <t>Orden de Compra  Nº 1183/2019</t>
  </si>
  <si>
    <t xml:space="preserve">Proveer del suministro de material quirúrgico para persona beneficiaria </t>
  </si>
  <si>
    <t>Contratar el servicio de Capacitación para el personal.</t>
  </si>
  <si>
    <t>Dejado sin efecto según Acuerdo de Junta Directiva N° 655.12.2019de fecha 18 de diciembre de 2019</t>
  </si>
  <si>
    <t>Proveer del suministro e instalación de sistema de llamado y sonido ambiental.</t>
  </si>
  <si>
    <t>Proveer el suministro de radios de comunicación.</t>
  </si>
  <si>
    <t>Contratar el servicio de publicación escrita de esquela de condolencias,</t>
  </si>
  <si>
    <t>Bueno en tiempo de entrega.</t>
  </si>
  <si>
    <t>ELECTRO FERRETERA, S.A. DE C.V.</t>
  </si>
  <si>
    <t>Proveer del suministros de materiales de ferretería para diferentes adecuaciones en las oficinas de FOPROLYD</t>
  </si>
  <si>
    <t xml:space="preserve">Orden de Compra N° 1337/2020 </t>
  </si>
  <si>
    <t>FREDY NOE GRANDOS RIVERA</t>
  </si>
  <si>
    <t>8 días hábiles después de recibida la orden de compra</t>
  </si>
  <si>
    <t xml:space="preserve">Orden de Compra N° 1338/2020 </t>
  </si>
  <si>
    <t>LG 73/2020</t>
  </si>
  <si>
    <t>Contratar el servicio de publicación de esquela de condolencias en un periódico de circulación nacional</t>
  </si>
  <si>
    <t>11 de agosto de 2020</t>
  </si>
  <si>
    <t>Proveer del suministro de extintores y detectores de humo para las instalaciones de FOPROLYD, incluyendo las oficinas regionales</t>
  </si>
  <si>
    <t>Entrega inmediata entiéndase no mayor a 15 días hábiles, en coordinación con el administrador</t>
  </si>
  <si>
    <t>Orden de Compra N° 1340/2020</t>
  </si>
  <si>
    <t>INFRA DE EL SALVADOR, S.A. DE  C.V.</t>
  </si>
  <si>
    <t>Orden de Compra N° 1341/2020</t>
  </si>
  <si>
    <t>GRUPO QUATTRO, S.A. DE C.V.</t>
  </si>
  <si>
    <t>Proveer del suministro de equipo informático</t>
  </si>
  <si>
    <t>90 días después de recibir orden de compra</t>
  </si>
  <si>
    <t>Orden de Compra N° 1345/2020</t>
  </si>
  <si>
    <t>Hasta un máximo de 90 días después de recibir orden de compra</t>
  </si>
  <si>
    <t>Orden de Compra N° 1346/2020</t>
  </si>
  <si>
    <t>30 días después de recibir orden de compra</t>
  </si>
  <si>
    <t>Orden de Compra N° 1347/2020</t>
  </si>
  <si>
    <t>CONTINENTAL AUTOPARTS, S.A. DE C.V.</t>
  </si>
  <si>
    <t>Proveer de suministro de llantas para vehículos de FOPROLYD, para el año 2020</t>
  </si>
  <si>
    <t>Orden de Compra N° 1342/2020</t>
  </si>
  <si>
    <t>DISTRIBUIDORA PAREDES VELA, S.A. DE C.V.</t>
  </si>
  <si>
    <t>Orden de Compra N° 1343/2020</t>
  </si>
  <si>
    <t>Contratar el servicios de mantenimiento preventivo y correctivo de la subestación eléctrica y tableros eléctricos en Edificio FOPROLYD y Edificio Adela</t>
  </si>
  <si>
    <t>Del 02 de septiembre al 31 de diciembre de 2020</t>
  </si>
  <si>
    <t xml:space="preserve">Orden de Compra N° 1344/2020 </t>
  </si>
  <si>
    <t xml:space="preserve">Orden de Compra N° 1339/2020 </t>
  </si>
  <si>
    <t>LG 74/2020</t>
  </si>
  <si>
    <t>CARLOS JOSUE INGLES CIENFUEGOS</t>
  </si>
  <si>
    <t xml:space="preserve">Orden de Compra N° 1355/2020 </t>
  </si>
  <si>
    <t xml:space="preserve">60 días calendarios después de recibir orden de compra </t>
  </si>
  <si>
    <t xml:space="preserve">Orden de Compra N° 1354/2020 </t>
  </si>
  <si>
    <t xml:space="preserve">Máximo 30 días hábiles después de recibir orden de compra </t>
  </si>
  <si>
    <t xml:space="preserve">Orden de Compra N° 1353/2020 </t>
  </si>
  <si>
    <t>B. BRAUN MEDICAL CENTRAL AMERICA &amp; CARIBE, S.A. DE C.V.</t>
  </si>
  <si>
    <t xml:space="preserve">Máximo 60 días hábiles después de recibir orden de compra </t>
  </si>
  <si>
    <t xml:space="preserve">Orden de Compra N° 1352/2020 </t>
  </si>
  <si>
    <t>LG 75/2020</t>
  </si>
  <si>
    <t>Suministro de aparatos de ayuda mecánica y auxiliares para personas beneficiarias de FOPROLYD</t>
  </si>
  <si>
    <t>Proveer del suministro de aparatos de mecánica y auxiliares para personas beneficiarias de FOPROLYD</t>
  </si>
  <si>
    <t>90 días calendario después de recibir orden de compra</t>
  </si>
  <si>
    <t xml:space="preserve">Orden de Compra N° 1348/2020 </t>
  </si>
  <si>
    <t>LG 76/2020</t>
  </si>
  <si>
    <t>Suministro de uniformes para el personal de FOPROLYD, para el año 2020</t>
  </si>
  <si>
    <t>LG 77/2020</t>
  </si>
  <si>
    <t>Suministro de municiones e implementos de equipamientos para personal de seguridad de FOPROLYD</t>
  </si>
  <si>
    <t>LG 78/2020</t>
  </si>
  <si>
    <t>Suministro de pintura y accesorios para FOPROLYD</t>
  </si>
  <si>
    <t>Proveer del suministro de pintura y accesorios para FOPROLYD</t>
  </si>
  <si>
    <t>10 días hábiles máximo después de recibir orden de compra</t>
  </si>
  <si>
    <t xml:space="preserve">Orden de Compra N° 1349/2020 </t>
  </si>
  <si>
    <t>GSQ EL SALVADOR, S.A. DE C.V.</t>
  </si>
  <si>
    <t>6 a 10 días después de recibir orden de compra</t>
  </si>
  <si>
    <t xml:space="preserve">Orden de Compra N° 1350/2020 </t>
  </si>
  <si>
    <t>LG 79/2020</t>
  </si>
  <si>
    <t>LG 80/2020</t>
  </si>
  <si>
    <t>Servicio de elaboración e instalación de una rampa metálica en regional de Chalatenango de FOPROLYD</t>
  </si>
  <si>
    <t>ROLANDO BONILLA PORTILLO</t>
  </si>
  <si>
    <t xml:space="preserve">Orden de Compra N° 1358/2020 </t>
  </si>
  <si>
    <t>LG 81/2020</t>
  </si>
  <si>
    <t>Servicio de reparación en área de sótano y cisterna del edificio de FOPROLYD</t>
  </si>
  <si>
    <t>PROSERVI, S.A. DE C.V.</t>
  </si>
  <si>
    <t>15 días hábiles a partir de la orden de inicio</t>
  </si>
  <si>
    <t xml:space="preserve">Orden de Compra N° 1351/2020 </t>
  </si>
  <si>
    <t>LG 82/2020</t>
  </si>
  <si>
    <t>Suministro de discos para dispositivo de almacenamiento masivo para FOPROLYD</t>
  </si>
  <si>
    <t>LG 83/2020</t>
  </si>
  <si>
    <t>Suministro de microondas semi-industriales para FOPROLYD</t>
  </si>
  <si>
    <t>LG 84/2020</t>
  </si>
  <si>
    <t>Suministro de estantes metálicos para FOPROLYD</t>
  </si>
  <si>
    <t xml:space="preserve">10 días hábiles después de entregada la orden de compras </t>
  </si>
  <si>
    <t xml:space="preserve">Orden de Compra N° 1359/2020 </t>
  </si>
  <si>
    <t>LG 85/2020</t>
  </si>
  <si>
    <t>Servicios de impresión de folders, stickers y de vinil adhesivo de FOPROLYD</t>
  </si>
  <si>
    <t>Contratar el servicio de impresión de folders, stickers y de vinil adhesivo de FOPROLYD</t>
  </si>
  <si>
    <t>5 días hábiles después de aprobada la muestra</t>
  </si>
  <si>
    <t xml:space="preserve">Orden de Compra N° 1356/2020 </t>
  </si>
  <si>
    <t>LG 86/2020</t>
  </si>
  <si>
    <t>Suministro de mobiliario y equipo para mantenimiento de servicio varios para FOPROLYD</t>
  </si>
  <si>
    <t>LG 87/2020|</t>
  </si>
  <si>
    <t>Suministro, instalación y programación de tarjeta de controlador de elevador para FOPROLYD</t>
  </si>
  <si>
    <t>ELEVADORES DE CENTROAMERICA, S.A. DE C.V.</t>
  </si>
  <si>
    <t>Proveer del suministro, instalación y programación de tarjeta de controlador de elevador para FOPROLYD</t>
  </si>
  <si>
    <t xml:space="preserve">Orden de Compra N° 1357/2020 </t>
  </si>
  <si>
    <t>MODALIDAD DE CONTRATACIÓN: COMPRAS DE EMERGENCIA COVID-19</t>
  </si>
  <si>
    <t>Dejado Sin efecto</t>
  </si>
  <si>
    <t>CORRESPONDIENTES AL PERIODO DE ENERO A DICIEMBRE DE 2020</t>
  </si>
  <si>
    <t>Servicio de publicación escrita de aviso de resultado de Licitación Pública N° 05/2020</t>
  </si>
  <si>
    <t>Contratar el servicio de publicación escrita de aviso de resultados de procesos Licitatorios</t>
  </si>
  <si>
    <t>Publicación el 19 de octubre de 2020</t>
  </si>
  <si>
    <t>LG 95/2020</t>
  </si>
  <si>
    <t>LG 88/2020</t>
  </si>
  <si>
    <t>Suministro de equipo y herramientas para técnicos prótesistas del laboratorio de prótesis de FOPROLYD</t>
  </si>
  <si>
    <t>Proveer del suministro de equipo y herramientas para el laboratorio de prótesis</t>
  </si>
  <si>
    <t>LG 89/2020</t>
  </si>
  <si>
    <t>Servicio de impresión de memoria de labores 2019 de FOPROLYD</t>
  </si>
  <si>
    <t xml:space="preserve">Contratar el servicio de impresión de memoria de labores </t>
  </si>
  <si>
    <t>LG 90/2020</t>
  </si>
  <si>
    <t>Suministro de productos eléctricos y electrónicos para las instalaciones de FOPROLYD, para el año 2020</t>
  </si>
  <si>
    <t>Proveer del suministro de productos eléctricos para las instalaciones de FOPROLYD</t>
  </si>
  <si>
    <t>LG 91/2020</t>
  </si>
  <si>
    <t>Suministro de discos duros para dispositivo de respaldo para FOPROLYD</t>
  </si>
  <si>
    <t>Proveer del suministro de discos duros para dispositivo de respaldo para FOPROLYD</t>
  </si>
  <si>
    <t>LG 92/2020</t>
  </si>
  <si>
    <t>Suministro de mascarillas y alcohol gel para personal y miembros de junta directiva de FOPROLYD</t>
  </si>
  <si>
    <t>Proveer del suministro de mascarillas y alcohol gel para personal y miembros de junta directiva de FOPROLYD</t>
  </si>
  <si>
    <t>LG 93/2020</t>
  </si>
  <si>
    <t>Proveer del suministro de calzado para el personal de seguridad</t>
  </si>
  <si>
    <t>LG 94/2020</t>
  </si>
  <si>
    <t>Suministro de impresor de carnet para oficina regional de FOPROLYD en San Miguel</t>
  </si>
  <si>
    <t>Orden de Compra N° 1370/2020</t>
  </si>
  <si>
    <t>LG 96/2020</t>
  </si>
  <si>
    <t>Suministro e instalación de cortina infrarroja de puerta para elevador de FOPROLYD</t>
  </si>
  <si>
    <t>Proveer del suministro e instalación de cortina infrarroja de puerta para elevador de FOPROLYD</t>
  </si>
  <si>
    <t>19/10/2020.</t>
  </si>
  <si>
    <t>Orden de Compra N° 1372/2020</t>
  </si>
  <si>
    <t>COMPAÑIA SALVADOREÑA DE SEGURIDAD S.A. DE C.V.</t>
  </si>
  <si>
    <t>Proveer del suministro de municiones e implementos de equipamiento para personal de seguridad de FOPROLYD</t>
  </si>
  <si>
    <t>Orden de Compra N° 1368/2020</t>
  </si>
  <si>
    <t>Inmediato, no mayor a 15 días hábiles Art. 119</t>
  </si>
  <si>
    <t>Orden de Compra N° 1367/2020</t>
  </si>
  <si>
    <t>MARDIMA, S.A. DE C.V.</t>
  </si>
  <si>
    <t>Orden de Compra N° 1366/2020</t>
  </si>
  <si>
    <t>GRUPO ARTEMISA, S.A. DE C.V.</t>
  </si>
  <si>
    <t>De 1 a 15 días hábiles después de recibida la orden de compra</t>
  </si>
  <si>
    <t>Orden de Compra N° 1365/2020</t>
  </si>
  <si>
    <t>DISTRIBUIDORA DE LUBRICANTES Y COMBUSTIBLES, S.A. DE C.V.</t>
  </si>
  <si>
    <t>Proveer del suministro de cupones para canje de combustible diésel o gasolina, para los vehículos de FOPROLYD</t>
  </si>
  <si>
    <t xml:space="preserve">Orden de Compra N° 1369/2020 </t>
  </si>
  <si>
    <t>MT2005, S.A. DE C.V.</t>
  </si>
  <si>
    <t>Proveer del suministro de discos para dispositivo de almacenamiento masivo para FOPROLYD</t>
  </si>
  <si>
    <t xml:space="preserve">Orden de Compra N° 1364/2020 </t>
  </si>
  <si>
    <t xml:space="preserve">Orden de Compra N° 1363/2020 </t>
  </si>
  <si>
    <t>Proveer del suministro de mobiliario y equipo para mantenimiento de servicios varios para FOPROLYD</t>
  </si>
  <si>
    <t>Orden de Compra N° 1362/2020</t>
  </si>
  <si>
    <t>Orden de Compra N° 1361/2020</t>
  </si>
  <si>
    <t>SUMINISTROS Y FERRETERIA GENESIS, S.A. DE C.V.</t>
  </si>
  <si>
    <t>Orden de Compra N° 1360/2020</t>
  </si>
  <si>
    <t>Rosa Melara Pérez</t>
  </si>
  <si>
    <t>45 días calendario a partir de la emisión de la orden de inicio por la administradora de la orden</t>
  </si>
  <si>
    <t xml:space="preserve">Orden de Compra N° 1377/2020 </t>
  </si>
  <si>
    <t>40 días a partir de la emisión de la orden de inicio por parte de administradora de la orden.</t>
  </si>
  <si>
    <t xml:space="preserve">Orden de Compra N° 1376/2020 </t>
  </si>
  <si>
    <t xml:space="preserve">	GRUPO RENDEROS, S.A. DE C.V.</t>
  </si>
  <si>
    <t xml:space="preserve"> 3 días hábiles después de la aprobación de la muestra.</t>
  </si>
  <si>
    <t>Orden de Compra N° 1371/2020</t>
  </si>
  <si>
    <t>Orden de Compra N° 1373/2020</t>
  </si>
  <si>
    <t>inmediato, 2 días calendarios después de recibir orden de compra</t>
  </si>
  <si>
    <t>Orden de Compra N° 1375/2020</t>
  </si>
  <si>
    <t>Servicio de reparación por filtración de aguas negras en caja de anda y sótano del edificio de FOPROLYD</t>
  </si>
  <si>
    <t>15 días hábiles después de recibir orden de inicio.</t>
  </si>
  <si>
    <t>Orden de Compra N° 1374/2020</t>
  </si>
  <si>
    <t>LG 99/2020</t>
  </si>
  <si>
    <t>Se cancelo munta según recibo de ingreso Nº 009270 de fecha 13 de marzo por un monto de US$ 91.79
Tiempo de entrega (Bueno)</t>
  </si>
  <si>
    <t>Se cancelo multa según recibo de ingreso Nº 009321 de fecha 18 de agosto de 2020 por un monto de US$ 31.42</t>
  </si>
  <si>
    <t xml:space="preserve">MULTI-INVERSIONES LA CIMA, S.A. DE C.V.	</t>
  </si>
  <si>
    <t>3 días hábiles después de recibida la Orden de Compra</t>
  </si>
  <si>
    <t>Orden de Compra N° 1379/2020</t>
  </si>
  <si>
    <t>15 días hábiles a partir de 26 de octubre de 2020</t>
  </si>
  <si>
    <t>Orden de Compra N° 1380/2020</t>
  </si>
  <si>
    <t>Orden de Compra N° 1378/2020</t>
  </si>
  <si>
    <t>LG 97/2020</t>
  </si>
  <si>
    <t>Suministro de cintas y fundas porta carnet para miembros de junta directiva, del comité de gestión financiera y para el personal de FOPROLYD</t>
  </si>
  <si>
    <t>Proveer el suministro de cintas y fundas porta carnet para miembros de junta directiva, comité de gestión financiera y para el personal de FOPROLYD</t>
  </si>
  <si>
    <t>LG 98/2020</t>
  </si>
  <si>
    <t>Proveer del suministro de componentes para la elaboración y reparación de prótesis especiales para personas beneficiarias de FOPROLYD</t>
  </si>
  <si>
    <t xml:space="preserve">	FALMAR, S.A. DE C.V.</t>
  </si>
  <si>
    <t>De 3 a 5 días hábiles después de recibida Orden de Compra</t>
  </si>
  <si>
    <t>Orden de Compra N° 1381/2020</t>
  </si>
  <si>
    <t>PROVEEDORES DE INSUMOS DIVERSOS S.A. DE C.V.</t>
  </si>
  <si>
    <t>2 días hábiles después de recibida Orden de Compra</t>
  </si>
  <si>
    <t>Orden de Compra N° 1382/2020</t>
  </si>
  <si>
    <t>GRUPO ASESOR DE SEGURIDAD INTEGRAL, S.A. DE C.V.</t>
  </si>
  <si>
    <t>Orden de Compra N° 1383/2020</t>
  </si>
  <si>
    <t>REMBER ANTONIO CRUZ MENDOZA</t>
  </si>
  <si>
    <t>Orden de Compra N° 1390/2020</t>
  </si>
  <si>
    <t>35 días calendarios en coordinación con las personas administradoras de los documentos contractuales para la toma de medidas a las personas beneficiarias, para definir medida o talla y color.</t>
  </si>
  <si>
    <t>Orden de Compra N° 1396/2020</t>
  </si>
  <si>
    <t>Orden de Compra N° 1397/2020</t>
  </si>
  <si>
    <t>Contratar el servicio de reparación por filtración de aguas negras en caja de anda y sótano del edificio de FOPROLYD</t>
  </si>
  <si>
    <t>LG 100/2020</t>
  </si>
  <si>
    <t>Suministro de dos sofás para uso terapéutico que serán utilizados en las oficinas regionales de FOPROLYD en San Miguel y Chalatenango</t>
  </si>
  <si>
    <t>CARPINTERIA Y TAPICERIA GONZALEZ, S.A. DE C.V</t>
  </si>
  <si>
    <t>Proveer del suministro de dos sofás para uso terapéutico para FOPROLYD</t>
  </si>
  <si>
    <t>Orden de Compra N° 1386/2020</t>
  </si>
  <si>
    <t>LG 101/2020</t>
  </si>
  <si>
    <t>PATRICIA GUADALUPE FLORES GRANADOS</t>
  </si>
  <si>
    <t>Proveer del suministro de insumos de fisioterapia para personas beneficiarias de FOPROLYD</t>
  </si>
  <si>
    <t>15 días calendarios después de recibir orden de compra y en coordinación con la administradora</t>
  </si>
  <si>
    <t>Orden de Compra N° 1384/2020</t>
  </si>
  <si>
    <t>DADA DADA Y CIA., S.A. DE C.V.</t>
  </si>
  <si>
    <t>5 días hábiles después de recibir orden de compra y en coordinación con la administradora</t>
  </si>
  <si>
    <t>Orden de Compra N° 1385/2020</t>
  </si>
  <si>
    <t>Orden de Compra N° 1387/2020</t>
  </si>
  <si>
    <t>8 a 15 días después de recibir orden de compra o en coordinación con la administradora</t>
  </si>
  <si>
    <t>Orden de Compra N° 1388/2020</t>
  </si>
  <si>
    <t>Orden de Compra N° 1389/2020</t>
  </si>
  <si>
    <t>LG 102/2020</t>
  </si>
  <si>
    <t>Suministro de cajas para el resguardo de documentos en el área de archivo de FOPROLYD.</t>
  </si>
  <si>
    <t>Declarada Desierta, según SBG 101-2020 LG 102-2020 26-11-2020</t>
  </si>
  <si>
    <t>LG 103/2020</t>
  </si>
  <si>
    <t>Suministro de una silla de ruedas eléctrica para persona beneficiaria de FOPROLYD</t>
  </si>
  <si>
    <t>Proveer del suministro de una silla de ruedas eléctricas para persona beneficiaria de FOPROLYD</t>
  </si>
  <si>
    <t>Orden de Compra N° 1391/2020</t>
  </si>
  <si>
    <t>LG 104/2020</t>
  </si>
  <si>
    <t>Suministro de equipo fotográfico profesional para la oficina de comunicaciones de FOPROLYD</t>
  </si>
  <si>
    <t>Proveer el suministro de equipo fotográfico profesional para FOPROLYD</t>
  </si>
  <si>
    <t xml:space="preserve">60 díashábiless después de recibir orden de compra </t>
  </si>
  <si>
    <t>Orden de compra N° 1392/2020</t>
  </si>
  <si>
    <t>LG 105/2020</t>
  </si>
  <si>
    <t>Suministro de discos de estado sólido para la unidad de gestión de documentos y archivo institucional de FOPROLYD</t>
  </si>
  <si>
    <t>Proveer del suministro de discos de estado sólido para FOPROLYD</t>
  </si>
  <si>
    <t>6 días hábiles después de recibir orden de compra</t>
  </si>
  <si>
    <t>Orden de compra N° 1395/2020</t>
  </si>
  <si>
    <t>LG 106/2020</t>
  </si>
  <si>
    <t>Adquisición de lectores biométricos, cámaras web y software para el enrolamiento, identificación y comprobación de sobrevivencia de las personas beneficiarias pensionadas de FOPROLYD</t>
  </si>
  <si>
    <t>GENERAL SECURITY (EL SALVADOR), S.A. DE C.V.</t>
  </si>
  <si>
    <t>Adquirir lectores biométricos, cámaras web y software para el enrolamiento, identificación y comprobación de sobrevivencia de las personas beneficiarias pensionadas de FOPROLYD</t>
  </si>
  <si>
    <t>De 7 a 15 días hábiles después de recibir orden de compra</t>
  </si>
  <si>
    <t>Orden de compra N° 1399/2020</t>
  </si>
  <si>
    <t>LG 107/2020</t>
  </si>
  <si>
    <t>Suministros de insumos varios y médicos quirúrgicos para la clínica empresarial de FOPROLYD</t>
  </si>
  <si>
    <t>LG 108/2020</t>
  </si>
  <si>
    <t>COMITÉ DE PROYECCIÓN SOCIAL – EL SALVADOR</t>
  </si>
  <si>
    <t>Fecha de evento el 15 y 16 de diciembre de 2020</t>
  </si>
  <si>
    <t>Orden de compra N° 1394/2020</t>
  </si>
  <si>
    <t>LG 109/2020</t>
  </si>
  <si>
    <t>Servicio de impresión de calendarios de escritorios para campaña de sensibilización y previsión de la violencia contra la mujer para el personal de FOPRROLYD</t>
  </si>
  <si>
    <t>Contratar el servicio de impresión de calendarios de escritorios para campaña de sensibilización y previsión de la violencia contra la mujer para el personal de FOPROLYD</t>
  </si>
  <si>
    <t>4 días hábiles posteriores a la aprobación de la muestra.</t>
  </si>
  <si>
    <t>Orden de compra N° 1393/2020</t>
  </si>
  <si>
    <t>LG 110/2020</t>
  </si>
  <si>
    <t>Suministro de deshumificador eléctrico para el departamento de contabilidad de FOPROLYD</t>
  </si>
  <si>
    <t>DISTRIBUIDORA GRANADA S.A DE C.V</t>
  </si>
  <si>
    <t xml:space="preserve">inmediato en coordinación con la persona administradora </t>
  </si>
  <si>
    <t>Orden de Compra N° 1398/2020</t>
  </si>
  <si>
    <t>FARMACEUTICOS EQUIVALENTES, S.A. DE C.V.</t>
  </si>
  <si>
    <t>Orden de compra N° 1400/2020</t>
  </si>
  <si>
    <t>EQUIMEDIC, S.A. DE C.V.</t>
  </si>
  <si>
    <t>Orden de compra N° 1401/2020</t>
  </si>
  <si>
    <t>MARIA ROSAURA CALLEJAS RODRIGUEZ</t>
  </si>
  <si>
    <t>Orden de compra N° 1402/2020</t>
  </si>
  <si>
    <t>Dejado sin efecto</t>
  </si>
  <si>
    <t xml:space="preserve">Dejado sin efecto por mutuo acuerdo de las partes </t>
  </si>
  <si>
    <t xml:space="preserve">Dejar sin efecto , según Acuerdo de Junta Directiva N° 338.10.2020 de fecha 08-10-2020 </t>
  </si>
  <si>
    <t xml:space="preserve">Declarada Desierta, según SBG 101-2020 </t>
  </si>
  <si>
    <t xml:space="preserve"> Multa Cancelada según recibo de ingreso Nº 008788 de fecha 09 de septiembre cancelando la multa por un monto de US$ 31.42</t>
  </si>
  <si>
    <t>Suministro de alimentos (refrigerios), para atención a los asistentes en los eventos con beneficiarios, que durante el año 2019 promoverá FOPROLYD.</t>
  </si>
  <si>
    <t>JUNTA DIRECTIVA 310.09.2020 DE FECHA 24-09-2020 DEJAR SIN EFECTO LG 61-2020</t>
  </si>
  <si>
    <t>Servicio de alojamiento para personas beneficiarias, solicitantes y cuidadores que viajan del interior del país, para realizar trámites diversos indicados por FOPROLYD.</t>
  </si>
  <si>
    <t>INCR. LG N°  99/2020</t>
  </si>
  <si>
    <t>Acuerdo de Junta Directiva N° 447.12.2020 de fecha 21 de diciembre de 2020</t>
  </si>
  <si>
    <t>LP 01/2020</t>
  </si>
  <si>
    <t>Suministro de materiales y componentes para la elaboración y reparación de prótesis, ortesis y calzado ortopédico para beneficiarios de FOPROLYD</t>
  </si>
  <si>
    <t xml:space="preserve">LÍNEAS DE TRANSPORTE CONSOLIDADO, S.A. DE C.V. (LTC, S.A DE C.V.) </t>
  </si>
  <si>
    <t>Proveer el suministro de materiales y componentes para la elaboración y reparación de prótesis, ortesis y calzado ortopédico para beneficiarios</t>
  </si>
  <si>
    <t xml:space="preserve">60 días hábiles </t>
  </si>
  <si>
    <t>CONSULTORES ASOCIADOS PROVEEDORES DE BIENES Y SERVICIOS, S.A. DE C.V. (COPROSER, S.A. DE C.V.)</t>
  </si>
  <si>
    <t>LP 02/2020</t>
  </si>
  <si>
    <t>DIPROMEQUI, S.A. DE C.V.</t>
  </si>
  <si>
    <t xml:space="preserve">Proveer el suministro de insumos médicos para personas beneficiarias </t>
  </si>
  <si>
    <t>EVERGRAND EL SALVADOR, S.A. DE C.V.</t>
  </si>
  <si>
    <t>LP 03/2020</t>
  </si>
  <si>
    <t>Proveer del suministro de aparatos de ayuda mecánica y auxiliar para personas beneficiarias de FOPROLYD</t>
  </si>
  <si>
    <t>60 días calendarios</t>
  </si>
  <si>
    <t>90 días calendarios</t>
  </si>
  <si>
    <t>HOSPIMEDIC, S.A. DE C.V.</t>
  </si>
  <si>
    <t>LP 04/2020</t>
  </si>
  <si>
    <t>DEJAR SIN EFECTO, según Acuerdo de Junta Directiva N° 201.06.2020 de fecha 05 de junio de 2020</t>
  </si>
  <si>
    <t>DEJAR SIN EFECTO</t>
  </si>
  <si>
    <t>SIN EFECTO</t>
  </si>
  <si>
    <t>LP 05/2020</t>
  </si>
  <si>
    <t>Suministro de materiales y componentes para la elaboración y reparación de prótesis, ortesis y calzado ortopédico para beneficiarios de FOPROLYD (SEGUNDA CONVOCATORIA).</t>
  </si>
  <si>
    <t>PRODUCTOS Y SERVICIOS ORTOPÉDICOS, S.A. DE C.V.</t>
  </si>
  <si>
    <t>CD 01/2020</t>
  </si>
  <si>
    <t>CONTRATO</t>
  </si>
  <si>
    <t>MONTO GLOAL</t>
  </si>
  <si>
    <t>DEJARDO SIN EFECTO, según Acuerdo de Junta Directiva N°446.12.2020 de fecha 21 de diciembre de 2020</t>
  </si>
  <si>
    <t xml:space="preserve"> CONTRATO</t>
  </si>
  <si>
    <t>Universidad Tecnológica de El Salvador</t>
  </si>
  <si>
    <t>CTE Telecom Personal, S.A. de C.V.</t>
  </si>
  <si>
    <t>Contratar los servicios de examen de gabinete en la especialidad de electrofisiología para personas beneficiarias</t>
  </si>
  <si>
    <t>A partir de emisión de orden de inicio hasta el 31/12/2020, en coordinación con el Adm. de Doc. Contr</t>
  </si>
  <si>
    <t xml:space="preserve"> A partir de emisión de orden de inicio hasta el 31/12/2020, en coordinación con el Adm. de Doc. Contr</t>
  </si>
  <si>
    <t xml:space="preserve">Proveer del suministro de software antivirus para FOPROLYD </t>
  </si>
  <si>
    <t>Contratar el servicio de mantenimiento preventivo y correctivo de deshumidificadores, cortina de aire, climatizador evaporativo axial y extractores de aire de FOPROLYD</t>
  </si>
  <si>
    <t>Contratar el servicio de elaboración e instalación de una rampa metálica en regional de Chalatenango de FOPROLYD</t>
  </si>
  <si>
    <t>15 días hábiles a partir de emisión de Orden de Inicio en coordinación con el Adm. de Doc. Contract</t>
  </si>
  <si>
    <t>Contratar el servicio de reaparición en área de sótano y cisterna del edificio de FOPROLYD</t>
  </si>
  <si>
    <t>Proveer del suministro de microondas semi industriales para FOPROLYD</t>
  </si>
  <si>
    <t>Proveer de estantes metálicos para FOPROLYD</t>
  </si>
  <si>
    <t>20 días hábiles después de recibida Orden de Compra en coordinación con el Adm. del Doc. Contractual</t>
  </si>
  <si>
    <t xml:space="preserve"> 15 días hábiles después de recibir orden de compra en coordinación con el Adm. de Doc. Contractual</t>
  </si>
  <si>
    <t>Proveer del suministro de impresor de carnet para oficina regional de FOPROLYD</t>
  </si>
  <si>
    <t>De inmediato entendiéndose no mayor a 15 días hábiles</t>
  </si>
  <si>
    <t xml:space="preserve"> 8 días calendario posteriores a la emisión de la Orden de Inicio por parte del Adm. de Doc. Contract</t>
  </si>
  <si>
    <t xml:space="preserve"> 15 días hábiles después de recibir orden de compra en coordinación con el Adm. de Doc. Contractuales</t>
  </si>
  <si>
    <t>Proveer del suministro de cajas para el resguardo de documentos en el área de archivo de FOPROLYD</t>
  </si>
  <si>
    <t>Adquirir insumos para la clínica empresarial</t>
  </si>
  <si>
    <t>2 días hábiles después de recibida Orden de Compra en coordinación con el Adm. del Doc. Contractual</t>
  </si>
  <si>
    <t>Proveer del suministro de alimentos para jornada de capacitación que desarrollará la Comisión de Ética Gubernamental de FOPROLYD</t>
  </si>
  <si>
    <t>Proveer del suministro de deshumificador eléctrico para el departamento de contabilidad de FOPROLYD</t>
  </si>
  <si>
    <t>Servicio de recolección, transporte, tratamiento y disposición final de desechos bioinfecciosos generados por la clínica medica empresarial de FOPROLYD</t>
  </si>
  <si>
    <t>Biocam Tecnología, S.A. de C.V.</t>
  </si>
  <si>
    <t>Servicio de un enlace de datos (dedicados) entre FOPROLYD con las ofici más del Ministerio de Hacienda (tres torres).</t>
  </si>
  <si>
    <t>Suministro y elaboración de calzado ortopédico para personas beneficiarias de  FOPROLYD</t>
  </si>
  <si>
    <t>Suministro de calzado ortopédico</t>
  </si>
  <si>
    <t>Suministro de productos de higiene y desechables para FOPROLYD para el año 2020</t>
  </si>
  <si>
    <t>12 días después de recibir orden de compra</t>
  </si>
  <si>
    <t>Suministro de papelería y artículos de oficina para FOPROLYD, para el año 2020</t>
  </si>
  <si>
    <t>Proveer del suministro de papelería y artículos de oficina para FOPROLYD, para el año 2020</t>
  </si>
  <si>
    <t>Librería y Papelería El Nuevo Siglo, S.A. de C.V,</t>
  </si>
  <si>
    <t>Servicio de publicación en periódico de mayor circulación, con el fin de requerir Curriculum vitae, para realizar procesos de selección y contratación de personal de FOPROLYD</t>
  </si>
  <si>
    <t>Contratar el servicio de publicación para realizar proceso de selección de personal</t>
  </si>
  <si>
    <t>Suministro de componentes para la elaboración y reparación de prótesis especiales para personas beneficiarias de FOPROLYD</t>
  </si>
  <si>
    <t>12 meses a partir del 26 de marzo de 2020,  en coordinación con Adm. Doc. Contract.</t>
  </si>
  <si>
    <t>Contratar el servicio de publicación en periódico de mayor circulación, con el fin de requerir Curriculum vitae, para realizar procesos de selección y contratación de personal de FOPROLYD</t>
  </si>
  <si>
    <t>Servicio de mantenimiento preventivo y correctivo de los sistemas de bombeo y red contra incendio de FOPROLYD</t>
  </si>
  <si>
    <t>Contratar el servicio de mantenimiento preventivo y correctivo de los sistemas de bombeo y red contra incendio de FOPROLYD</t>
  </si>
  <si>
    <t>Servicio de mantenimiento preventivo y correctivo del sistema de circuito cerrado de televisión (cámaras de seguridad) de FOPROLYD</t>
  </si>
  <si>
    <t>Servicio de mantenimiento preventivo y correctivo de planta de emergencia eléctrica de FOPROLYD</t>
  </si>
  <si>
    <t>Ingeniería de Plantas Eléctricas, S.A de C.V.</t>
  </si>
  <si>
    <t>Contratar el servicio de mantenimiento preventivo y correctivo de planta de emergencia eléctrica de FOPROLYD</t>
  </si>
  <si>
    <t>No se recomenda para procesos futuros</t>
  </si>
  <si>
    <t>Bueno en plazo de entrega</t>
  </si>
  <si>
    <t>No se realizo evaluación por dejar sin efecto la contratación según acuerdo Nº 98.02.2021</t>
  </si>
  <si>
    <t>No se realizo evaluación por dejar sin efecto la contratación según acuerdo Nº 99.02.2021</t>
  </si>
  <si>
    <t>´----</t>
  </si>
  <si>
    <t>No se realizo evaluacion por haber dejar din efecto según acuerdo Nº 97.02.2021</t>
  </si>
  <si>
    <t>Bueno en cunplimiento y regular en la entrega.</t>
  </si>
  <si>
    <t>No se realizo evaluaion por haber extinuido por mutuo acuerdo.</t>
  </si>
  <si>
    <r>
      <t xml:space="preserve">(Tiempo de entrega bueno)  </t>
    </r>
    <r>
      <rPr>
        <b/>
        <sz val="9"/>
        <color rgb="FFFF0000"/>
        <rFont val="Calibri"/>
        <family val="2"/>
        <scheme val="minor"/>
      </rPr>
      <t>En procemiento adminitrativo de imposición de multa.</t>
    </r>
  </si>
  <si>
    <t>CORRESPONDIENTES AL AÑO 2021</t>
  </si>
  <si>
    <t>Del 01 de enero al 30 de junio de 2021</t>
  </si>
  <si>
    <t>Prórroga de Contrato de Arrendamiento N° 01/20212</t>
  </si>
  <si>
    <t>Del 01 de enero al 31 de diciembre de 2021</t>
  </si>
  <si>
    <t>Prórroga de Contrato de Arrendamiento N° 02/20212</t>
  </si>
  <si>
    <t>Prórroga de Contrato de Arrendamiento N° 05/20212</t>
  </si>
  <si>
    <t>LG 01/2021</t>
  </si>
  <si>
    <t>La vigencia de la póliza será desde las doce horas (12:00) del 31 de enero de 2021 hasta las doce horas (12:00) del 31 de enero de 2022</t>
  </si>
  <si>
    <t>Contrato de Servicio N° 14/2021</t>
  </si>
  <si>
    <t>Seguros del Pacífico, S.A.</t>
  </si>
  <si>
    <t>Contrato de Servicio N° 13/2021</t>
  </si>
  <si>
    <t>LG 02/2021</t>
  </si>
  <si>
    <t>Servicio de Arrendamiento de Inmueble para el funcionamiento de la Oficina Regional de FOPROLYD en la ciudad de San Miguel</t>
  </si>
  <si>
    <t>Contratar el servicio de arrendamiento de inmueble para el funcionamiento de la oficina regional de FOPROLYD  en la ciudad de San Miguel</t>
  </si>
  <si>
    <t>Declarado Desierto. Resolución Adjudicativa SBG N° 06/2021</t>
  </si>
  <si>
    <t>LG 03/2021</t>
  </si>
  <si>
    <t>Suministro de trípodes con aro de iluminación led y almohadillas dactilares para mejora huellas digitales, para el proceso escalonado de registro de sobrevivencia de personas beneficiarias pensionada de FOPROLYD</t>
  </si>
  <si>
    <t xml:space="preserve">Proveer del suministro de trípodes con aro de iluminación led y almohadillas dactilares para mejorar huellas digitales </t>
  </si>
  <si>
    <t>Orden de Compra N° 1403/2021</t>
  </si>
  <si>
    <t>LG 04/2021</t>
  </si>
  <si>
    <t>Contratar el servicio de recolección, trasporte, tratamiento y disposión final de desechos bioinfecciosos generados por la clínica medica empresarial de FOPROLYD</t>
  </si>
  <si>
    <t>Declarado Desierto. Resolución Adjudicativa SBG N° 08/2021</t>
  </si>
  <si>
    <t>LG 05/2021</t>
  </si>
  <si>
    <t>Suministro de refrigerios para la celebración del día de la persona trabajadora FOPROLYD</t>
  </si>
  <si>
    <t>Proveer del suministro de refrigerios para la celebración del día de la persona trabajadora de FOPROLYD</t>
  </si>
  <si>
    <t>Fecha de evento el 21 de enero de 2021</t>
  </si>
  <si>
    <t>Orden de Compra N° 1404/2021</t>
  </si>
  <si>
    <t>LG 06/2021</t>
  </si>
  <si>
    <t>Servicio de alojamiento para personas beneficiarias, solicitantes y cuidadores que viajan del interior del país para la realización de trámites diversos indicados por FOPROLYD</t>
  </si>
  <si>
    <t>A partir de la Orden de Inicio hasta el 31 de diciembre de 2021</t>
  </si>
  <si>
    <t>Contrato de Servicio N° 22/2021</t>
  </si>
  <si>
    <t>LG 07/2021</t>
  </si>
  <si>
    <t>Contrato de Servicio N° 24/2021</t>
  </si>
  <si>
    <t>LG 08/2021</t>
  </si>
  <si>
    <t>Servicio de mantenimiento preventivo y correctivo de aires acondicionados de FOPROLYD, para el año 2021</t>
  </si>
  <si>
    <t>INVARIABLE, S.A. de C.V.</t>
  </si>
  <si>
    <t>Contrato de Servicio N° 23/2021</t>
  </si>
  <si>
    <t>LG 09/2021</t>
  </si>
  <si>
    <t>Servicio de mantenimiento preventivo y correctivo para dispensadores con filtros de agua (oasis) de FOPROLYD (incluye el suministro e instalación de filtros y lámparas ultravioletas)</t>
  </si>
  <si>
    <t>Contratar el servicio de mantenimiento preventivo y correctivo para dispensadores con filtros de agua (oasis) de FOPROLYD (incluye el suministro e instalación de filtros y lámparas ultravioletas)</t>
  </si>
  <si>
    <t>Contrato de Servicio N° 19/2021</t>
  </si>
  <si>
    <t>LG 10/2021</t>
  </si>
  <si>
    <t>Suministro de materiales y componentes para la elaboración y reparación de prótesis, órtesis y calzado ortopédico para personas beneficiarias de FOPROLYD</t>
  </si>
  <si>
    <t>Proveer el suministro de materiales y componentes para la elaboración y reparación de prótesis, órtesis y calzado ortopédico para personas beneficiarias de FOPROLYD</t>
  </si>
  <si>
    <t>45 días calendario después del día 03 de marzo de 2021</t>
  </si>
  <si>
    <t>Contrato de Suministro  N° 15/2021</t>
  </si>
  <si>
    <t>45 días calendario después del día 04 de marzo de 2021</t>
  </si>
  <si>
    <t>Contrato de Suministro  N° 16/2022</t>
  </si>
  <si>
    <t>Productos y Servicios Ortopédicos, S.A de C.V.</t>
  </si>
  <si>
    <t>Máximo 10 días hábiles después del día 05 de marzo de 2021</t>
  </si>
  <si>
    <t>Contrato de Suministro  N° 17/2023</t>
  </si>
  <si>
    <t>LG 11/2021</t>
  </si>
  <si>
    <t>Contratar el servicio de mantenimiento preventivo y correctivo del ascensor de FOPROLYD</t>
  </si>
  <si>
    <t>A partir de la emisión de la orden de inicio hasta el 31 de diciembre 2021</t>
  </si>
  <si>
    <t>Orden de Compra N° 1419/2021</t>
  </si>
  <si>
    <t>LG 12/2021</t>
  </si>
  <si>
    <t>Corina Magaly Aguilar de Guillén</t>
  </si>
  <si>
    <t>Orden de Compra N° 1407/2021</t>
  </si>
  <si>
    <t>LG 13/2021</t>
  </si>
  <si>
    <t>Orden de Compra N° 1409/2021</t>
  </si>
  <si>
    <t>LG 14/2021</t>
  </si>
  <si>
    <t>Ingeniería de Plantas Eléctricas, S.A DE C.V.</t>
  </si>
  <si>
    <t>A partir de la emisión de la orden de inicio hasta el 31 de diciembre 2022</t>
  </si>
  <si>
    <t>Orden de Compra N° 1411/2021</t>
  </si>
  <si>
    <t>LG 15/2021</t>
  </si>
  <si>
    <t xml:space="preserve">Servicio de publicación escrita de aviso de convocatoria de la Licitación Pública N° 01/2021 </t>
  </si>
  <si>
    <t>El Diario Nacional, S.A.</t>
  </si>
  <si>
    <t xml:space="preserve">Contratar el servicio de publicación escrita de aviso de convocatoria de la Licitación Pública N° 01/2021 </t>
  </si>
  <si>
    <t>Fecha de publicación el 01 de febrero de 2021</t>
  </si>
  <si>
    <t>Orden de Compra N° 1405/2021</t>
  </si>
  <si>
    <t>LG 16/2021</t>
  </si>
  <si>
    <t>A partir de la recepción de la orden de compra hasta 31 de diciembre 2021</t>
  </si>
  <si>
    <t>Orden de Compra N° 1408/2021</t>
  </si>
  <si>
    <t>LG 17/2021</t>
  </si>
  <si>
    <t>Fecha de publicación 05 de febrero de 2021</t>
  </si>
  <si>
    <t>Orden de Compra N° 1406/2021</t>
  </si>
  <si>
    <t>LG 18/2021</t>
  </si>
  <si>
    <t>Suministro de productos químicos y textiles de limpieza para FOPROLYD, para el año 2021</t>
  </si>
  <si>
    <t>Proveer el suministros de productos químicos y textiles de limpieza para FOPROLYD</t>
  </si>
  <si>
    <t>Primera entrega de 1 a 15 días hábiles después de recibir orden  y la segunda en el mes de agosto</t>
  </si>
  <si>
    <t>Orden de Compra N° 1413/2022</t>
  </si>
  <si>
    <t>Falmar S.A de C.V.</t>
  </si>
  <si>
    <t>Primera entrega de 5 a 8 días hábiles después de recibir orden  y la segunda en el mes de agosto</t>
  </si>
  <si>
    <t>Orden de Compra N° 1414/2023</t>
  </si>
  <si>
    <t>Primera entrega 12 días hábiles después de recibir orden  y la segunda en el mes de agosto</t>
  </si>
  <si>
    <t>Orden de Compra N° 1412/2024</t>
  </si>
  <si>
    <t>LG 19/2021</t>
  </si>
  <si>
    <t>Suministro de productos de higiene y desechables para FOPROLYD para el año 2021</t>
  </si>
  <si>
    <t>Proveer del suministro de productos de higiene y desechables para FOPROLYD para el año 2021</t>
  </si>
  <si>
    <t>12 días hábiles después de recibir Orden de Compra</t>
  </si>
  <si>
    <t>Orden de Compra N° 1415/2024</t>
  </si>
  <si>
    <t xml:space="preserve"> Entregas del 50% 12 días después de recibida Orden de Compra y 50% en agosto en coord. con Administrador Doc.Cont.</t>
  </si>
  <si>
    <t>Orden de Compra N° 1416/2024</t>
  </si>
  <si>
    <t>Zelvin Edenilson Chacón</t>
  </si>
  <si>
    <t xml:space="preserve"> Una sola entrega en agosto, 12 días hábiles después de ser notificado por el Adm de Doc. Contractual</t>
  </si>
  <si>
    <t>Orden de Compra N° 1417/2024</t>
  </si>
  <si>
    <t>LG 21/2021</t>
  </si>
  <si>
    <t>Proveer del suministro de alimentos para nuestra población beneficiarias.</t>
  </si>
  <si>
    <t>Contrato de Suministro N° 20/2021</t>
  </si>
  <si>
    <t>LG 22/2021</t>
  </si>
  <si>
    <t>DISTRIBUIDORA COMERCIAL EL PALMERAL, S.A. DE C.V.</t>
  </si>
  <si>
    <t>Proveer del suministro de bebidas envasadas para asistentes en actividades diversas con personas beneficiarias de FOPROLYD</t>
  </si>
  <si>
    <t>LG 23/2021</t>
  </si>
  <si>
    <t>Servicio de un enlace de datos (dedicado) entre FOPROLYD con las oficinas del Ministerio de Hacienda (Tres Torres)</t>
  </si>
  <si>
    <t>EL SALVADOR NETWORK, S.A</t>
  </si>
  <si>
    <t>Contratar el servicio de un enlace de datos (dedicado)entre FOPROLYD con las oficinas del Ministerio de Hacienda (Tres Torres)</t>
  </si>
  <si>
    <t>12 meses a partir de la implementación del servicio, en coordinación con la persona administradora del contrato</t>
  </si>
  <si>
    <t xml:space="preserve">Contrato de Servicio N° 18/2021 </t>
  </si>
  <si>
    <t>LG 24/2021</t>
  </si>
  <si>
    <t>Servicio de alojamiento para beneficiarios y solicitantes que viajan desde el interior del país para realizar diversos trámites solicitados e indicados en la oficina regional de FOPROLYD en San Miguel durante el año 2021</t>
  </si>
  <si>
    <t>M.A.R Y ASOCIADOS,S.A.DE C.V.</t>
  </si>
  <si>
    <t>Contratar el servicio de alojamiento para beneficiarios y solicitantes que viajan desde el interior del país para realizar diversos trámites solicitados e indicados en la oficina regional de FOPROLYD en San Migue</t>
  </si>
  <si>
    <t>LG 25/2021</t>
  </si>
  <si>
    <t>Declarado Desierto. Resolución Adjudicativa SBG N° 21/2021</t>
  </si>
  <si>
    <t>LG 26/2021</t>
  </si>
  <si>
    <t>El Diario Nacional S.A.</t>
  </si>
  <si>
    <t>Fecha de publicación 03 de marzo de 2021</t>
  </si>
  <si>
    <t>Orden de Compra N° 1410/2021</t>
  </si>
  <si>
    <t>LG 32/2021</t>
  </si>
  <si>
    <t>Servicio de examen de gabinete en la especialidad de neumología para personas beneficiarias y solicitantes de FOPROLYD</t>
  </si>
  <si>
    <t xml:space="preserve">	ARQYMED, S.A. DE C.V.</t>
  </si>
  <si>
    <t>Contratar el servicio de examen de gabinete en la especialidad de neumología para personas beneficiarias y solicitantes de FOPROLYD</t>
  </si>
  <si>
    <t>A partir de la emisión de la orden de inicio hasta 31 de diciembre 2021</t>
  </si>
  <si>
    <t>Orden de Compra N° 1421/2021</t>
  </si>
  <si>
    <t>LG 46/2021</t>
  </si>
  <si>
    <t>Suministro de materiales  quirúrgicos para persona beneficiaria de FOPROLYD</t>
  </si>
  <si>
    <t>INNOVACIONES MEDICAS S.A DE C.V</t>
  </si>
  <si>
    <t>Proveer suministro de materiales  quirúrgicos para persona beneficiaria de FOPROLYD</t>
  </si>
  <si>
    <t>Entrega inmediata</t>
  </si>
  <si>
    <t>Orden de Compra N° 1418/2021</t>
  </si>
  <si>
    <t>Contrato de Suministro N° 01/2021</t>
  </si>
  <si>
    <t>Contrato de Suministro N°  02/2021</t>
  </si>
  <si>
    <t>Contrato de Suministro N°  03/2021</t>
  </si>
  <si>
    <t>Contrato de Suministro N°  05/2021</t>
  </si>
  <si>
    <t>Contrato de Suministro N°  04/2021</t>
  </si>
  <si>
    <t>Contrato de Suministro N°  06/2021</t>
  </si>
  <si>
    <t>Contrato de Suministro N°  07/2021</t>
  </si>
  <si>
    <t>Contrato de Suministro N°  08/2021</t>
  </si>
  <si>
    <t>Contrato de Suministro N°  09/2021</t>
  </si>
  <si>
    <t>18/01/82021</t>
  </si>
  <si>
    <t>Contrato de Suministro N° 11/2021</t>
  </si>
  <si>
    <t>Contrato de Suministro N°  12/2021</t>
  </si>
  <si>
    <t>Contrato de Suministro N° 10/2021</t>
  </si>
  <si>
    <t>Orden de Compra N° 1420/2021</t>
  </si>
  <si>
    <t>N/A</t>
  </si>
  <si>
    <t>Ejecutado</t>
  </si>
  <si>
    <t>Se cancelo multa según recibo de ingreso Nº 009085 de fecha 13 de agosto de 2020, por un monto de US$ 64.13  y acuerdo N° 213.04.2021</t>
  </si>
  <si>
    <t>Se cancelo multa según recibo de ingreso Nº 009355 de fecha 07 de septiembre de 2020, por un monto de US$ 418.80
(Regular en el plazo) y acuerdo N° 212.04.2021</t>
  </si>
  <si>
    <t>LG 20/2021</t>
  </si>
  <si>
    <t>LIBRERIA CERVANTES, S.A. DE C.V.</t>
  </si>
  <si>
    <t>5 días hábiles después de recibida la orden, excepto ítems 36 y 43</t>
  </si>
  <si>
    <t>Mes de agosto en coordinación con el administrador del contrato</t>
  </si>
  <si>
    <t>Orden de Compra N° 1426/2021</t>
  </si>
  <si>
    <t>Orden de Compra N° 1427/2021</t>
  </si>
  <si>
    <t>Orden de Compra N° 1428/2021</t>
  </si>
  <si>
    <t>Orden de Compra N° 1425/2021</t>
  </si>
  <si>
    <t>Orden de Compra N° 1424/2021</t>
  </si>
  <si>
    <t>Orden de Compra N° 1423/2021</t>
  </si>
  <si>
    <t>Orden de Compra N° 14/22/2021</t>
  </si>
  <si>
    <t>LG 27/2021</t>
  </si>
  <si>
    <t>ARSEGUI DE EL SALVADOR, S.A DE C.V</t>
  </si>
  <si>
    <t>Máximo 10 días hábiles después de recibir la orden de compra en coordinación con el administrador del contrato</t>
  </si>
  <si>
    <t>Orden de Compra N° 1432/2021</t>
  </si>
  <si>
    <t>LG 50/2021</t>
  </si>
  <si>
    <t>LG 53/2021</t>
  </si>
  <si>
    <t>Fecha de publicación 27 de abril 2021</t>
  </si>
  <si>
    <t>Orden de Compra N° 1443/2021</t>
  </si>
  <si>
    <t>Fecha de publicación 21 de abril 2021</t>
  </si>
  <si>
    <t>LG 42/2021</t>
  </si>
  <si>
    <t>Declarado desierto</t>
  </si>
  <si>
    <t>LG 41/2021</t>
  </si>
  <si>
    <t>Servicio de mantenimiento preventivo y correctivo para la maquinaria y equipo del laboratorio de prótesis</t>
  </si>
  <si>
    <t>A partir de la emisión de la orden de inicio hasta el 31/12/2021</t>
  </si>
  <si>
    <t>Orden de Contrato N° 27/2021</t>
  </si>
  <si>
    <t>LG 29/2021</t>
  </si>
  <si>
    <t>HÉCTOR ARISTIDES ORREGO CASTELLANOS</t>
  </si>
  <si>
    <t>Servicio de examen de gabinete en la especialidad de neurología para personas beneficiarias y solicitantes de FOPROLYD</t>
  </si>
  <si>
    <t>Contratar el servicio de examen de gabinete en la especialidad de neurología para personas beneficiarias y solicitantes de FOPROLYD</t>
  </si>
  <si>
    <t>Orden de Compra N° 1433/2021</t>
  </si>
  <si>
    <t>Orden de Compra N° 1434/2021</t>
  </si>
  <si>
    <t>LG 30/2021</t>
  </si>
  <si>
    <t>Servicio de exámenes de gabinete en la especialidad de electrofisiología para personas beneficiarias y solicitantes de FOPROLYD</t>
  </si>
  <si>
    <t>LG 31/2021</t>
  </si>
  <si>
    <t>Contratar el servicio de exámenes de gabinete en la especialidad de electrofisiología para personas beneficiarias y solicitantes de FOPROLYD</t>
  </si>
  <si>
    <t>A partir de la emisión de la orden de inicio por parte de la persona administradora del Doc. Contractual hasta el 31/12/2021</t>
  </si>
  <si>
    <t>Orden de Compra N° 1437/2021</t>
  </si>
  <si>
    <t>Orden de Compra N° 1438/2021</t>
  </si>
  <si>
    <t>Orden de Compra N° 1439/2021</t>
  </si>
  <si>
    <t>Servicio de exámenes complementarios en la especialidad de otorrinolaringología para personas beneficiarias y solicitantes de FOPROLYD</t>
  </si>
  <si>
    <t>Contratar el servicio de exámenes complementarios en la especialidad de otorrinolaringología para personas beneficiarias y solicitantes de FOPROLYD</t>
  </si>
  <si>
    <t>Orden de Compra N° 1436/2021</t>
  </si>
  <si>
    <t>Orden de Compra N° 1435/2021</t>
  </si>
  <si>
    <t>LG 45/2021</t>
  </si>
  <si>
    <t>GRUPO MAKAALE, S. A. DE C.V.</t>
  </si>
  <si>
    <t>ZELVIN EDENILSON CHACÓN</t>
  </si>
  <si>
    <t>Orden de Compra N° 1442/2021</t>
  </si>
  <si>
    <t>Orden de Compra N° 1441/2021</t>
  </si>
  <si>
    <t>LG 28/2021</t>
  </si>
  <si>
    <t>Proveer el suministro y elaboración de calzado ortopédico para personas beneficiarias de FOPROLYD</t>
  </si>
  <si>
    <t>CARLOS ERNESTO ELÍAS ÁVALOS</t>
  </si>
  <si>
    <t>JOSÉ LEONEL MONTERROSA</t>
  </si>
  <si>
    <t>Contratae el servicio de mantenimiento preventivo y correctivo para la maquinaria y equipo del laboratorio de prótesis</t>
  </si>
  <si>
    <t>Acta Adjudicativa SBG 42/2021</t>
  </si>
  <si>
    <t>MODALIDAD DE CONTRATACIÓN: LICITACIÓN PÚBLICA DEL AÑO 2021</t>
  </si>
  <si>
    <t>MODALIDAD DE CONTRATACIÓN: LICITACIÓN PÚBLICA EFECTUADAS EN EL AÑO 2020 FORMALIZADAS EN EL AÑO 2021.</t>
  </si>
  <si>
    <t>LP N° 01/2021</t>
  </si>
  <si>
    <t xml:space="preserve">Declarada Desierta </t>
  </si>
  <si>
    <t>Acuerdo N° 120.03.2021 de fecha 04/03/2021 y Nº 183.04.2021 de fecha 08/04/2021</t>
  </si>
  <si>
    <t>LG 33/2021</t>
  </si>
  <si>
    <t>Servicios de exámenes de gabinete en la especialidad de radiología para personas beneficiarias y solicitantes de FOPROLYD</t>
  </si>
  <si>
    <t>CLIMAVA, S.A. DE C.V.</t>
  </si>
  <si>
    <t>Contratar el servicios de exámenes de gabinete en la especialidad de radiología para personas beneficiarias y solicitantes de FOPROLYD</t>
  </si>
  <si>
    <t>Orden de Compra N° 1430/2021</t>
  </si>
  <si>
    <t>PASTRANA S.A. DE C.V.</t>
  </si>
  <si>
    <t>Orden de Compra N° 1431/2021</t>
  </si>
  <si>
    <t>LG 35/2021</t>
  </si>
  <si>
    <t>Servicio de elaboración de prótesis oculares y mantenimiento para personas beneficiarias de FOPROLYD  con discapacidad visual para el año 2021</t>
  </si>
  <si>
    <t>Contratar el servicio de elaboración de prótesis oculares y mantenimiento para personas beneficiarias de FOPROLYD  con discapacidad visual para el año 2021</t>
  </si>
  <si>
    <t xml:space="preserve"> Plazo contractual será a partir de la emisión de la orden de inicio por parte de las personas administradoras del documento contractual hasta el 31 de diciembre de 2021.</t>
  </si>
  <si>
    <t>Orden de Compra N° 1429/2021</t>
  </si>
  <si>
    <t>LG 36/2021</t>
  </si>
  <si>
    <t>Servicio de enlace o túnel de datos entre Oficina Central de FOPROLYD con Oficina Anexa en San Salvador</t>
  </si>
  <si>
    <t>Contratar el servicio de enlace o túnel de datos entre Oficina Central de FOPROLYD con Oficina Anexa en San Salvador</t>
  </si>
  <si>
    <t>12  meses contados a partir de la implementación del servicio</t>
  </si>
  <si>
    <t>Contrato de Servicios N° 28/2021</t>
  </si>
  <si>
    <t>LG 37/2021</t>
  </si>
  <si>
    <t>Servicio de enlace corporativo de internet para la Oficina Central de FOPROLYD</t>
  </si>
  <si>
    <t>INTERNET TELECOMUNICATION COMPANY DE GUATEMALA, S.A.</t>
  </si>
  <si>
    <t>Contratar el servicio de enlace corporativo de internet para la Oficina Central de FOPROLYD</t>
  </si>
  <si>
    <t>Contrato de Servicio N° 25/2021</t>
  </si>
  <si>
    <t>LG 38/2021</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</si>
  <si>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</si>
  <si>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</si>
  <si>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</si>
  <si>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Contrato de Servicio N° 26/2021</t>
  </si>
  <si>
    <t>BIOCAM, TECNOLOGIA, S.A. DE C.V.</t>
  </si>
  <si>
    <t>Contratar el servicio de recolección, transporte, tratamiento y disposición final de desechos bioinfecciosos generados por la clínica medica empresarial de FOPROLYD</t>
  </si>
  <si>
    <t>A partir de la emisión de la orden de inicio y hasta el 31 de diciembre de 2021</t>
  </si>
  <si>
    <t>LG 43/2021</t>
  </si>
  <si>
    <t>Contrato de Servicio N° 29/2021</t>
  </si>
  <si>
    <t>Contrato de Suministro  N°30/2021</t>
  </si>
  <si>
    <t>Contrato de Suministro  N° 31/2021</t>
  </si>
  <si>
    <t>Contrato de Suministro N° 21/2021</t>
  </si>
  <si>
    <t>Orden de Compra N° 1440/2021</t>
  </si>
  <si>
    <t>PERIODO DE ENERO A ABRIL DE 2021</t>
  </si>
  <si>
    <t>Seguros Fedecrédito, S.A.</t>
  </si>
  <si>
    <t>Servicio de publicación en un periódico de mayor circulación, con el fin de requerir Curriculum vitae, para realizar procesos de selección y contratación de personal de FOPROLYD</t>
  </si>
  <si>
    <t>Contratar el servicio de publicación en un periódico de mayor circulación, con el fin de requerir Curriculum vitae, para realizar procesos de selección y contratación de personal de FOPROLYD</t>
  </si>
  <si>
    <t>Suministro de papelería y artículos de oficina para FOPROLYD, para el año 2021</t>
  </si>
  <si>
    <t>Proveer el suministro de papelería y artículos de oficina para FOPROLYD, para el año 2021</t>
  </si>
  <si>
    <t>Primera entrega 5 días hábiles después de recibir la orden y la segunda en el mes de agosto en coordinación con el administrador del contrato</t>
  </si>
  <si>
    <t>Primera entrega 12 dáis hábiles después de recibir la orden y la segunda en el mes de agosto en coordinación con el administrador del contrato</t>
  </si>
  <si>
    <t>Suministro de extintores y detectores de humo que serán colocados en las instalaciones de la oficina central de FOPROLYD, oficinas regionales y edificio Adela</t>
  </si>
  <si>
    <t>Proveer el suministro de extintores y detectores de humo que serán colocados en las instalaciones de la oficina central de FOPROLYD, oficinas regionales y edificio Adela</t>
  </si>
  <si>
    <t>A partir de la emisión de la orden de inicio po parte de la persona administradora del documento contractual hasta el 31/12/2021</t>
  </si>
  <si>
    <t>Suministro de equipo de protección personal para la Unidad de Gestión Documentado y Archivo de FOPROLYD</t>
  </si>
  <si>
    <t>Proveer el suministro de equipo de protección personal para la Unidad de Gestión Documental y Archivo de FOPROLYD</t>
  </si>
  <si>
    <t>Servicio de publicación escrita de aviso de resultado de licitación pública N° 01/2021</t>
  </si>
  <si>
    <t>Contratar el servicio de publicación escrita de aviso de resultado de licitación pública N° 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</si>
</sst>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quot;$&quot;#,##0.00_);[Red]\(&quot;$&quot;#,##0.00\)"/>
    <numFmt numFmtId="165" formatCode="_(&quot;$&quot;* #,##0.00_);_(&quot;$&quot;* \(#,##0.00\);_(&quot;$&quot;* &quot;-&quot;??_);_(@_)"/>
    <numFmt numFmtId="166" formatCode="_-[$$-1009]* #,##0.00_-;\-[$$-1009]* #,##0.00_-;_-[$$-1009]* &quot;-&quot;??_-;_-@_-"/>
    <numFmt numFmtId="167" formatCode="_-[$$-440A]* #,##0.00_ ;_-[$$-440A]* \-#,##0.00\ ;_-[$$-440A]* &quot;-&quot;??_ ;_-@_ "/>
    <numFmt numFmtId="168" formatCode="_([$$-440A]* #,##0.00_);_([$$-440A]* \(#,##0.00\);_([$$-440A]* &quot;-&quot;??_);_(@_)"/>
    <numFmt numFmtId="169" formatCode="[$-F400]h:mm:ss\ AM/PM"/>
    <numFmt numFmtId="170" formatCode="&quot;$&quot;#,##0.00"/>
    <numFmt numFmtId="171" formatCode="_-* #,##0.00\ &quot;$&quot;_-;\-* #,##0.00\ &quot;$&quot;_-;_-* &quot;-&quot;??\ &quot;$&quot;_-;_-@_-"/>
    <numFmt numFmtId="172" formatCode="dd/mm/yyyy;@"/>
    <numFmt numFmtId="173" formatCode="_-[$$-440A]* #,##0.00_-;\-[$$-440A]* #,##0.00_-;_-[$$-440A]* &quot;-&quot;??_-;_-@_-"/>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
      <b/>
      <sz val="14"/>
      <color rgb="FF0070C0"/>
      <name val="Calibri"/>
      <family val="2"/>
      <scheme val="minor"/>
    </font>
    <font>
      <b/>
      <sz val="7"/>
      <color theme="0"/>
      <name val="Calibri"/>
      <family val="2"/>
      <scheme val="minor"/>
    </font>
    <font>
      <sz val="10"/>
      <name val="Arial"/>
      <family val="2"/>
    </font>
    <font>
      <b/>
      <sz val="9"/>
      <color rgb="FF0070C0"/>
      <name val="Calibri"/>
      <family val="2"/>
      <scheme val="minor"/>
    </font>
    <font>
      <sz val="9"/>
      <name val="Calibri"/>
      <family val="2"/>
      <scheme val="minor"/>
    </font>
    <font>
      <b/>
      <sz val="9"/>
      <name val="Calibri"/>
      <family val="2"/>
      <scheme val="minor"/>
    </font>
    <font>
      <b/>
      <sz val="9"/>
      <color theme="2" tint="-0.89999084444715716"/>
      <name val="Calibri"/>
      <family val="2"/>
      <scheme val="minor"/>
    </font>
    <font>
      <b/>
      <sz val="9"/>
      <color rgb="FFFF0000"/>
      <name val="Calibri"/>
      <family val="2"/>
      <scheme val="minor"/>
    </font>
    <font>
      <sz val="9"/>
      <color theme="9" tint="-0.499984740745262"/>
      <name val="Calibri"/>
      <family val="2"/>
      <scheme val="minor"/>
    </font>
    <font>
      <u/>
      <sz val="14"/>
      <color indexed="12"/>
      <name val="Arial"/>
      <family val="2"/>
    </font>
    <font>
      <u/>
      <sz val="14"/>
      <color indexed="12"/>
      <name val="Calibri"/>
      <family val="2"/>
      <scheme val="minor"/>
    </font>
    <font>
      <sz val="7"/>
      <color theme="0"/>
      <name val="Calibri"/>
      <family val="2"/>
      <scheme val="minor"/>
    </font>
    <font>
      <b/>
      <sz val="7"/>
      <color rgb="FFFF0000"/>
      <name val="Calibri"/>
      <family val="2"/>
      <scheme val="minor"/>
    </font>
    <font>
      <sz val="8"/>
      <color rgb="FFFF0000"/>
      <name val="Calibri"/>
      <family val="2"/>
      <scheme val="minor"/>
    </font>
    <font>
      <sz val="9"/>
      <name val="Calibri"/>
      <family val="2"/>
    </font>
    <font>
      <b/>
      <sz val="9"/>
      <color rgb="FF0000FF"/>
      <name val="Calibri"/>
      <family val="2"/>
      <scheme val="minor"/>
    </font>
    <font>
      <u/>
      <sz val="9"/>
      <name val="Calibri"/>
      <family val="2"/>
      <scheme val="minor"/>
    </font>
    <font>
      <sz val="9"/>
      <color rgb="FF1D1B10"/>
      <name val="Calibri"/>
      <family val="2"/>
      <scheme val="minor"/>
    </font>
    <font>
      <sz val="9"/>
      <color theme="2" tint="-0.89999084444715716"/>
      <name val="Calibri"/>
      <family val="2"/>
      <scheme val="minor"/>
    </font>
    <font>
      <b/>
      <sz val="9"/>
      <color rgb="FF1D1B10"/>
      <name val="Calibri"/>
      <family val="2"/>
      <scheme val="minor"/>
    </font>
    <font>
      <sz val="10"/>
      <name val="Arial"/>
      <family val="2"/>
    </font>
    <font>
      <sz val="9"/>
      <name val="Arial"/>
      <family val="2"/>
    </font>
    <font>
      <b/>
      <sz val="9"/>
      <color theme="0"/>
      <name val="Arial"/>
      <family val="2"/>
    </font>
    <font>
      <b/>
      <sz val="9"/>
      <color theme="2" tint="-0.89999084444715716"/>
      <name val="Arial"/>
      <family val="2"/>
    </font>
    <font>
      <sz val="9"/>
      <color rgb="FF1D1B10"/>
      <name val="Arial"/>
      <family val="2"/>
    </font>
    <font>
      <sz val="9"/>
      <color theme="2" tint="-0.89999084444715716"/>
      <name val="Arial"/>
      <family val="2"/>
    </font>
    <font>
      <b/>
      <sz val="9"/>
      <color theme="1"/>
      <name val="Arial"/>
      <family val="2"/>
    </font>
    <font>
      <sz val="9"/>
      <color theme="1"/>
      <name val="Arial"/>
      <family val="2"/>
    </font>
    <font>
      <b/>
      <sz val="9"/>
      <name val="Arial"/>
      <family val="2"/>
    </font>
    <font>
      <b/>
      <sz val="9"/>
      <color rgb="FFFF0000"/>
      <name val="Arial"/>
      <family val="2"/>
    </font>
    <font>
      <sz val="9"/>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rgb="FF0000CC"/>
        <bgColor indexed="64"/>
      </patternFill>
    </fill>
    <fill>
      <patternFill patternType="solid">
        <fgColor rgb="FFFFFF00"/>
        <bgColor indexed="64"/>
      </patternFill>
    </fill>
  </fills>
  <borders count="87">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double">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theme="0"/>
      </right>
      <top style="double">
        <color indexed="64"/>
      </top>
      <bottom/>
      <diagonal/>
    </border>
    <border>
      <left style="double">
        <color indexed="64"/>
      </left>
      <right style="thin">
        <color theme="0"/>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double">
        <color indexed="64"/>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theme="0"/>
      </left>
      <right style="thin">
        <color indexed="64"/>
      </right>
      <top style="double">
        <color indexed="64"/>
      </top>
      <bottom/>
      <diagonal/>
    </border>
    <border>
      <left style="thin">
        <color theme="0"/>
      </left>
      <right style="thin">
        <color indexed="64"/>
      </right>
      <top/>
      <bottom style="double">
        <color indexed="64"/>
      </bottom>
      <diagonal/>
    </border>
  </borders>
  <cellStyleXfs count="16">
    <xf numFmtId="0" fontId="0" fillId="0" borderId="0"/>
    <xf numFmtId="0" fontId="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9" fontId="53"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171" fontId="66" fillId="0" borderId="0" applyFont="0" applyFill="0" applyBorder="0" applyAlignment="0" applyProtection="0"/>
    <xf numFmtId="9" fontId="67" fillId="0" borderId="0" applyFont="0" applyFill="0" applyBorder="0" applyAlignment="0" applyProtection="0"/>
    <xf numFmtId="171" fontId="67" fillId="0" borderId="0" applyFont="0" applyFill="0" applyBorder="0" applyAlignment="0" applyProtection="0"/>
    <xf numFmtId="171" fontId="4" fillId="0" borderId="0" applyFont="0" applyFill="0" applyBorder="0" applyAlignment="0" applyProtection="0"/>
    <xf numFmtId="9" fontId="73" fillId="0" borderId="0" applyFont="0" applyFill="0" applyBorder="0" applyAlignment="0" applyProtection="0"/>
    <xf numFmtId="171" fontId="73" fillId="0" borderId="0" applyFont="0" applyFill="0" applyBorder="0" applyAlignment="0" applyProtection="0"/>
    <xf numFmtId="171" fontId="91" fillId="0" borderId="0" applyFont="0" applyFill="0" applyBorder="0" applyAlignment="0" applyProtection="0"/>
    <xf numFmtId="9" fontId="91" fillId="0" borderId="0" applyFont="0" applyFill="0" applyBorder="0" applyAlignment="0" applyProtection="0"/>
  </cellStyleXfs>
  <cellXfs count="1384">
    <xf numFmtId="0" fontId="0" fillId="0" borderId="0" xfId="0"/>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167" fontId="7" fillId="0" borderId="0" xfId="0" applyNumberFormat="1" applyFont="1" applyFill="1" applyBorder="1" applyAlignment="1">
      <alignment horizontal="justify" vertical="center" wrapText="1"/>
    </xf>
    <xf numFmtId="167" fontId="7" fillId="2" borderId="0" xfId="0" applyNumberFormat="1" applyFont="1" applyFill="1" applyBorder="1" applyAlignment="1">
      <alignment horizontal="justify" vertical="center" wrapText="1"/>
    </xf>
    <xf numFmtId="0" fontId="10" fillId="2"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2" borderId="0" xfId="0" applyFont="1" applyFill="1" applyBorder="1" applyAlignment="1">
      <alignment horizontal="justify" vertical="center" wrapText="1"/>
    </xf>
    <xf numFmtId="167" fontId="10" fillId="2" borderId="0" xfId="0" applyNumberFormat="1" applyFont="1" applyFill="1" applyBorder="1" applyAlignment="1">
      <alignment horizontal="justify" vertical="center" wrapText="1"/>
    </xf>
    <xf numFmtId="0" fontId="13"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6" fillId="2" borderId="0" xfId="0" applyFont="1" applyFill="1" applyBorder="1" applyAlignment="1">
      <alignment horizontal="center" vertical="center" wrapText="1"/>
    </xf>
    <xf numFmtId="0" fontId="13" fillId="2" borderId="2" xfId="0" applyFont="1" applyFill="1" applyBorder="1" applyAlignment="1">
      <alignment horizontal="justify" vertical="center" wrapText="1"/>
    </xf>
    <xf numFmtId="0" fontId="18" fillId="2" borderId="2"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13" fillId="2" borderId="1" xfId="0" applyFont="1" applyFill="1" applyBorder="1" applyAlignment="1">
      <alignment horizontal="justify" vertical="center" wrapText="1"/>
    </xf>
    <xf numFmtId="0" fontId="18" fillId="2" borderId="1" xfId="0" applyFont="1" applyFill="1" applyBorder="1" applyAlignment="1">
      <alignment horizontal="center" vertical="center" wrapText="1"/>
    </xf>
    <xf numFmtId="0" fontId="13" fillId="2" borderId="6"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4" fillId="2" borderId="1" xfId="0" applyFont="1" applyFill="1" applyBorder="1" applyAlignment="1">
      <alignment horizontal="center" vertical="center" wrapText="1"/>
    </xf>
    <xf numFmtId="0" fontId="13" fillId="2" borderId="11" xfId="0" applyFont="1" applyFill="1" applyBorder="1" applyAlignment="1">
      <alignment horizontal="justify" vertical="center" wrapText="1"/>
    </xf>
    <xf numFmtId="0" fontId="18" fillId="2" borderId="11" xfId="0" applyFont="1" applyFill="1" applyBorder="1" applyAlignment="1">
      <alignment horizontal="center" vertical="center" wrapText="1"/>
    </xf>
    <xf numFmtId="0" fontId="13" fillId="2" borderId="12" xfId="0" applyFont="1" applyFill="1" applyBorder="1" applyAlignment="1">
      <alignment horizontal="justify" vertical="center" wrapText="1"/>
    </xf>
    <xf numFmtId="0" fontId="14" fillId="0" borderId="1" xfId="0" applyFont="1" applyBorder="1" applyAlignment="1">
      <alignment vertical="center" wrapText="1"/>
    </xf>
    <xf numFmtId="0" fontId="20" fillId="3" borderId="2" xfId="0" applyFont="1" applyFill="1" applyBorder="1" applyAlignment="1">
      <alignment horizontal="center" vertical="center" wrapText="1"/>
    </xf>
    <xf numFmtId="0" fontId="14" fillId="0" borderId="2" xfId="0" applyFont="1" applyBorder="1" applyAlignment="1">
      <alignment vertical="center"/>
    </xf>
    <xf numFmtId="0" fontId="14" fillId="0" borderId="3" xfId="0" applyFont="1" applyBorder="1" applyAlignment="1">
      <alignment horizontal="center" vertical="center" wrapText="1"/>
    </xf>
    <xf numFmtId="0" fontId="20" fillId="3" borderId="1" xfId="0" applyFont="1" applyFill="1" applyBorder="1" applyAlignment="1">
      <alignment horizontal="justify" vertical="center" wrapText="1"/>
    </xf>
    <xf numFmtId="0" fontId="21" fillId="2"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3" fillId="0" borderId="5" xfId="0" applyFont="1" applyFill="1" applyBorder="1" applyAlignment="1">
      <alignment horizontal="justify" vertical="center" wrapText="1"/>
    </xf>
    <xf numFmtId="167" fontId="24" fillId="2"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13" fillId="0" borderId="6" xfId="0" applyFont="1" applyFill="1" applyBorder="1" applyAlignment="1">
      <alignment horizontal="justify" vertical="center" wrapText="1"/>
    </xf>
    <xf numFmtId="167" fontId="17" fillId="4" borderId="9"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3" fillId="2" borderId="0"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vertical="center" wrapText="1"/>
    </xf>
    <xf numFmtId="0" fontId="14" fillId="3" borderId="2" xfId="0" applyFont="1" applyFill="1" applyBorder="1" applyAlignment="1">
      <alignment horizontal="justify"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9" fillId="2" borderId="0" xfId="0" applyFont="1" applyFill="1" applyBorder="1" applyAlignment="1">
      <alignment horizontal="center" vertical="center" wrapText="1"/>
    </xf>
    <xf numFmtId="167" fontId="24" fillId="2" borderId="2" xfId="0" applyNumberFormat="1" applyFont="1" applyFill="1" applyBorder="1" applyAlignment="1">
      <alignment horizontal="center" vertical="center"/>
    </xf>
    <xf numFmtId="0" fontId="14" fillId="2" borderId="1" xfId="0" applyNumberFormat="1" applyFont="1" applyFill="1" applyBorder="1" applyAlignment="1">
      <alignment horizontal="center" vertical="center" wrapText="1"/>
    </xf>
    <xf numFmtId="167" fontId="13" fillId="2" borderId="0" xfId="0" applyNumberFormat="1"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3" borderId="3" xfId="0"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xf numFmtId="0" fontId="11" fillId="0" borderId="0" xfId="0" applyFont="1" applyAlignment="1">
      <alignment vertical="center" wrapText="1"/>
    </xf>
    <xf numFmtId="0" fontId="12" fillId="0" borderId="0" xfId="0" applyFont="1" applyAlignment="1">
      <alignment wrapText="1"/>
    </xf>
    <xf numFmtId="0" fontId="25" fillId="2" borderId="2" xfId="0" applyFont="1" applyFill="1" applyBorder="1" applyAlignment="1">
      <alignment horizontal="justify" vertical="center" wrapText="1"/>
    </xf>
    <xf numFmtId="167" fontId="24" fillId="2" borderId="2" xfId="0" applyNumberFormat="1"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167" fontId="13" fillId="2" borderId="2" xfId="0" applyNumberFormat="1" applyFont="1" applyFill="1" applyBorder="1" applyAlignment="1">
      <alignment horizontal="justify" vertical="center" wrapText="1"/>
    </xf>
    <xf numFmtId="0" fontId="14" fillId="2" borderId="3" xfId="0" applyNumberFormat="1" applyFont="1" applyFill="1" applyBorder="1" applyAlignment="1">
      <alignment horizontal="center" vertical="center" wrapText="1"/>
    </xf>
    <xf numFmtId="0" fontId="14" fillId="2" borderId="1" xfId="0" applyNumberFormat="1" applyFont="1" applyFill="1" applyBorder="1" applyAlignment="1">
      <alignment horizontal="justify" vertical="center" wrapText="1"/>
    </xf>
    <xf numFmtId="167" fontId="13" fillId="2" borderId="1" xfId="0" applyNumberFormat="1" applyFont="1" applyFill="1" applyBorder="1" applyAlignment="1">
      <alignment horizontal="justify" vertical="center" wrapText="1"/>
    </xf>
    <xf numFmtId="14" fontId="14" fillId="2" borderId="1" xfId="0" applyNumberFormat="1" applyFont="1" applyFill="1" applyBorder="1" applyAlignment="1">
      <alignment horizontal="center" vertical="center" wrapText="1"/>
    </xf>
    <xf numFmtId="167" fontId="13" fillId="2" borderId="2" xfId="0" applyNumberFormat="1" applyFont="1" applyFill="1" applyBorder="1" applyAlignment="1">
      <alignment horizontal="center" vertical="center" wrapText="1"/>
    </xf>
    <xf numFmtId="167" fontId="13" fillId="2" borderId="1" xfId="0" applyNumberFormat="1" applyFont="1" applyFill="1" applyBorder="1" applyAlignment="1">
      <alignment horizontal="center" vertical="center" wrapText="1"/>
    </xf>
    <xf numFmtId="0" fontId="19" fillId="2" borderId="2" xfId="0" applyFont="1" applyFill="1" applyBorder="1" applyAlignment="1">
      <alignment horizontal="left" vertical="center" wrapText="1"/>
    </xf>
    <xf numFmtId="0" fontId="14" fillId="2" borderId="22" xfId="0" applyFont="1" applyFill="1" applyBorder="1" applyAlignment="1">
      <alignment horizontal="center" vertical="center" wrapText="1"/>
    </xf>
    <xf numFmtId="0" fontId="19" fillId="2" borderId="11" xfId="0" applyFont="1" applyFill="1" applyBorder="1" applyAlignment="1">
      <alignment horizontal="left" vertical="center" wrapText="1"/>
    </xf>
    <xf numFmtId="0" fontId="14" fillId="2" borderId="11" xfId="0" applyFont="1" applyFill="1" applyBorder="1" applyAlignment="1">
      <alignment horizontal="justify" vertical="center" wrapText="1"/>
    </xf>
    <xf numFmtId="14" fontId="14" fillId="2" borderId="11" xfId="0" applyNumberFormat="1" applyFont="1" applyFill="1" applyBorder="1" applyAlignment="1">
      <alignment horizontal="center" vertical="center" wrapText="1"/>
    </xf>
    <xf numFmtId="167" fontId="14" fillId="2" borderId="2" xfId="0" quotePrefix="1" applyNumberFormat="1" applyFont="1" applyFill="1" applyBorder="1" applyAlignment="1">
      <alignment horizontal="center" vertical="center" wrapText="1"/>
    </xf>
    <xf numFmtId="0" fontId="14" fillId="2" borderId="2" xfId="1" applyFont="1" applyFill="1" applyBorder="1" applyAlignment="1" applyProtection="1">
      <alignment horizontal="center" vertical="center" wrapText="1"/>
    </xf>
    <xf numFmtId="0" fontId="25" fillId="3" borderId="2" xfId="0" applyFont="1" applyFill="1" applyBorder="1" applyAlignment="1">
      <alignment horizontal="justify" vertical="center" wrapText="1"/>
    </xf>
    <xf numFmtId="167" fontId="18" fillId="2" borderId="2" xfId="1" applyNumberFormat="1" applyFont="1" applyFill="1" applyBorder="1" applyAlignment="1" applyProtection="1">
      <alignment horizontal="center" vertical="center" wrapText="1"/>
    </xf>
    <xf numFmtId="0" fontId="25" fillId="3" borderId="4"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25" fillId="3" borderId="2" xfId="0" applyFont="1" applyFill="1" applyBorder="1" applyAlignment="1">
      <alignment vertical="center" wrapText="1"/>
    </xf>
    <xf numFmtId="0" fontId="25" fillId="3" borderId="2" xfId="0" applyFont="1" applyFill="1" applyBorder="1" applyAlignment="1">
      <alignment horizontal="justify"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1" xfId="0" applyFont="1" applyFill="1" applyBorder="1" applyAlignment="1">
      <alignment horizontal="justify" vertical="center" wrapText="1"/>
    </xf>
    <xf numFmtId="14" fontId="24" fillId="2" borderId="1" xfId="0" applyNumberFormat="1" applyFont="1" applyFill="1" applyBorder="1" applyAlignment="1">
      <alignment horizontal="center" vertical="center" wrapText="1"/>
    </xf>
    <xf numFmtId="167" fontId="18" fillId="2" borderId="1" xfId="1" applyNumberFormat="1" applyFont="1" applyFill="1" applyBorder="1" applyAlignment="1" applyProtection="1">
      <alignment horizontal="center" vertical="center" wrapText="1"/>
    </xf>
    <xf numFmtId="168" fontId="14" fillId="2" borderId="2" xfId="2" quotePrefix="1" applyNumberFormat="1" applyFont="1" applyFill="1" applyBorder="1" applyAlignment="1">
      <alignment horizontal="center" vertical="center" wrapText="1"/>
    </xf>
    <xf numFmtId="168" fontId="14" fillId="2" borderId="1" xfId="2" quotePrefix="1" applyNumberFormat="1" applyFont="1" applyFill="1" applyBorder="1" applyAlignment="1">
      <alignment horizontal="center" vertical="center" wrapText="1"/>
    </xf>
    <xf numFmtId="0" fontId="25" fillId="3" borderId="0" xfId="0" applyFont="1" applyFill="1" applyBorder="1" applyAlignment="1">
      <alignment horizontal="center" vertical="center" wrapText="1"/>
    </xf>
    <xf numFmtId="0" fontId="25" fillId="3" borderId="0" xfId="0" applyFont="1" applyFill="1" applyBorder="1" applyAlignment="1">
      <alignment horizontal="justify" vertical="center" wrapText="1"/>
    </xf>
    <xf numFmtId="167" fontId="24" fillId="2" borderId="0" xfId="0" applyNumberFormat="1" applyFont="1" applyFill="1" applyBorder="1" applyAlignment="1">
      <alignment horizontal="center" vertical="center"/>
    </xf>
    <xf numFmtId="14" fontId="24" fillId="2" borderId="0" xfId="0" applyNumberFormat="1" applyFont="1" applyFill="1" applyBorder="1" applyAlignment="1">
      <alignment horizontal="center" vertical="center" wrapText="1"/>
    </xf>
    <xf numFmtId="167" fontId="18" fillId="2" borderId="0" xfId="1" applyNumberFormat="1" applyFont="1" applyFill="1" applyBorder="1" applyAlignment="1" applyProtection="1">
      <alignment horizontal="center" vertical="center" wrapText="1"/>
    </xf>
    <xf numFmtId="164" fontId="14" fillId="3" borderId="2" xfId="0" applyNumberFormat="1" applyFont="1" applyFill="1" applyBorder="1" applyAlignment="1">
      <alignment horizontal="center" vertical="center" wrapText="1"/>
    </xf>
    <xf numFmtId="164" fontId="20" fillId="3" borderId="2" xfId="0" applyNumberFormat="1" applyFont="1" applyFill="1" applyBorder="1" applyAlignment="1">
      <alignment horizontal="center" vertical="center" wrapText="1"/>
    </xf>
    <xf numFmtId="164" fontId="20" fillId="3" borderId="1"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14" fillId="2" borderId="2" xfId="1" applyNumberFormat="1" applyFont="1" applyFill="1" applyBorder="1" applyAlignment="1" applyProtection="1">
      <alignment horizontal="center" vertical="center" wrapText="1" shrinkToFit="1"/>
    </xf>
    <xf numFmtId="0" fontId="14" fillId="2" borderId="2" xfId="1" applyNumberFormat="1" applyFont="1" applyFill="1" applyBorder="1" applyAlignment="1" applyProtection="1">
      <alignment horizontal="center" vertical="center" wrapText="1"/>
    </xf>
    <xf numFmtId="0" fontId="14" fillId="2" borderId="1" xfId="1" applyNumberFormat="1" applyFont="1" applyFill="1" applyBorder="1" applyAlignment="1" applyProtection="1">
      <alignment horizontal="center" vertical="center" wrapText="1"/>
    </xf>
    <xf numFmtId="0" fontId="14" fillId="2" borderId="0" xfId="1" applyNumberFormat="1" applyFont="1" applyFill="1" applyBorder="1" applyAlignment="1" applyProtection="1">
      <alignment horizontal="center" vertical="center" wrapText="1"/>
    </xf>
    <xf numFmtId="0" fontId="14" fillId="3" borderId="2" xfId="1" applyFont="1" applyFill="1" applyBorder="1" applyAlignment="1" applyProtection="1">
      <alignment horizontal="center" vertical="center" wrapText="1"/>
    </xf>
    <xf numFmtId="0" fontId="14" fillId="3" borderId="1" xfId="1" applyFont="1" applyFill="1" applyBorder="1" applyAlignment="1" applyProtection="1">
      <alignment horizontal="center" vertical="center" wrapText="1"/>
    </xf>
    <xf numFmtId="14" fontId="25" fillId="3" borderId="2" xfId="0" applyNumberFormat="1" applyFont="1" applyFill="1" applyBorder="1" applyAlignment="1">
      <alignment horizontal="center" vertical="center" wrapText="1"/>
    </xf>
    <xf numFmtId="167" fontId="24" fillId="2" borderId="1" xfId="0" applyNumberFormat="1" applyFont="1" applyFill="1" applyBorder="1" applyAlignment="1">
      <alignment horizontal="justify" vertical="center" wrapText="1"/>
    </xf>
    <xf numFmtId="14" fontId="25" fillId="3" borderId="1" xfId="0" applyNumberFormat="1" applyFont="1" applyFill="1" applyBorder="1" applyAlignment="1">
      <alignment horizontal="center" vertical="center" wrapText="1"/>
    </xf>
    <xf numFmtId="168" fontId="14" fillId="2" borderId="2" xfId="2" quotePrefix="1" applyNumberFormat="1" applyFont="1" applyFill="1" applyBorder="1" applyAlignment="1">
      <alignment horizontal="justify" vertical="center" wrapText="1"/>
    </xf>
    <xf numFmtId="0" fontId="18" fillId="0" borderId="2" xfId="0" applyFont="1" applyFill="1" applyBorder="1" applyAlignment="1">
      <alignment horizontal="center" vertical="center" wrapText="1"/>
    </xf>
    <xf numFmtId="168" fontId="14" fillId="2" borderId="1" xfId="2" quotePrefix="1" applyNumberFormat="1" applyFont="1" applyFill="1" applyBorder="1" applyAlignment="1">
      <alignment horizontal="justify" vertical="center" wrapText="1"/>
    </xf>
    <xf numFmtId="0" fontId="18" fillId="0" borderId="1" xfId="0" applyFont="1" applyFill="1" applyBorder="1" applyAlignment="1">
      <alignment horizontal="center" vertical="center" wrapText="1"/>
    </xf>
    <xf numFmtId="166" fontId="19" fillId="2" borderId="2" xfId="0" applyNumberFormat="1" applyFont="1" applyFill="1" applyBorder="1" applyAlignment="1">
      <alignment horizontal="justify" vertical="center" wrapText="1"/>
    </xf>
    <xf numFmtId="166" fontId="19" fillId="2" borderId="1" xfId="0" applyNumberFormat="1"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167" fontId="10" fillId="0" borderId="0" xfId="0" applyNumberFormat="1" applyFont="1" applyFill="1" applyBorder="1" applyAlignment="1">
      <alignment horizontal="justify" vertical="center" wrapText="1"/>
    </xf>
    <xf numFmtId="0" fontId="20" fillId="3" borderId="2" xfId="0" applyFont="1" applyFill="1" applyBorder="1" applyAlignment="1">
      <alignment vertical="center" wrapText="1"/>
    </xf>
    <xf numFmtId="14" fontId="20" fillId="3" borderId="2" xfId="0" applyNumberFormat="1" applyFont="1" applyFill="1" applyBorder="1" applyAlignment="1">
      <alignment horizontal="center" vertical="center" wrapText="1"/>
    </xf>
    <xf numFmtId="167" fontId="14" fillId="2" borderId="0" xfId="0" applyNumberFormat="1" applyFont="1" applyFill="1" applyBorder="1" applyAlignment="1">
      <alignment horizontal="justify" vertical="center" wrapText="1"/>
    </xf>
    <xf numFmtId="167" fontId="22" fillId="4" borderId="2" xfId="0" applyNumberFormat="1" applyFont="1" applyFill="1" applyBorder="1" applyAlignment="1">
      <alignment horizontal="center" vertical="center" wrapText="1"/>
    </xf>
    <xf numFmtId="0" fontId="21" fillId="2" borderId="5" xfId="0"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14" fillId="2" borderId="2" xfId="0" applyFont="1" applyFill="1" applyBorder="1" applyAlignment="1">
      <alignment vertical="center" wrapText="1"/>
    </xf>
    <xf numFmtId="0" fontId="14" fillId="2" borderId="1" xfId="0" applyFont="1" applyFill="1" applyBorder="1" applyAlignment="1">
      <alignment vertical="center" wrapText="1"/>
    </xf>
    <xf numFmtId="166" fontId="19" fillId="2" borderId="2"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22" fillId="4" borderId="9" xfId="0"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0" fontId="14" fillId="0" borderId="2" xfId="0" applyFont="1" applyBorder="1" applyAlignment="1">
      <alignment horizontal="justify" vertical="center" wrapText="1"/>
    </xf>
    <xf numFmtId="166" fontId="19" fillId="2" borderId="11" xfId="0" applyNumberFormat="1" applyFont="1" applyFill="1" applyBorder="1" applyAlignment="1">
      <alignment horizontal="center" vertical="center" wrapText="1"/>
    </xf>
    <xf numFmtId="0" fontId="13" fillId="2" borderId="0" xfId="0" applyFont="1" applyFill="1" applyBorder="1" applyAlignment="1">
      <alignment horizontal="justify" vertical="center" wrapText="1"/>
    </xf>
    <xf numFmtId="0" fontId="14" fillId="0" borderId="11" xfId="0" applyFont="1" applyBorder="1" applyAlignment="1">
      <alignment horizontal="center" vertical="center" wrapText="1"/>
    </xf>
    <xf numFmtId="0" fontId="14" fillId="0" borderId="1" xfId="0" applyFont="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3" borderId="2" xfId="0" applyFont="1" applyFill="1" applyBorder="1" applyAlignment="1">
      <alignment horizontal="justify" vertical="center" wrapText="1"/>
    </xf>
    <xf numFmtId="0" fontId="14" fillId="2" borderId="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Font="1" applyFill="1" applyBorder="1" applyAlignment="1">
      <alignment horizontal="center" vertical="center" wrapText="1"/>
    </xf>
    <xf numFmtId="166" fontId="14" fillId="2" borderId="2" xfId="0" applyNumberFormat="1" applyFont="1" applyFill="1" applyBorder="1" applyAlignment="1">
      <alignment horizontal="center" vertical="center" wrapText="1"/>
    </xf>
    <xf numFmtId="0" fontId="14" fillId="2" borderId="2"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9" fillId="2" borderId="1" xfId="0" applyFont="1" applyFill="1" applyBorder="1" applyAlignment="1">
      <alignment horizontal="left"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7" fillId="2" borderId="0" xfId="0" applyFont="1" applyFill="1" applyBorder="1"/>
    <xf numFmtId="0" fontId="7" fillId="2"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30" fillId="2" borderId="0" xfId="0" applyFont="1" applyFill="1" applyBorder="1" applyAlignment="1">
      <alignment horizontal="justify" vertical="center" wrapText="1"/>
    </xf>
    <xf numFmtId="0" fontId="30" fillId="2" borderId="0" xfId="0" applyFont="1" applyFill="1" applyBorder="1" applyAlignment="1">
      <alignment horizontal="center" vertical="center" wrapText="1"/>
    </xf>
    <xf numFmtId="14" fontId="7" fillId="2" borderId="0" xfId="0" applyNumberFormat="1" applyFont="1" applyFill="1" applyBorder="1" applyAlignment="1">
      <alignment horizontal="center" vertical="center"/>
    </xf>
    <xf numFmtId="0" fontId="7" fillId="2" borderId="0" xfId="0" applyNumberFormat="1" applyFont="1" applyFill="1" applyBorder="1" applyAlignment="1">
      <alignment horizontal="center" vertical="center"/>
    </xf>
    <xf numFmtId="14" fontId="7" fillId="2" borderId="0" xfId="0" applyNumberFormat="1" applyFont="1" applyFill="1" applyBorder="1" applyAlignment="1">
      <alignment horizontal="center"/>
    </xf>
    <xf numFmtId="0" fontId="33" fillId="0" borderId="0" xfId="1" applyFont="1" applyAlignment="1" applyProtection="1">
      <alignment horizontal="center" vertical="center"/>
    </xf>
    <xf numFmtId="0" fontId="7" fillId="2" borderId="0" xfId="0" applyFont="1" applyFill="1" applyBorder="1" applyAlignment="1">
      <alignment horizontal="center"/>
    </xf>
    <xf numFmtId="0" fontId="37" fillId="0" borderId="0" xfId="0" applyFont="1" applyFill="1" applyBorder="1"/>
    <xf numFmtId="167" fontId="39" fillId="2" borderId="2" xfId="0" applyNumberFormat="1" applyFont="1" applyFill="1" applyBorder="1" applyAlignment="1">
      <alignment horizontal="center" vertical="center"/>
    </xf>
    <xf numFmtId="0" fontId="9" fillId="0" borderId="2" xfId="0" applyFont="1" applyBorder="1" applyAlignment="1">
      <alignment vertical="center" wrapText="1"/>
    </xf>
    <xf numFmtId="0" fontId="9" fillId="2" borderId="2" xfId="0" applyFont="1" applyFill="1" applyBorder="1" applyAlignment="1">
      <alignment vertical="center" wrapText="1"/>
    </xf>
    <xf numFmtId="0" fontId="38" fillId="2"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3" fillId="2" borderId="0" xfId="0" applyFont="1" applyFill="1" applyBorder="1"/>
    <xf numFmtId="167" fontId="7" fillId="2" borderId="0" xfId="0" applyNumberFormat="1" applyFont="1" applyFill="1" applyBorder="1" applyAlignment="1">
      <alignment horizontal="center" vertical="center"/>
    </xf>
    <xf numFmtId="0" fontId="32" fillId="2" borderId="0" xfId="0" applyFont="1" applyFill="1" applyBorder="1"/>
    <xf numFmtId="0" fontId="7" fillId="0" borderId="0" xfId="0" applyFont="1" applyFill="1" applyBorder="1"/>
    <xf numFmtId="0" fontId="7" fillId="0" borderId="0" xfId="0" applyFont="1" applyFill="1" applyBorder="1" applyAlignment="1">
      <alignment horizontal="center" vertical="center"/>
    </xf>
    <xf numFmtId="0" fontId="32" fillId="2" borderId="0" xfId="0" applyFont="1" applyFill="1" applyBorder="1" applyAlignment="1">
      <alignment horizontal="center"/>
    </xf>
    <xf numFmtId="167" fontId="7" fillId="2" borderId="0" xfId="0" applyNumberFormat="1" applyFont="1" applyFill="1" applyBorder="1" applyAlignment="1">
      <alignment horizontal="center"/>
    </xf>
    <xf numFmtId="0" fontId="32" fillId="0" borderId="0" xfId="0" applyFont="1" applyFill="1" applyBorder="1" applyAlignment="1">
      <alignment horizontal="center"/>
    </xf>
    <xf numFmtId="167" fontId="7" fillId="0" borderId="0" xfId="0" applyNumberFormat="1" applyFont="1" applyFill="1" applyBorder="1" applyAlignment="1">
      <alignment horizontal="center"/>
    </xf>
    <xf numFmtId="167" fontId="7" fillId="0" borderId="0" xfId="0" applyNumberFormat="1" applyFont="1" applyFill="1" applyBorder="1" applyAlignment="1">
      <alignment horizontal="center" vertical="center"/>
    </xf>
    <xf numFmtId="0" fontId="7" fillId="0" borderId="0" xfId="0" applyFont="1" applyFill="1" applyBorder="1" applyAlignment="1">
      <alignment horizontal="center"/>
    </xf>
    <xf numFmtId="0" fontId="7" fillId="2" borderId="2" xfId="0" applyFont="1" applyFill="1" applyBorder="1" applyAlignment="1">
      <alignment horizontal="center" vertical="center"/>
    </xf>
    <xf numFmtId="0" fontId="26" fillId="6" borderId="2" xfId="0" applyFont="1" applyFill="1" applyBorder="1" applyAlignment="1">
      <alignment horizontal="center" vertical="center" wrapText="1"/>
    </xf>
    <xf numFmtId="0" fontId="27" fillId="2" borderId="2" xfId="0" applyFont="1" applyFill="1" applyBorder="1" applyAlignment="1">
      <alignment horizontal="center" vertical="center"/>
    </xf>
    <xf numFmtId="0" fontId="5" fillId="2" borderId="2" xfId="1" applyNumberFormat="1" applyFont="1" applyFill="1" applyBorder="1" applyAlignment="1" applyProtection="1">
      <alignment horizontal="center" vertical="center" wrapText="1" shrinkToFit="1"/>
    </xf>
    <xf numFmtId="14" fontId="40" fillId="2" borderId="5" xfId="0" applyNumberFormat="1" applyFont="1" applyFill="1" applyBorder="1" applyAlignment="1">
      <alignment horizontal="justify" vertical="center" wrapText="1"/>
    </xf>
    <xf numFmtId="14" fontId="40" fillId="2" borderId="2" xfId="0" applyNumberFormat="1" applyFont="1" applyFill="1" applyBorder="1" applyAlignment="1">
      <alignment vertical="center" wrapText="1"/>
    </xf>
    <xf numFmtId="14" fontId="10" fillId="2" borderId="2" xfId="1" applyNumberFormat="1" applyFont="1" applyFill="1" applyBorder="1" applyAlignment="1" applyProtection="1">
      <alignment horizontal="center" vertical="center" wrapText="1"/>
    </xf>
    <xf numFmtId="0" fontId="10" fillId="2" borderId="2" xfId="1" applyNumberFormat="1" applyFont="1" applyFill="1" applyBorder="1" applyAlignment="1" applyProtection="1">
      <alignment horizontal="center" vertical="center" wrapText="1" shrinkToFit="1"/>
    </xf>
    <xf numFmtId="168" fontId="10" fillId="2" borderId="2" xfId="2" quotePrefix="1"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NumberFormat="1" applyFont="1" applyFill="1" applyBorder="1" applyAlignment="1">
      <alignment horizontal="justify" vertical="center" wrapText="1"/>
    </xf>
    <xf numFmtId="168" fontId="10" fillId="2" borderId="1" xfId="2" quotePrefix="1"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xf>
    <xf numFmtId="0" fontId="27" fillId="2" borderId="2" xfId="0" applyFont="1" applyFill="1" applyBorder="1"/>
    <xf numFmtId="0" fontId="7" fillId="2" borderId="2" xfId="0" applyFont="1" applyFill="1" applyBorder="1"/>
    <xf numFmtId="0" fontId="10" fillId="2" borderId="0" xfId="0" applyFont="1" applyFill="1" applyBorder="1" applyAlignment="1">
      <alignment horizontal="center"/>
    </xf>
    <xf numFmtId="14" fontId="39" fillId="2" borderId="2" xfId="0" applyNumberFormat="1" applyFont="1" applyFill="1" applyBorder="1" applyAlignment="1">
      <alignment horizontal="justify" vertical="center" wrapText="1"/>
    </xf>
    <xf numFmtId="170" fontId="3" fillId="2" borderId="5" xfId="0" applyNumberFormat="1" applyFont="1" applyFill="1" applyBorder="1" applyAlignment="1">
      <alignment horizontal="center" vertic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32" fillId="2" borderId="5"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2" xfId="1" applyNumberFormat="1" applyFont="1" applyFill="1" applyBorder="1" applyAlignment="1" applyProtection="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0" fontId="38" fillId="2" borderId="2" xfId="0" applyFont="1" applyFill="1" applyBorder="1" applyAlignment="1">
      <alignment horizontal="left" vertical="center" wrapText="1"/>
    </xf>
    <xf numFmtId="14" fontId="41" fillId="2" borderId="5" xfId="0" applyNumberFormat="1" applyFont="1" applyFill="1" applyBorder="1" applyAlignment="1">
      <alignment horizontal="justify" vertical="center" wrapText="1"/>
    </xf>
    <xf numFmtId="0" fontId="9" fillId="0" borderId="2" xfId="0" quotePrefix="1" applyFont="1" applyBorder="1" applyAlignment="1">
      <alignment horizontal="center" vertical="center" wrapText="1"/>
    </xf>
    <xf numFmtId="0" fontId="39" fillId="2" borderId="4" xfId="0" applyNumberFormat="1" applyFont="1" applyFill="1" applyBorder="1" applyAlignment="1">
      <alignment vertical="center" wrapText="1"/>
    </xf>
    <xf numFmtId="0" fontId="39" fillId="2" borderId="4" xfId="0" applyNumberFormat="1" applyFont="1" applyFill="1" applyBorder="1" applyAlignment="1">
      <alignment vertical="center" textRotation="90" wrapText="1"/>
    </xf>
    <xf numFmtId="0" fontId="10" fillId="2" borderId="4" xfId="0" applyFont="1" applyFill="1" applyBorder="1" applyAlignment="1">
      <alignment vertical="center" wrapText="1"/>
    </xf>
    <xf numFmtId="0" fontId="7" fillId="2" borderId="0" xfId="3" applyFont="1" applyFill="1" applyBorder="1"/>
    <xf numFmtId="0" fontId="7" fillId="2" borderId="0" xfId="3" applyFont="1" applyFill="1" applyBorder="1" applyAlignment="1">
      <alignment horizontal="center" vertical="center"/>
    </xf>
    <xf numFmtId="0" fontId="32" fillId="2" borderId="0" xfId="3" applyFont="1" applyFill="1" applyBorder="1" applyAlignment="1">
      <alignment horizontal="center" vertical="center" wrapText="1"/>
    </xf>
    <xf numFmtId="0" fontId="7" fillId="2" borderId="0" xfId="3" applyFont="1" applyFill="1" applyBorder="1" applyAlignment="1">
      <alignment horizontal="center" vertical="center" wrapText="1"/>
    </xf>
    <xf numFmtId="0" fontId="42" fillId="2" borderId="0" xfId="3" applyFont="1" applyFill="1"/>
    <xf numFmtId="0" fontId="17" fillId="2" borderId="0" xfId="3" applyFont="1" applyFill="1"/>
    <xf numFmtId="0" fontId="7" fillId="0" borderId="0" xfId="3" applyFont="1" applyFill="1" applyBorder="1"/>
    <xf numFmtId="0" fontId="17" fillId="2" borderId="0" xfId="3" applyFont="1" applyFill="1" applyAlignment="1">
      <alignment horizontal="center" vertical="center" wrapText="1"/>
    </xf>
    <xf numFmtId="0" fontId="7" fillId="2" borderId="0" xfId="3" applyFont="1" applyFill="1" applyBorder="1" applyAlignment="1">
      <alignment horizontal="justify" vertical="center" wrapText="1"/>
    </xf>
    <xf numFmtId="0" fontId="32" fillId="2" borderId="0" xfId="3" applyFont="1" applyFill="1" applyBorder="1"/>
    <xf numFmtId="0" fontId="32" fillId="2" borderId="0" xfId="3" applyFont="1" applyFill="1" applyBorder="1" applyAlignment="1">
      <alignment horizontal="center"/>
    </xf>
    <xf numFmtId="0" fontId="7" fillId="0" borderId="0" xfId="3" applyFont="1" applyFill="1" applyBorder="1" applyAlignment="1">
      <alignment horizontal="center" vertical="center"/>
    </xf>
    <xf numFmtId="167" fontId="7" fillId="2" borderId="0" xfId="3" applyNumberFormat="1" applyFont="1" applyFill="1" applyBorder="1" applyAlignment="1">
      <alignment horizontal="center" vertical="center"/>
    </xf>
    <xf numFmtId="167" fontId="7" fillId="2" borderId="0" xfId="3" applyNumberFormat="1" applyFont="1" applyFill="1" applyBorder="1" applyAlignment="1">
      <alignment horizontal="center"/>
    </xf>
    <xf numFmtId="0" fontId="32" fillId="0" borderId="0" xfId="3" applyFont="1" applyFill="1" applyBorder="1" applyAlignment="1">
      <alignment horizontal="center"/>
    </xf>
    <xf numFmtId="0" fontId="7" fillId="0" borderId="0" xfId="3" applyFont="1" applyFill="1" applyBorder="1" applyAlignment="1">
      <alignment horizontal="justify" vertical="center" wrapText="1"/>
    </xf>
    <xf numFmtId="167" fontId="7" fillId="0" borderId="0" xfId="3" applyNumberFormat="1" applyFont="1" applyFill="1" applyBorder="1" applyAlignment="1">
      <alignment horizontal="center"/>
    </xf>
    <xf numFmtId="167" fontId="7" fillId="0" borderId="0" xfId="3" applyNumberFormat="1" applyFont="1" applyFill="1" applyBorder="1" applyAlignment="1">
      <alignment horizontal="center" vertical="center"/>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167" fontId="43" fillId="2" borderId="2" xfId="3" applyNumberFormat="1" applyFont="1" applyFill="1" applyBorder="1" applyAlignment="1">
      <alignment horizontal="center" vertical="center"/>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0" borderId="2" xfId="3" applyFont="1" applyBorder="1" applyAlignment="1">
      <alignment horizontal="center" vertical="center" wrapText="1"/>
    </xf>
    <xf numFmtId="0" fontId="43" fillId="0" borderId="2" xfId="3" applyFont="1" applyBorder="1" applyAlignment="1">
      <alignment vertical="center" wrapText="1"/>
    </xf>
    <xf numFmtId="0" fontId="43" fillId="2" borderId="2" xfId="3" applyFont="1" applyFill="1" applyBorder="1" applyAlignment="1">
      <alignment horizontal="center" vertical="center" wrapText="1"/>
    </xf>
    <xf numFmtId="0" fontId="43" fillId="2" borderId="5" xfId="3" applyFont="1" applyFill="1" applyBorder="1" applyAlignment="1">
      <alignment horizontal="center" vertical="center" wrapText="1"/>
    </xf>
    <xf numFmtId="0" fontId="43" fillId="0" borderId="2" xfId="1" applyFont="1" applyBorder="1" applyAlignment="1" applyProtection="1">
      <alignment horizontal="center" vertical="center" wrapText="1"/>
    </xf>
    <xf numFmtId="0" fontId="43" fillId="2" borderId="2" xfId="3" applyFont="1" applyFill="1" applyBorder="1" applyAlignment="1">
      <alignment vertical="center" wrapText="1"/>
    </xf>
    <xf numFmtId="0" fontId="43" fillId="2" borderId="5" xfId="3" applyFont="1" applyFill="1" applyBorder="1" applyAlignment="1">
      <alignment vertical="center" wrapText="1"/>
    </xf>
    <xf numFmtId="0" fontId="43" fillId="2" borderId="4" xfId="3" applyFont="1" applyFill="1" applyBorder="1" applyAlignment="1">
      <alignment horizontal="center" vertical="center" wrapText="1"/>
    </xf>
    <xf numFmtId="168" fontId="43" fillId="2" borderId="2" xfId="2" quotePrefix="1" applyNumberFormat="1" applyFont="1" applyFill="1" applyBorder="1" applyAlignment="1">
      <alignment horizontal="center" vertical="center" wrapText="1"/>
    </xf>
    <xf numFmtId="0" fontId="43" fillId="2" borderId="2" xfId="3" applyNumberFormat="1" applyFont="1" applyFill="1" applyBorder="1" applyAlignment="1">
      <alignment horizontal="center" vertical="center" wrapText="1"/>
    </xf>
    <xf numFmtId="0" fontId="43" fillId="2" borderId="2" xfId="3"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xf>
    <xf numFmtId="0" fontId="44" fillId="0" borderId="0" xfId="3" applyFont="1" applyFill="1" applyBorder="1"/>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43" fillId="2" borderId="5" xfId="3" applyFont="1" applyFill="1" applyBorder="1" applyAlignment="1">
      <alignment horizontal="justify" vertical="center" wrapText="1"/>
    </xf>
    <xf numFmtId="14" fontId="45" fillId="2" borderId="5" xfId="0"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shrinkToFit="1"/>
    </xf>
    <xf numFmtId="0" fontId="7" fillId="2" borderId="2" xfId="3" applyFont="1" applyFill="1" applyBorder="1"/>
    <xf numFmtId="14" fontId="43" fillId="2" borderId="2" xfId="3" applyNumberFormat="1" applyFont="1" applyFill="1" applyBorder="1" applyAlignment="1">
      <alignment horizontal="left" vertical="center" wrapText="1"/>
    </xf>
    <xf numFmtId="14" fontId="43" fillId="2" borderId="2" xfId="3" quotePrefix="1" applyNumberFormat="1" applyFont="1" applyFill="1" applyBorder="1" applyAlignment="1">
      <alignment horizontal="center" vertical="center" wrapText="1"/>
    </xf>
    <xf numFmtId="0" fontId="43" fillId="2" borderId="3" xfId="3" applyFont="1" applyFill="1" applyBorder="1" applyAlignment="1">
      <alignment horizontal="center" vertical="center" wrapText="1"/>
    </xf>
    <xf numFmtId="0" fontId="43" fillId="2" borderId="1" xfId="3" applyFont="1" applyFill="1" applyBorder="1" applyAlignment="1">
      <alignment horizontal="justify" vertical="center" wrapText="1"/>
    </xf>
    <xf numFmtId="168" fontId="43" fillId="2" borderId="1" xfId="2" quotePrefix="1" applyNumberFormat="1" applyFont="1" applyFill="1" applyBorder="1" applyAlignment="1">
      <alignment horizontal="center" vertical="center" wrapText="1"/>
    </xf>
    <xf numFmtId="0" fontId="43" fillId="2" borderId="1" xfId="3" applyNumberFormat="1" applyFont="1" applyFill="1" applyBorder="1" applyAlignment="1">
      <alignment horizontal="center" vertical="center" wrapText="1"/>
    </xf>
    <xf numFmtId="14" fontId="43" fillId="2" borderId="1" xfId="3" applyNumberFormat="1" applyFont="1" applyFill="1" applyBorder="1" applyAlignment="1">
      <alignment horizontal="center" vertical="center" wrapText="1"/>
    </xf>
    <xf numFmtId="0" fontId="43" fillId="2" borderId="1" xfId="3" applyNumberFormat="1" applyFont="1" applyFill="1" applyBorder="1" applyAlignment="1">
      <alignment horizontal="justify" vertical="center" wrapText="1"/>
    </xf>
    <xf numFmtId="0" fontId="43" fillId="2" borderId="1" xfId="1" applyNumberFormat="1" applyFont="1" applyFill="1" applyBorder="1" applyAlignment="1" applyProtection="1">
      <alignment horizontal="center" vertical="center" wrapText="1"/>
    </xf>
    <xf numFmtId="0" fontId="43" fillId="2" borderId="6"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 xfId="0" applyFont="1" applyFill="1" applyBorder="1" applyAlignment="1">
      <alignment horizontal="center" vertical="center"/>
    </xf>
    <xf numFmtId="0" fontId="8" fillId="2" borderId="2" xfId="0" applyFont="1" applyFill="1" applyBorder="1" applyAlignment="1">
      <alignment horizontal="center"/>
    </xf>
    <xf numFmtId="0" fontId="8" fillId="2" borderId="2" xfId="0" applyFont="1" applyFill="1" applyBorder="1" applyAlignment="1">
      <alignment horizontal="center" vertical="center"/>
    </xf>
    <xf numFmtId="0" fontId="48" fillId="2" borderId="5" xfId="3" applyFont="1" applyFill="1" applyBorder="1" applyAlignment="1">
      <alignment vertical="center" wrapText="1"/>
    </xf>
    <xf numFmtId="0" fontId="48" fillId="2" borderId="5" xfId="3" applyFont="1" applyFill="1" applyBorder="1" applyAlignment="1">
      <alignment horizontal="justify" vertical="center" wrapText="1"/>
    </xf>
    <xf numFmtId="0" fontId="47" fillId="0" borderId="2" xfId="3" applyFont="1" applyBorder="1" applyAlignment="1">
      <alignment horizontal="center" vertical="center" wrapText="1"/>
    </xf>
    <xf numFmtId="0" fontId="47" fillId="0" borderId="2" xfId="3" applyFont="1" applyBorder="1" applyAlignment="1">
      <alignment vertical="center" wrapText="1"/>
    </xf>
    <xf numFmtId="0" fontId="47" fillId="2" borderId="2" xfId="3" applyFont="1" applyFill="1" applyBorder="1" applyAlignment="1">
      <alignment horizontal="center" vertical="center" wrapText="1"/>
    </xf>
    <xf numFmtId="14" fontId="12" fillId="2" borderId="5" xfId="0" applyNumberFormat="1" applyFont="1" applyFill="1" applyBorder="1" applyAlignment="1">
      <alignment horizontal="justify" vertical="center" wrapText="1"/>
    </xf>
    <xf numFmtId="0" fontId="12" fillId="2" borderId="5" xfId="3" applyFont="1" applyFill="1" applyBorder="1" applyAlignment="1">
      <alignment horizontal="justify" vertical="center" wrapText="1"/>
    </xf>
    <xf numFmtId="0" fontId="10" fillId="2" borderId="5" xfId="0" applyFont="1" applyFill="1" applyBorder="1" applyAlignment="1">
      <alignment horizontal="justify" vertical="center" wrapText="1"/>
    </xf>
    <xf numFmtId="0" fontId="7" fillId="2" borderId="5" xfId="0" applyFont="1" applyFill="1" applyBorder="1" applyAlignment="1">
      <alignment horizontal="justify" vertical="center" wrapText="1"/>
    </xf>
    <xf numFmtId="0" fontId="7" fillId="2" borderId="0" xfId="0" applyFont="1" applyFill="1" applyBorder="1" applyAlignment="1">
      <alignment horizontal="justify" vertical="center"/>
    </xf>
    <xf numFmtId="0" fontId="49" fillId="2" borderId="0" xfId="0" applyFont="1" applyFill="1" applyBorder="1" applyAlignment="1">
      <alignment horizontal="center" vertical="center" wrapText="1"/>
    </xf>
    <xf numFmtId="0" fontId="22" fillId="2" borderId="0" xfId="0" applyFont="1" applyFill="1"/>
    <xf numFmtId="0" fontId="49" fillId="2" borderId="0" xfId="0" applyFont="1" applyFill="1" applyBorder="1" applyAlignment="1">
      <alignment horizontal="center"/>
    </xf>
    <xf numFmtId="0" fontId="52" fillId="0" borderId="0" xfId="0" applyFont="1" applyFill="1" applyBorder="1"/>
    <xf numFmtId="0" fontId="7" fillId="0" borderId="0" xfId="0" applyFont="1" applyFill="1" applyBorder="1" applyAlignment="1">
      <alignment horizontal="justify" vertical="center"/>
    </xf>
    <xf numFmtId="0" fontId="49" fillId="0" borderId="0" xfId="0" applyFont="1" applyFill="1" applyBorder="1" applyAlignment="1">
      <alignment horizontal="center"/>
    </xf>
    <xf numFmtId="0" fontId="54" fillId="2" borderId="0" xfId="0" applyFont="1" applyFill="1" applyBorder="1" applyAlignment="1">
      <alignment horizontal="center" vertical="center" wrapText="1"/>
    </xf>
    <xf numFmtId="0" fontId="26" fillId="8" borderId="39" xfId="0" applyFont="1" applyFill="1" applyBorder="1" applyAlignment="1">
      <alignment horizontal="center" vertical="center" wrapText="1"/>
    </xf>
    <xf numFmtId="0" fontId="26" fillId="8" borderId="40" xfId="0" applyFont="1" applyFill="1" applyBorder="1" applyAlignment="1">
      <alignment horizontal="center" vertical="center" wrapText="1"/>
    </xf>
    <xf numFmtId="0" fontId="55" fillId="2" borderId="0" xfId="0" applyNumberFormat="1" applyFont="1" applyFill="1" applyBorder="1" applyAlignment="1">
      <alignment horizontal="center" vertical="center" wrapText="1"/>
    </xf>
    <xf numFmtId="0" fontId="32" fillId="2" borderId="0" xfId="0" applyFont="1" applyFill="1" applyBorder="1" applyAlignment="1">
      <alignment horizontal="justify" vertical="center" wrapText="1"/>
    </xf>
    <xf numFmtId="0" fontId="17" fillId="2" borderId="0" xfId="0" applyFont="1" applyFill="1" applyAlignment="1">
      <alignment horizontal="center" vertical="center" wrapText="1"/>
    </xf>
    <xf numFmtId="0" fontId="10" fillId="2" borderId="1" xfId="0" applyFont="1" applyFill="1" applyBorder="1" applyAlignment="1">
      <alignment horizontal="center" vertical="center" wrapText="1"/>
    </xf>
    <xf numFmtId="0" fontId="58" fillId="2" borderId="0" xfId="0" applyNumberFormat="1" applyFont="1" applyFill="1" applyBorder="1" applyAlignment="1">
      <alignment horizontal="center" vertical="center" wrapText="1"/>
    </xf>
    <xf numFmtId="0" fontId="27" fillId="2" borderId="0" xfId="0" applyNumberFormat="1" applyFont="1" applyFill="1" applyBorder="1" applyAlignment="1">
      <alignment horizontal="center" vertical="center" wrapText="1"/>
    </xf>
    <xf numFmtId="0" fontId="27" fillId="2" borderId="0" xfId="0" applyFont="1" applyFill="1" applyBorder="1" applyAlignment="1">
      <alignment horizontal="justify" vertical="center" wrapText="1"/>
    </xf>
    <xf numFmtId="170" fontId="27" fillId="2" borderId="0" xfId="0" applyNumberFormat="1" applyFont="1" applyFill="1" applyBorder="1" applyAlignment="1">
      <alignment horizontal="center" vertical="center"/>
    </xf>
    <xf numFmtId="170" fontId="57" fillId="2" borderId="0" xfId="0" applyNumberFormat="1" applyFont="1" applyFill="1" applyBorder="1" applyAlignment="1">
      <alignment horizontal="center" vertical="center"/>
    </xf>
    <xf numFmtId="0" fontId="27" fillId="2" borderId="0" xfId="0" applyFont="1" applyFill="1" applyBorder="1"/>
    <xf numFmtId="0" fontId="27" fillId="2" borderId="0" xfId="0" applyFont="1" applyFill="1" applyBorder="1" applyAlignment="1">
      <alignment horizontal="center" vertical="center"/>
    </xf>
    <xf numFmtId="0" fontId="32" fillId="2" borderId="0" xfId="0" applyFont="1" applyFill="1" applyBorder="1" applyAlignment="1">
      <alignment horizontal="justify" vertical="center"/>
    </xf>
    <xf numFmtId="0" fontId="32" fillId="2" borderId="0" xfId="0" applyNumberFormat="1" applyFont="1" applyFill="1" applyBorder="1" applyAlignment="1">
      <alignment horizontal="center" vertical="center" wrapText="1"/>
    </xf>
    <xf numFmtId="167"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wrapText="1"/>
    </xf>
    <xf numFmtId="0" fontId="57" fillId="2" borderId="0" xfId="0" applyNumberFormat="1" applyFont="1" applyFill="1" applyBorder="1" applyAlignment="1">
      <alignment horizontal="center" vertical="center"/>
    </xf>
    <xf numFmtId="0" fontId="55" fillId="2" borderId="0" xfId="0" applyFont="1" applyFill="1" applyBorder="1"/>
    <xf numFmtId="0" fontId="10" fillId="2" borderId="25" xfId="0" applyNumberFormat="1" applyFont="1" applyFill="1" applyBorder="1" applyAlignment="1">
      <alignment horizontal="center" vertical="center" wrapText="1"/>
    </xf>
    <xf numFmtId="167" fontId="10" fillId="2" borderId="8" xfId="0" applyNumberFormat="1" applyFont="1" applyFill="1" applyBorder="1" applyAlignment="1">
      <alignment horizontal="center" vertical="center"/>
    </xf>
    <xf numFmtId="0" fontId="59" fillId="0" borderId="8" xfId="0" applyFont="1" applyBorder="1" applyAlignment="1">
      <alignment vertical="center" wrapText="1"/>
    </xf>
    <xf numFmtId="0" fontId="59" fillId="2" borderId="43" xfId="0" applyFont="1" applyFill="1" applyBorder="1" applyAlignment="1">
      <alignment horizontal="center" vertical="center" wrapText="1"/>
    </xf>
    <xf numFmtId="0" fontId="10" fillId="2" borderId="10" xfId="0" applyFont="1" applyFill="1" applyBorder="1" applyAlignment="1">
      <alignment horizontal="justify" vertical="center" wrapText="1"/>
    </xf>
    <xf numFmtId="0" fontId="10" fillId="2" borderId="4" xfId="0" applyNumberFormat="1" applyFont="1" applyFill="1" applyBorder="1" applyAlignment="1">
      <alignment horizontal="center" vertical="center" wrapText="1"/>
    </xf>
    <xf numFmtId="167" fontId="10" fillId="2" borderId="2" xfId="0" applyNumberFormat="1" applyFont="1" applyFill="1" applyBorder="1" applyAlignment="1">
      <alignment horizontal="center" vertical="center"/>
    </xf>
    <xf numFmtId="0" fontId="59" fillId="0" borderId="2" xfId="0" applyFont="1" applyBorder="1" applyAlignment="1">
      <alignment horizontal="center" vertical="center" wrapText="1"/>
    </xf>
    <xf numFmtId="0" fontId="59" fillId="0" borderId="2" xfId="0" applyFont="1" applyBorder="1" applyAlignment="1">
      <alignment vertical="center" wrapText="1"/>
    </xf>
    <xf numFmtId="0" fontId="59" fillId="2" borderId="2" xfId="0" applyFont="1" applyFill="1" applyBorder="1" applyAlignment="1">
      <alignment horizontal="center" vertical="center" wrapText="1"/>
    </xf>
    <xf numFmtId="0" fontId="59" fillId="2" borderId="29" xfId="0" applyFont="1" applyFill="1" applyBorder="1" applyAlignment="1">
      <alignment horizontal="center" vertical="center" wrapText="1"/>
    </xf>
    <xf numFmtId="167" fontId="10" fillId="2" borderId="11" xfId="0" applyNumberFormat="1" applyFont="1" applyFill="1" applyBorder="1" applyAlignment="1">
      <alignment horizontal="center" vertical="center"/>
    </xf>
    <xf numFmtId="0" fontId="59" fillId="0" borderId="11" xfId="0" applyFont="1" applyBorder="1" applyAlignment="1">
      <alignment vertical="center" wrapText="1"/>
    </xf>
    <xf numFmtId="0" fontId="59" fillId="2" borderId="48" xfId="0" applyFont="1" applyFill="1" applyBorder="1" applyAlignment="1">
      <alignment horizontal="center" vertical="center" wrapText="1"/>
    </xf>
    <xf numFmtId="0" fontId="10" fillId="2" borderId="12" xfId="0"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59" fillId="0" borderId="1" xfId="0" applyFont="1" applyBorder="1" applyAlignment="1">
      <alignment horizontal="center" vertical="center" wrapText="1"/>
    </xf>
    <xf numFmtId="0" fontId="10" fillId="2" borderId="6" xfId="0" applyFont="1" applyFill="1" applyBorder="1" applyAlignment="1">
      <alignment horizontal="justify" vertical="center" wrapText="1"/>
    </xf>
    <xf numFmtId="0" fontId="60" fillId="2" borderId="2" xfId="1" applyNumberFormat="1" applyFont="1" applyFill="1" applyBorder="1" applyAlignment="1" applyProtection="1">
      <alignment horizontal="center" vertical="center" wrapText="1" shrinkToFit="1"/>
    </xf>
    <xf numFmtId="0" fontId="60" fillId="0" borderId="0" xfId="1" applyFont="1" applyBorder="1" applyAlignment="1" applyProtection="1">
      <alignment horizontal="center" vertical="center"/>
    </xf>
    <xf numFmtId="0" fontId="60" fillId="0" borderId="2" xfId="1" applyFont="1" applyBorder="1" applyAlignment="1" applyProtection="1">
      <alignment horizontal="center" vertical="center" wrapText="1"/>
    </xf>
    <xf numFmtId="0" fontId="39"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14" fontId="10" fillId="2" borderId="1" xfId="0" quotePrefix="1" applyNumberFormat="1" applyFont="1" applyFill="1" applyBorder="1" applyAlignment="1">
      <alignment horizontal="center" vertical="center" wrapText="1"/>
    </xf>
    <xf numFmtId="0" fontId="10" fillId="0" borderId="1" xfId="0" applyFont="1" applyBorder="1" applyAlignment="1">
      <alignment vertical="center" wrapText="1"/>
    </xf>
    <xf numFmtId="0" fontId="10" fillId="2" borderId="1" xfId="0" applyFont="1" applyFill="1" applyBorder="1" applyAlignment="1">
      <alignment vertical="center" wrapText="1"/>
    </xf>
    <xf numFmtId="0" fontId="10" fillId="2" borderId="2" xfId="0" applyFont="1" applyFill="1" applyBorder="1" applyAlignment="1">
      <alignment horizontal="center" vertical="center" wrapText="1"/>
    </xf>
    <xf numFmtId="14" fontId="10" fillId="2" borderId="2" xfId="0" quotePrefix="1" applyNumberFormat="1" applyFont="1" applyFill="1" applyBorder="1" applyAlignment="1">
      <alignment horizontal="justify" vertical="center" wrapText="1"/>
    </xf>
    <xf numFmtId="14" fontId="10" fillId="2" borderId="2" xfId="0" quotePrefix="1" applyNumberFormat="1" applyFont="1" applyFill="1" applyBorder="1" applyAlignment="1">
      <alignment horizontal="center" vertical="center" wrapText="1"/>
    </xf>
    <xf numFmtId="0" fontId="60" fillId="0" borderId="2" xfId="1" applyFont="1" applyBorder="1" applyAlignment="1" applyProtection="1">
      <alignment horizontal="left" vertical="center" wrapText="1"/>
    </xf>
    <xf numFmtId="0" fontId="61" fillId="0" borderId="0" xfId="0" applyFont="1" applyAlignment="1">
      <alignment vertical="center"/>
    </xf>
    <xf numFmtId="0" fontId="62" fillId="0" borderId="2" xfId="3" applyFont="1" applyBorder="1" applyAlignment="1">
      <alignment horizontal="center" vertical="center" wrapText="1"/>
    </xf>
    <xf numFmtId="0" fontId="62" fillId="0" borderId="2" xfId="3" applyFont="1" applyBorder="1" applyAlignment="1">
      <alignment vertical="center" wrapText="1"/>
    </xf>
    <xf numFmtId="0" fontId="62" fillId="2" borderId="2" xfId="3" applyFont="1" applyFill="1" applyBorder="1" applyAlignment="1">
      <alignment horizontal="center" vertical="center" wrapText="1"/>
    </xf>
    <xf numFmtId="0" fontId="59" fillId="2" borderId="11" xfId="0" applyFont="1" applyFill="1" applyBorder="1" applyAlignment="1">
      <alignment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11" xfId="0" applyFont="1" applyFill="1" applyBorder="1" applyAlignment="1">
      <alignment horizontal="left" vertical="center" wrapText="1"/>
    </xf>
    <xf numFmtId="0" fontId="10" fillId="2" borderId="22"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0" fontId="60" fillId="2" borderId="11" xfId="1" applyNumberFormat="1" applyFont="1" applyFill="1" applyBorder="1" applyAlignment="1" applyProtection="1">
      <alignment horizontal="center" vertical="center" wrapText="1" shrinkToFi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168" fontId="10" fillId="2" borderId="2" xfId="5" quotePrefix="1" applyNumberFormat="1" applyFont="1" applyFill="1" applyBorder="1" applyAlignment="1">
      <alignment horizontal="center" vertical="center" wrapText="1"/>
    </xf>
    <xf numFmtId="0" fontId="10" fillId="2" borderId="2" xfId="0" applyFont="1" applyFill="1" applyBorder="1" applyAlignment="1">
      <alignment vertical="center" wrapText="1"/>
    </xf>
    <xf numFmtId="168" fontId="10" fillId="2" borderId="1" xfId="5" quotePrefix="1" applyNumberFormat="1" applyFont="1" applyFill="1" applyBorder="1" applyAlignment="1">
      <alignment horizontal="center" vertical="center" wrapText="1"/>
    </xf>
    <xf numFmtId="0" fontId="2" fillId="2" borderId="0" xfId="0" applyFont="1" applyFill="1" applyBorder="1" applyAlignment="1">
      <alignment horizontal="justify" vertical="center" wrapText="1"/>
    </xf>
    <xf numFmtId="0" fontId="2" fillId="2" borderId="0" xfId="0" applyFont="1" applyFill="1" applyBorder="1"/>
    <xf numFmtId="0" fontId="43" fillId="2" borderId="2" xfId="3" applyFont="1" applyFill="1" applyBorder="1" applyAlignment="1">
      <alignment horizontal="center" vertical="center" wrapText="1"/>
    </xf>
    <xf numFmtId="0" fontId="59" fillId="2" borderId="11" xfId="0" applyFont="1" applyFill="1" applyBorder="1" applyAlignment="1">
      <alignment horizontal="center" vertical="center" wrapText="1"/>
    </xf>
    <xf numFmtId="0" fontId="63" fillId="2" borderId="5" xfId="0" applyFont="1" applyFill="1" applyBorder="1" applyAlignment="1">
      <alignment horizontal="justify" vertical="center" wrapText="1"/>
    </xf>
    <xf numFmtId="0" fontId="63" fillId="2" borderId="12" xfId="0" applyFont="1" applyFill="1" applyBorder="1" applyAlignment="1">
      <alignment horizontal="justify" vertical="center" wrapText="1"/>
    </xf>
    <xf numFmtId="0" fontId="59" fillId="2" borderId="11" xfId="0" quotePrefix="1" applyFont="1" applyFill="1" applyBorder="1" applyAlignment="1">
      <alignment horizontal="center" vertical="center" wrapText="1"/>
    </xf>
    <xf numFmtId="0" fontId="43" fillId="2" borderId="2" xfId="3" applyFont="1" applyFill="1" applyBorder="1" applyAlignment="1">
      <alignment wrapText="1"/>
    </xf>
    <xf numFmtId="0" fontId="62" fillId="0" borderId="2" xfId="3" quotePrefix="1" applyFont="1" applyBorder="1" applyAlignment="1">
      <alignment horizontal="center" vertical="center" wrapText="1"/>
    </xf>
    <xf numFmtId="0" fontId="48" fillId="0" borderId="2" xfId="3" applyFont="1" applyBorder="1" applyAlignment="1">
      <alignment horizontal="center" vertical="center" wrapText="1"/>
    </xf>
    <xf numFmtId="0" fontId="48" fillId="0" borderId="2" xfId="3" applyFont="1" applyBorder="1" applyAlignment="1">
      <alignment vertical="center" wrapText="1"/>
    </xf>
    <xf numFmtId="0" fontId="48" fillId="2" borderId="2" xfId="3" applyFont="1" applyFill="1" applyBorder="1" applyAlignment="1">
      <alignment horizontal="center" vertical="center" wrapText="1"/>
    </xf>
    <xf numFmtId="0" fontId="47" fillId="0" borderId="2" xfId="3" quotePrefix="1" applyFont="1" applyBorder="1" applyAlignment="1">
      <alignment horizontal="center" vertical="center" wrapText="1"/>
    </xf>
    <xf numFmtId="0" fontId="48" fillId="0" borderId="2" xfId="3" quotePrefix="1" applyFont="1" applyBorder="1" applyAlignment="1">
      <alignment horizontal="center" vertical="center" wrapText="1"/>
    </xf>
    <xf numFmtId="0" fontId="48" fillId="0" borderId="1" xfId="3" applyFont="1" applyBorder="1" applyAlignment="1">
      <alignment horizontal="center" vertical="center" wrapText="1"/>
    </xf>
    <xf numFmtId="0" fontId="48" fillId="0" borderId="1" xfId="3" applyFont="1" applyBorder="1" applyAlignment="1">
      <alignment vertical="center" wrapText="1"/>
    </xf>
    <xf numFmtId="0" fontId="48" fillId="2" borderId="1" xfId="3" applyFont="1" applyFill="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6" xfId="0" applyFont="1" applyFill="1" applyBorder="1" applyAlignment="1">
      <alignment horizontal="justify" vertical="center" wrapText="1"/>
    </xf>
    <xf numFmtId="0" fontId="17" fillId="2" borderId="3" xfId="0" applyFont="1" applyFill="1" applyBorder="1" applyAlignment="1">
      <alignment horizontal="center" vertical="center" wrapText="1"/>
    </xf>
    <xf numFmtId="0" fontId="59" fillId="2" borderId="48" xfId="0" quotePrefix="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17" fillId="2" borderId="0" xfId="0" applyFont="1" applyFill="1" applyAlignment="1">
      <alignment horizontal="justify" vertical="center"/>
    </xf>
    <xf numFmtId="0" fontId="52" fillId="2" borderId="0" xfId="0" applyFont="1" applyFill="1" applyBorder="1"/>
    <xf numFmtId="0" fontId="17" fillId="2" borderId="2" xfId="0" applyNumberFormat="1" applyFont="1" applyFill="1" applyBorder="1" applyAlignment="1">
      <alignment horizontal="center" vertical="center" wrapText="1"/>
    </xf>
    <xf numFmtId="0" fontId="17" fillId="2" borderId="1" xfId="0" applyFont="1" applyFill="1" applyBorder="1" applyAlignment="1">
      <alignment horizontal="justify" vertical="center" wrapText="1"/>
    </xf>
    <xf numFmtId="0" fontId="17" fillId="2" borderId="1" xfId="0" applyFont="1" applyFill="1" applyBorder="1" applyAlignment="1">
      <alignment horizontal="center" vertical="center" wrapText="1"/>
    </xf>
    <xf numFmtId="0" fontId="56" fillId="2" borderId="0" xfId="0" applyFont="1" applyFill="1" applyBorder="1"/>
    <xf numFmtId="167"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shrinkToFit="1"/>
    </xf>
    <xf numFmtId="0" fontId="17" fillId="9"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2" xfId="0" applyFont="1" applyBorder="1" applyAlignment="1">
      <alignment vertical="center" wrapText="1"/>
    </xf>
    <xf numFmtId="0" fontId="42" fillId="2" borderId="2"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0" fontId="42" fillId="2" borderId="1" xfId="0" applyFont="1" applyFill="1" applyBorder="1" applyAlignment="1">
      <alignment horizontal="center" vertical="center" wrapText="1"/>
    </xf>
    <xf numFmtId="14" fontId="10" fillId="2" borderId="2" xfId="0" applyNumberFormat="1" applyFont="1" applyFill="1" applyBorder="1" applyAlignment="1">
      <alignment horizontal="justify" vertical="center" wrapText="1"/>
    </xf>
    <xf numFmtId="0" fontId="42" fillId="0" borderId="2" xfId="0" quotePrefix="1" applyFont="1" applyBorder="1" applyAlignment="1">
      <alignment horizontal="center" vertical="center" wrapText="1"/>
    </xf>
    <xf numFmtId="167" fontId="10" fillId="2"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14" fontId="60" fillId="2" borderId="1" xfId="1" quotePrefix="1" applyNumberFormat="1" applyFont="1" applyFill="1" applyBorder="1" applyAlignment="1" applyProtection="1">
      <alignment horizontal="center" vertical="center" wrapText="1"/>
    </xf>
    <xf numFmtId="168" fontId="10" fillId="2" borderId="1" xfId="7" quotePrefix="1"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65" fillId="2" borderId="3"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Font="1" applyFill="1" applyBorder="1" applyAlignment="1">
      <alignment horizontal="justify" vertical="center" wrapText="1"/>
    </xf>
    <xf numFmtId="168" fontId="10" fillId="2" borderId="2" xfId="7" quotePrefix="1" applyNumberFormat="1" applyFont="1" applyFill="1" applyBorder="1" applyAlignment="1">
      <alignment horizontal="center" vertical="center" wrapText="1"/>
    </xf>
    <xf numFmtId="14" fontId="56" fillId="2" borderId="2" xfId="1" quotePrefix="1" applyNumberFormat="1" applyFont="1" applyFill="1" applyBorder="1" applyAlignment="1" applyProtection="1">
      <alignment horizontal="center" vertical="center" wrapText="1"/>
    </xf>
    <xf numFmtId="0" fontId="9" fillId="0" borderId="1" xfId="0" applyFont="1" applyBorder="1" applyAlignment="1">
      <alignment vertical="center" wrapText="1"/>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22" fillId="2" borderId="0" xfId="0" applyFont="1" applyFill="1" applyBorder="1"/>
    <xf numFmtId="0" fontId="37" fillId="2" borderId="23" xfId="0" applyFont="1" applyFill="1" applyBorder="1" applyAlignment="1">
      <alignment horizontal="center" vertical="center" wrapText="1"/>
    </xf>
    <xf numFmtId="0" fontId="37" fillId="2" borderId="0" xfId="0" applyFont="1" applyFill="1" applyBorder="1" applyAlignment="1">
      <alignment horizontal="justify" vertical="center" wrapText="1"/>
    </xf>
    <xf numFmtId="0" fontId="68" fillId="2" borderId="0" xfId="0" applyNumberFormat="1" applyFont="1" applyFill="1" applyBorder="1" applyAlignment="1">
      <alignment horizontal="center" vertical="center" wrapText="1"/>
    </xf>
    <xf numFmtId="0" fontId="38" fillId="2" borderId="0" xfId="0" applyFont="1" applyFill="1" applyBorder="1" applyAlignment="1">
      <alignment horizontal="justify" vertical="center" wrapText="1"/>
    </xf>
    <xf numFmtId="0" fontId="69" fillId="2" borderId="0" xfId="0" applyFont="1" applyFill="1" applyBorder="1" applyAlignment="1">
      <alignment horizontal="justify" vertical="center" wrapText="1"/>
    </xf>
    <xf numFmtId="167" fontId="68" fillId="2" borderId="0" xfId="0" applyNumberFormat="1" applyFont="1" applyFill="1" applyBorder="1" applyAlignment="1">
      <alignment horizontal="center" vertical="center"/>
    </xf>
    <xf numFmtId="14" fontId="39" fillId="2" borderId="0" xfId="0" applyNumberFormat="1" applyFont="1" applyFill="1" applyBorder="1" applyAlignment="1">
      <alignment horizontal="center" vertical="center" wrapText="1"/>
    </xf>
    <xf numFmtId="14" fontId="41" fillId="2" borderId="0" xfId="0" applyNumberFormat="1" applyFont="1" applyFill="1" applyBorder="1" applyAlignment="1">
      <alignment horizontal="justify" vertical="center" wrapText="1"/>
    </xf>
    <xf numFmtId="0" fontId="57" fillId="2" borderId="0" xfId="1" applyNumberFormat="1" applyFont="1" applyFill="1" applyBorder="1" applyAlignment="1" applyProtection="1">
      <alignment horizontal="center" vertical="center" wrapText="1" shrinkToFit="1"/>
    </xf>
    <xf numFmtId="0" fontId="32" fillId="0" borderId="2" xfId="0" applyFont="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0" fontId="37" fillId="2" borderId="5" xfId="0" applyFont="1" applyFill="1" applyBorder="1" applyAlignment="1">
      <alignment horizontal="justify" vertical="center" wrapText="1"/>
    </xf>
    <xf numFmtId="0" fontId="65" fillId="2" borderId="2" xfId="0" quotePrefix="1"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Border="1" applyAlignment="1">
      <alignment vertical="center" wrapText="1"/>
    </xf>
    <xf numFmtId="0" fontId="37" fillId="2" borderId="2"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3" xfId="0" applyFont="1" applyFill="1" applyBorder="1" applyAlignment="1">
      <alignment horizontal="center" vertical="center" wrapText="1"/>
    </xf>
    <xf numFmtId="168" fontId="17" fillId="2" borderId="1" xfId="9" quotePrefix="1" applyNumberFormat="1" applyFont="1" applyFill="1" applyBorder="1" applyAlignment="1">
      <alignment horizontal="center" vertical="center" wrapText="1"/>
    </xf>
    <xf numFmtId="14" fontId="10" fillId="2" borderId="1" xfId="0" quotePrefix="1" applyNumberFormat="1" applyFont="1" applyFill="1" applyBorder="1" applyAlignment="1">
      <alignment horizontal="justify" vertical="center" wrapText="1"/>
    </xf>
    <xf numFmtId="0" fontId="27" fillId="2" borderId="0" xfId="0" applyNumberFormat="1" applyFont="1" applyFill="1" applyBorder="1" applyAlignment="1">
      <alignment horizontal="justify" vertical="center" wrapText="1"/>
    </xf>
    <xf numFmtId="0" fontId="1" fillId="2" borderId="0" xfId="0" applyFont="1" applyFill="1" applyBorder="1" applyAlignment="1">
      <alignment horizontal="justify" vertical="center" wrapText="1"/>
    </xf>
    <xf numFmtId="170" fontId="18" fillId="2" borderId="0" xfId="0" applyNumberFormat="1" applyFont="1" applyFill="1" applyBorder="1" applyAlignment="1">
      <alignment horizontal="center" vertical="center"/>
    </xf>
    <xf numFmtId="0" fontId="1" fillId="2" borderId="0" xfId="0" applyFont="1" applyFill="1" applyBorder="1"/>
    <xf numFmtId="0" fontId="56" fillId="2" borderId="2" xfId="0" applyFont="1" applyFill="1" applyBorder="1" applyAlignment="1">
      <alignment horizontal="center" vertical="center"/>
    </xf>
    <xf numFmtId="0" fontId="56" fillId="2" borderId="2" xfId="1" applyNumberFormat="1" applyFont="1" applyFill="1" applyBorder="1" applyAlignment="1" applyProtection="1">
      <alignment horizontal="center" vertical="center" wrapText="1" shrinkToFit="1"/>
    </xf>
    <xf numFmtId="0" fontId="70" fillId="10" borderId="2" xfId="0" applyFont="1" applyFill="1" applyBorder="1" applyAlignment="1">
      <alignment horizontal="center" vertical="center" wrapText="1"/>
    </xf>
    <xf numFmtId="168" fontId="17" fillId="2" borderId="2" xfId="9" quotePrefix="1" applyNumberFormat="1" applyFont="1" applyFill="1" applyBorder="1" applyAlignment="1">
      <alignment horizontal="center" vertical="center" wrapText="1"/>
    </xf>
    <xf numFmtId="0" fontId="32" fillId="0" borderId="2" xfId="0" applyFont="1" applyBorder="1" applyAlignment="1">
      <alignment vertical="center" wrapText="1"/>
    </xf>
    <xf numFmtId="0" fontId="32" fillId="2" borderId="2" xfId="0" applyFont="1" applyFill="1" applyBorder="1" applyAlignment="1">
      <alignment horizontal="center" vertical="center" wrapText="1"/>
    </xf>
    <xf numFmtId="0" fontId="32" fillId="2" borderId="5" xfId="0" applyFont="1" applyFill="1" applyBorder="1" applyAlignment="1">
      <alignment horizontal="justify"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left" vertical="center" wrapText="1"/>
    </xf>
    <xf numFmtId="14" fontId="60" fillId="2" borderId="2" xfId="1" quotePrefix="1" applyNumberFormat="1" applyFont="1" applyFill="1" applyBorder="1" applyAlignment="1" applyProtection="1">
      <alignment horizontal="center" vertical="center" wrapText="1"/>
    </xf>
    <xf numFmtId="0" fontId="71" fillId="2" borderId="0" xfId="0" applyNumberFormat="1" applyFont="1" applyFill="1" applyBorder="1" applyAlignment="1">
      <alignment horizontal="center" vertical="center" wrapText="1"/>
    </xf>
    <xf numFmtId="0" fontId="65" fillId="0" borderId="2" xfId="0" applyFont="1" applyBorder="1" applyAlignment="1">
      <alignment vertical="center" wrapText="1"/>
    </xf>
    <xf numFmtId="0" fontId="65" fillId="2" borderId="2" xfId="0" applyFont="1" applyFill="1" applyBorder="1" applyAlignment="1">
      <alignment horizontal="center" vertical="center" wrapText="1"/>
    </xf>
    <xf numFmtId="0" fontId="65" fillId="2" borderId="2" xfId="1" applyNumberFormat="1" applyFont="1" applyFill="1" applyBorder="1" applyAlignment="1" applyProtection="1">
      <alignment horizontal="center" vertical="center" wrapText="1" shrinkToFit="1"/>
    </xf>
    <xf numFmtId="167" fontId="56" fillId="2" borderId="2" xfId="0" applyNumberFormat="1" applyFont="1" applyFill="1" applyBorder="1" applyAlignment="1">
      <alignment horizontal="justify" vertical="center"/>
    </xf>
    <xf numFmtId="0" fontId="32" fillId="0"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167" fontId="56" fillId="2" borderId="2" xfId="0" applyNumberFormat="1" applyFont="1" applyFill="1" applyBorder="1" applyAlignment="1">
      <alignment horizontal="center" vertical="center"/>
    </xf>
    <xf numFmtId="0" fontId="45" fillId="2" borderId="5"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72" fillId="10" borderId="2" xfId="0"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65" fillId="2" borderId="0" xfId="0" applyFont="1" applyFill="1" applyAlignment="1">
      <alignment horizontal="center" vertical="center" wrapText="1"/>
    </xf>
    <xf numFmtId="0" fontId="34" fillId="10" borderId="4"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0" fontId="32" fillId="2" borderId="28" xfId="0" applyFont="1" applyFill="1" applyBorder="1" applyAlignment="1">
      <alignment horizontal="justify" vertical="center" wrapText="1"/>
    </xf>
    <xf numFmtId="0" fontId="56" fillId="2" borderId="2"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34" fillId="10" borderId="3" xfId="0" applyNumberFormat="1" applyFont="1" applyFill="1" applyBorder="1" applyAlignment="1">
      <alignment horizontal="center" vertical="center" wrapText="1"/>
    </xf>
    <xf numFmtId="0" fontId="41" fillId="2"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vertical="center" wrapText="1"/>
    </xf>
    <xf numFmtId="0" fontId="37" fillId="2" borderId="1" xfId="0" applyFont="1" applyFill="1" applyBorder="1" applyAlignment="1">
      <alignment horizontal="center" vertical="center" wrapText="1"/>
    </xf>
    <xf numFmtId="0" fontId="60" fillId="0" borderId="1" xfId="1" applyFont="1" applyBorder="1" applyAlignment="1" applyProtection="1">
      <alignment horizontal="center" vertical="center"/>
    </xf>
    <xf numFmtId="0" fontId="56" fillId="2" borderId="2" xfId="0" applyFont="1" applyFill="1" applyBorder="1" applyAlignment="1">
      <alignment horizontal="left" vertical="center" wrapText="1"/>
    </xf>
    <xf numFmtId="0" fontId="56" fillId="2" borderId="1" xfId="0" applyFont="1" applyFill="1" applyBorder="1" applyAlignment="1">
      <alignment horizontal="justify" vertical="center" wrapText="1"/>
    </xf>
    <xf numFmtId="167" fontId="56" fillId="2" borderId="1" xfId="0" applyNumberFormat="1" applyFont="1" applyFill="1" applyBorder="1" applyAlignment="1">
      <alignment horizontal="center" vertical="center"/>
    </xf>
    <xf numFmtId="14" fontId="56" fillId="2" borderId="1" xfId="0" applyNumberFormat="1" applyFont="1" applyFill="1" applyBorder="1" applyAlignment="1">
      <alignment horizontal="center" vertical="center" wrapText="1"/>
    </xf>
    <xf numFmtId="14" fontId="56" fillId="2" borderId="1" xfId="0" applyNumberFormat="1" applyFont="1" applyFill="1" applyBorder="1" applyAlignment="1">
      <alignment horizontal="justify" vertical="center" wrapText="1"/>
    </xf>
    <xf numFmtId="0" fontId="37" fillId="0" borderId="2" xfId="0" quotePrefix="1" applyFont="1" applyBorder="1" applyAlignment="1">
      <alignment horizontal="center" vertical="center" wrapText="1"/>
    </xf>
    <xf numFmtId="0" fontId="42" fillId="11" borderId="2" xfId="0" applyFont="1" applyFill="1" applyBorder="1" applyAlignment="1">
      <alignment horizontal="center" vertical="center" wrapText="1"/>
    </xf>
    <xf numFmtId="0" fontId="42" fillId="11" borderId="2" xfId="0" applyFont="1" applyFill="1" applyBorder="1" applyAlignment="1">
      <alignment vertical="center" wrapText="1"/>
    </xf>
    <xf numFmtId="0" fontId="37" fillId="2" borderId="2" xfId="0" applyFont="1" applyFill="1" applyBorder="1" applyAlignment="1">
      <alignment vertical="center" wrapText="1"/>
    </xf>
    <xf numFmtId="0" fontId="23" fillId="2" borderId="0" xfId="3" applyFont="1" applyFill="1" applyBorder="1" applyAlignment="1">
      <alignment horizontal="center" vertical="center"/>
    </xf>
    <xf numFmtId="0" fontId="23" fillId="2" borderId="0" xfId="3" applyFont="1" applyFill="1" applyBorder="1" applyAlignment="1">
      <alignment horizontal="center" vertical="center" wrapText="1"/>
    </xf>
    <xf numFmtId="0" fontId="23" fillId="2" borderId="0" xfId="3" applyFont="1" applyFill="1" applyBorder="1"/>
    <xf numFmtId="0" fontId="23" fillId="2" borderId="0" xfId="3" applyFont="1" applyFill="1" applyBorder="1" applyAlignment="1">
      <alignment horizontal="justify" vertical="center"/>
    </xf>
    <xf numFmtId="0" fontId="74" fillId="2" borderId="0" xfId="3" applyFont="1" applyFill="1" applyBorder="1" applyAlignment="1">
      <alignment horizontal="center" vertical="center" wrapText="1"/>
    </xf>
    <xf numFmtId="0" fontId="29" fillId="2" borderId="0" xfId="3" applyFont="1" applyFill="1" applyBorder="1" applyAlignment="1">
      <alignment horizontal="center" vertical="center" wrapText="1"/>
    </xf>
    <xf numFmtId="0" fontId="29" fillId="2" borderId="0" xfId="3" applyFont="1" applyFill="1" applyBorder="1" applyAlignment="1">
      <alignment horizontal="justify" vertical="center" wrapText="1"/>
    </xf>
    <xf numFmtId="0" fontId="23" fillId="2" borderId="0" xfId="3" applyFont="1" applyFill="1" applyBorder="1" applyAlignment="1">
      <alignment horizontal="justify" vertical="center" wrapText="1"/>
    </xf>
    <xf numFmtId="0" fontId="76" fillId="2" borderId="0" xfId="3" applyFont="1" applyFill="1"/>
    <xf numFmtId="0" fontId="23" fillId="0" borderId="0" xfId="3" applyFont="1" applyFill="1" applyBorder="1"/>
    <xf numFmtId="0" fontId="29" fillId="0" borderId="2" xfId="3" applyFont="1" applyBorder="1" applyAlignment="1">
      <alignment horizontal="center" vertical="center" wrapText="1"/>
    </xf>
    <xf numFmtId="0" fontId="29" fillId="0" borderId="2" xfId="3" applyFont="1" applyBorder="1" applyAlignment="1">
      <alignment vertical="center" wrapText="1"/>
    </xf>
    <xf numFmtId="0" fontId="29" fillId="2" borderId="2" xfId="3" applyFont="1" applyFill="1" applyBorder="1" applyAlignment="1">
      <alignment horizontal="center" vertical="center" wrapText="1"/>
    </xf>
    <xf numFmtId="0" fontId="75" fillId="2" borderId="2" xfId="1" applyNumberFormat="1" applyFont="1" applyFill="1" applyBorder="1" applyAlignment="1" applyProtection="1">
      <alignment horizontal="center" vertical="center" wrapText="1" shrinkToFit="1"/>
    </xf>
    <xf numFmtId="0" fontId="78" fillId="2" borderId="5" xfId="3" applyFont="1" applyFill="1" applyBorder="1" applyAlignment="1">
      <alignment horizontal="justify" vertical="center" wrapText="1"/>
    </xf>
    <xf numFmtId="0" fontId="74" fillId="2" borderId="0" xfId="3" applyNumberFormat="1" applyFont="1" applyFill="1" applyBorder="1" applyAlignment="1">
      <alignment horizontal="center" vertical="center" wrapText="1"/>
    </xf>
    <xf numFmtId="0" fontId="76" fillId="2" borderId="0" xfId="3" applyFont="1" applyFill="1" applyAlignment="1">
      <alignment horizontal="center" vertical="center" wrapText="1"/>
    </xf>
    <xf numFmtId="0" fontId="75" fillId="2" borderId="2" xfId="3" applyFont="1" applyFill="1" applyBorder="1" applyAlignment="1">
      <alignment horizontal="justify" vertical="center" wrapText="1"/>
    </xf>
    <xf numFmtId="0" fontId="75" fillId="2" borderId="2" xfId="3" applyNumberFormat="1" applyFont="1" applyFill="1" applyBorder="1" applyAlignment="1">
      <alignment horizontal="center" vertical="center" wrapText="1"/>
    </xf>
    <xf numFmtId="0" fontId="70" fillId="10" borderId="3" xfId="3" applyFont="1" applyFill="1" applyBorder="1" applyAlignment="1">
      <alignment horizontal="center" vertical="center" wrapText="1"/>
    </xf>
    <xf numFmtId="168" fontId="76" fillId="2" borderId="1" xfId="2" quotePrefix="1" applyNumberFormat="1" applyFont="1" applyFill="1" applyBorder="1" applyAlignment="1">
      <alignment horizontal="center" vertical="center" wrapText="1"/>
    </xf>
    <xf numFmtId="0" fontId="29" fillId="2" borderId="0" xfId="3" applyNumberFormat="1" applyFont="1" applyFill="1" applyBorder="1" applyAlignment="1">
      <alignment horizontal="center" vertical="center" wrapText="1"/>
    </xf>
    <xf numFmtId="0" fontId="29" fillId="2" borderId="0" xfId="3" applyNumberFormat="1" applyFont="1" applyFill="1" applyBorder="1" applyAlignment="1">
      <alignment horizontal="justify" vertical="center" wrapText="1"/>
    </xf>
    <xf numFmtId="170" fontId="29" fillId="2" borderId="0" xfId="3" applyNumberFormat="1" applyFont="1" applyFill="1" applyBorder="1" applyAlignment="1">
      <alignment horizontal="center" vertical="center"/>
    </xf>
    <xf numFmtId="170" fontId="79" fillId="2" borderId="0" xfId="3" applyNumberFormat="1" applyFont="1" applyFill="1" applyBorder="1" applyAlignment="1">
      <alignment horizontal="center" vertical="center"/>
    </xf>
    <xf numFmtId="0" fontId="29" fillId="2" borderId="0" xfId="3" applyFont="1" applyFill="1" applyBorder="1"/>
    <xf numFmtId="0" fontId="29" fillId="2" borderId="0" xfId="3" applyFont="1" applyFill="1" applyBorder="1" applyAlignment="1">
      <alignment horizontal="center" vertical="center"/>
    </xf>
    <xf numFmtId="0" fontId="29" fillId="2" borderId="0" xfId="3" applyFont="1" applyFill="1" applyBorder="1" applyAlignment="1">
      <alignment horizontal="justify" vertical="center"/>
    </xf>
    <xf numFmtId="0" fontId="23" fillId="2" borderId="0" xfId="3" applyNumberFormat="1" applyFont="1" applyFill="1" applyBorder="1" applyAlignment="1">
      <alignment horizontal="justify" vertical="center" wrapText="1"/>
    </xf>
    <xf numFmtId="167" fontId="29" fillId="2" borderId="0" xfId="3" applyNumberFormat="1" applyFont="1" applyFill="1" applyBorder="1" applyAlignment="1">
      <alignment horizontal="center" vertical="center"/>
    </xf>
    <xf numFmtId="14" fontId="29" fillId="2" borderId="0" xfId="3" applyNumberFormat="1" applyFont="1" applyFill="1" applyBorder="1" applyAlignment="1">
      <alignment horizontal="center" vertical="center" wrapText="1"/>
    </xf>
    <xf numFmtId="0" fontId="79" fillId="2" borderId="0" xfId="3" applyNumberFormat="1" applyFont="1" applyFill="1" applyBorder="1" applyAlignment="1">
      <alignment horizontal="center" vertical="center"/>
    </xf>
    <xf numFmtId="0" fontId="74" fillId="2" borderId="0" xfId="3" applyFont="1" applyFill="1" applyBorder="1" applyAlignment="1">
      <alignment horizontal="center" vertical="center"/>
    </xf>
    <xf numFmtId="0" fontId="29" fillId="2" borderId="0" xfId="3" applyFont="1" applyFill="1" applyBorder="1" applyAlignment="1">
      <alignment horizontal="center"/>
    </xf>
    <xf numFmtId="0" fontId="23" fillId="0" borderId="0" xfId="3" applyFont="1" applyFill="1" applyBorder="1" applyAlignment="1">
      <alignment horizontal="center" vertical="center"/>
    </xf>
    <xf numFmtId="0" fontId="23" fillId="0" borderId="0" xfId="3" applyFont="1" applyFill="1" applyBorder="1" applyAlignment="1">
      <alignment horizontal="justify" vertical="center"/>
    </xf>
    <xf numFmtId="167" fontId="23" fillId="2" borderId="0" xfId="3" applyNumberFormat="1" applyFont="1" applyFill="1" applyBorder="1" applyAlignment="1">
      <alignment horizontal="center" vertical="center"/>
    </xf>
    <xf numFmtId="167" fontId="23" fillId="2" borderId="0" xfId="3" applyNumberFormat="1" applyFont="1" applyFill="1" applyBorder="1" applyAlignment="1">
      <alignment horizontal="center"/>
    </xf>
    <xf numFmtId="0" fontId="23" fillId="0" borderId="0" xfId="3" applyFont="1" applyFill="1" applyBorder="1" applyAlignment="1">
      <alignment horizontal="justify" vertical="center" wrapText="1"/>
    </xf>
    <xf numFmtId="0" fontId="29" fillId="0" borderId="0" xfId="3" applyFont="1" applyFill="1" applyBorder="1" applyAlignment="1">
      <alignment horizontal="center"/>
    </xf>
    <xf numFmtId="167" fontId="23" fillId="0" borderId="0" xfId="3" applyNumberFormat="1" applyFont="1" applyFill="1" applyBorder="1" applyAlignment="1">
      <alignment horizontal="center"/>
    </xf>
    <xf numFmtId="167" fontId="23" fillId="0" borderId="0" xfId="3" applyNumberFormat="1" applyFont="1" applyFill="1" applyBorder="1" applyAlignment="1">
      <alignment horizontal="center" vertical="center"/>
    </xf>
    <xf numFmtId="0" fontId="29" fillId="0" borderId="1" xfId="3" applyFont="1" applyBorder="1" applyAlignment="1">
      <alignment horizontal="center" vertical="center" wrapText="1"/>
    </xf>
    <xf numFmtId="0" fontId="29" fillId="0" borderId="1" xfId="3" applyFont="1" applyBorder="1" applyAlignment="1">
      <alignment vertical="center" wrapText="1"/>
    </xf>
    <xf numFmtId="0" fontId="29" fillId="2" borderId="1" xfId="3" applyFont="1" applyFill="1" applyBorder="1" applyAlignment="1">
      <alignment horizontal="center" vertical="center" wrapText="1"/>
    </xf>
    <xf numFmtId="14" fontId="8" fillId="2" borderId="7" xfId="3" applyNumberFormat="1" applyFont="1" applyFill="1" applyBorder="1" applyAlignment="1">
      <alignment horizontal="center" vertical="center"/>
    </xf>
    <xf numFmtId="0" fontId="8" fillId="2" borderId="7" xfId="3" applyNumberFormat="1" applyFont="1" applyFill="1" applyBorder="1" applyAlignment="1">
      <alignment horizontal="center" vertical="center"/>
    </xf>
    <xf numFmtId="0" fontId="81" fillId="0" borderId="7" xfId="1" applyFont="1" applyBorder="1" applyAlignment="1" applyProtection="1">
      <alignment horizontal="center" vertical="center"/>
    </xf>
    <xf numFmtId="0" fontId="8" fillId="2" borderId="7" xfId="3" applyFont="1" applyFill="1" applyBorder="1" applyAlignment="1">
      <alignment horizontal="center" vertical="center"/>
    </xf>
    <xf numFmtId="0" fontId="8" fillId="2" borderId="7" xfId="3" applyFont="1" applyFill="1" applyBorder="1"/>
    <xf numFmtId="0" fontId="8" fillId="2" borderId="7" xfId="3" applyFont="1" applyFill="1" applyBorder="1" applyAlignment="1">
      <alignment horizontal="justify" vertical="center"/>
    </xf>
    <xf numFmtId="0" fontId="76" fillId="2" borderId="2" xfId="3" applyFont="1" applyFill="1" applyBorder="1" applyAlignment="1">
      <alignment horizontal="center" vertical="center" wrapText="1"/>
    </xf>
    <xf numFmtId="168" fontId="76" fillId="2" borderId="2" xfId="2" quotePrefix="1" applyNumberFormat="1" applyFont="1" applyFill="1" applyBorder="1" applyAlignment="1">
      <alignment horizontal="center" vertical="center" wrapText="1"/>
    </xf>
    <xf numFmtId="14"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justify" vertical="center" wrapText="1"/>
    </xf>
    <xf numFmtId="14" fontId="75" fillId="2" borderId="2" xfId="1" quotePrefix="1" applyNumberFormat="1" applyFont="1" applyFill="1" applyBorder="1" applyAlignment="1" applyProtection="1">
      <alignment horizontal="center" vertical="center" wrapText="1"/>
    </xf>
    <xf numFmtId="0" fontId="78" fillId="2" borderId="6" xfId="3" applyFont="1" applyFill="1" applyBorder="1" applyAlignment="1">
      <alignment horizontal="justify" vertical="center" wrapText="1"/>
    </xf>
    <xf numFmtId="0" fontId="63" fillId="2" borderId="27" xfId="0" applyFont="1" applyFill="1" applyBorder="1" applyAlignment="1">
      <alignment horizontal="justify" vertical="center" wrapText="1"/>
    </xf>
    <xf numFmtId="0" fontId="70" fillId="10" borderId="4" xfId="3" applyFont="1" applyFill="1" applyBorder="1" applyAlignment="1">
      <alignment horizontal="center" vertical="center" wrapText="1"/>
    </xf>
    <xf numFmtId="0" fontId="76" fillId="2" borderId="44" xfId="0" applyFont="1" applyFill="1" applyBorder="1" applyAlignment="1">
      <alignment horizontal="center" vertical="center" wrapText="1"/>
    </xf>
    <xf numFmtId="0" fontId="75" fillId="2" borderId="11" xfId="0" applyFont="1" applyFill="1" applyBorder="1" applyAlignment="1">
      <alignment horizontal="justify" vertical="center" wrapText="1"/>
    </xf>
    <xf numFmtId="168" fontId="76" fillId="2" borderId="11" xfId="2" quotePrefix="1" applyNumberFormat="1" applyFont="1" applyFill="1" applyBorder="1" applyAlignment="1">
      <alignment horizontal="center" vertical="center" wrapText="1"/>
    </xf>
    <xf numFmtId="0" fontId="76" fillId="2" borderId="53" xfId="0" applyFont="1" applyFill="1" applyBorder="1" applyAlignment="1">
      <alignment horizontal="center" vertical="center" wrapText="1"/>
    </xf>
    <xf numFmtId="0" fontId="75" fillId="2" borderId="1" xfId="0" applyFont="1" applyFill="1" applyBorder="1" applyAlignment="1">
      <alignment horizontal="justify" vertical="center" wrapText="1"/>
    </xf>
    <xf numFmtId="0" fontId="45" fillId="2" borderId="6" xfId="0" applyFont="1" applyFill="1" applyBorder="1" applyAlignment="1">
      <alignment horizontal="justify" vertical="center" wrapText="1"/>
    </xf>
    <xf numFmtId="0" fontId="8" fillId="2" borderId="7" xfId="3" applyFont="1" applyFill="1" applyBorder="1" applyAlignment="1">
      <alignment horizontal="justify" vertical="center" wrapText="1"/>
    </xf>
    <xf numFmtId="0" fontId="75" fillId="2" borderId="1" xfId="0" applyNumberFormat="1"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14" fontId="75" fillId="2" borderId="1" xfId="0" quotePrefix="1" applyNumberFormat="1" applyFont="1" applyFill="1" applyBorder="1" applyAlignment="1">
      <alignment horizontal="justify" vertical="center" wrapText="1"/>
    </xf>
    <xf numFmtId="0" fontId="76" fillId="2" borderId="1" xfId="3"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4" fontId="75" fillId="2" borderId="11" xfId="0" quotePrefix="1" applyNumberFormat="1" applyFont="1" applyFill="1" applyBorder="1" applyAlignment="1">
      <alignment horizontal="justify" vertical="center" wrapText="1"/>
    </xf>
    <xf numFmtId="172" fontId="75" fillId="2" borderId="1" xfId="0" applyNumberFormat="1" applyFont="1" applyFill="1" applyBorder="1" applyAlignment="1">
      <alignment horizontal="center" vertical="center" wrapText="1"/>
    </xf>
    <xf numFmtId="14" fontId="60" fillId="2" borderId="11" xfId="1" quotePrefix="1" applyNumberFormat="1" applyFont="1" applyFill="1" applyBorder="1" applyAlignment="1" applyProtection="1">
      <alignment horizontal="center" vertical="center" wrapText="1"/>
    </xf>
    <xf numFmtId="14" fontId="75" fillId="2" borderId="1" xfId="1" quotePrefix="1" applyNumberFormat="1" applyFont="1" applyFill="1" applyBorder="1" applyAlignment="1" applyProtection="1">
      <alignment horizontal="center" vertical="center" wrapText="1"/>
    </xf>
    <xf numFmtId="0" fontId="83" fillId="2" borderId="5" xfId="0" applyFont="1" applyFill="1" applyBorder="1" applyAlignment="1">
      <alignment horizontal="justify" vertical="center" wrapText="1"/>
    </xf>
    <xf numFmtId="0" fontId="84" fillId="2" borderId="5"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75" fillId="2" borderId="2" xfId="0" applyFont="1" applyFill="1" applyBorder="1" applyAlignment="1">
      <alignment horizontal="left" vertical="center" wrapText="1"/>
    </xf>
    <xf numFmtId="167" fontId="75" fillId="2" borderId="11" xfId="0" applyNumberFormat="1" applyFont="1" applyFill="1" applyBorder="1" applyAlignment="1">
      <alignment horizontal="center" vertical="center"/>
    </xf>
    <xf numFmtId="0" fontId="70" fillId="10" borderId="2"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75" fillId="2" borderId="24" xfId="0" applyFont="1" applyFill="1" applyBorder="1" applyAlignment="1">
      <alignment horizontal="justify" vertical="center" wrapText="1"/>
    </xf>
    <xf numFmtId="0" fontId="23" fillId="2" borderId="0" xfId="3" applyFont="1" applyFill="1" applyBorder="1" applyAlignment="1">
      <alignment horizontal="center"/>
    </xf>
    <xf numFmtId="0" fontId="23" fillId="0" borderId="0" xfId="3" applyFont="1" applyFill="1" applyBorder="1" applyAlignment="1">
      <alignment horizontal="center"/>
    </xf>
    <xf numFmtId="0" fontId="42" fillId="2" borderId="2" xfId="0" applyFont="1" applyFill="1" applyBorder="1" applyAlignment="1">
      <alignment vertical="center" wrapText="1"/>
    </xf>
    <xf numFmtId="167" fontId="29" fillId="2" borderId="60" xfId="3"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23" fillId="2" borderId="0" xfId="0" applyFont="1" applyFill="1" applyBorder="1" applyAlignment="1">
      <alignment horizontal="center" vertical="center"/>
    </xf>
    <xf numFmtId="0" fontId="23" fillId="2" borderId="0" xfId="0" applyFont="1" applyFill="1" applyBorder="1"/>
    <xf numFmtId="0" fontId="23" fillId="2" borderId="0" xfId="0" applyFont="1" applyFill="1" applyBorder="1" applyAlignment="1">
      <alignment horizontal="justify" vertical="center"/>
    </xf>
    <xf numFmtId="0" fontId="74" fillId="2" borderId="0" xfId="0" applyFont="1" applyFill="1" applyBorder="1" applyAlignment="1">
      <alignment horizontal="center" vertical="center" wrapText="1"/>
    </xf>
    <xf numFmtId="0" fontId="29" fillId="2" borderId="0" xfId="0" applyFont="1" applyFill="1" applyBorder="1" applyAlignment="1">
      <alignment horizontal="justify" vertical="center" wrapText="1"/>
    </xf>
    <xf numFmtId="0" fontId="23" fillId="2" borderId="0" xfId="0" applyFont="1" applyFill="1" applyBorder="1" applyAlignment="1">
      <alignment horizontal="justify" vertical="center" wrapText="1"/>
    </xf>
    <xf numFmtId="172" fontId="29" fillId="2" borderId="0" xfId="0" applyNumberFormat="1" applyFont="1" applyFill="1" applyBorder="1" applyAlignment="1">
      <alignment horizontal="center" vertical="center" wrapText="1"/>
    </xf>
    <xf numFmtId="0" fontId="86" fillId="2" borderId="0" xfId="0" applyFont="1" applyFill="1" applyBorder="1" applyAlignment="1">
      <alignment horizontal="center" vertical="center" wrapText="1"/>
    </xf>
    <xf numFmtId="0" fontId="23" fillId="0" borderId="0" xfId="0" applyFont="1" applyFill="1" applyBorder="1"/>
    <xf numFmtId="0" fontId="29" fillId="0" borderId="2" xfId="0" applyFont="1" applyBorder="1" applyAlignment="1">
      <alignment horizontal="center" vertical="center" wrapText="1"/>
    </xf>
    <xf numFmtId="0" fontId="29" fillId="0" borderId="2" xfId="0" applyFont="1" applyBorder="1" applyAlignment="1">
      <alignment vertical="center" wrapText="1"/>
    </xf>
    <xf numFmtId="0" fontId="74" fillId="2" borderId="0" xfId="0" applyFont="1" applyFill="1" applyBorder="1" applyAlignment="1">
      <alignment horizontal="center" vertical="center"/>
    </xf>
    <xf numFmtId="0" fontId="29" fillId="2" borderId="0" xfId="0" applyFont="1" applyFill="1" applyBorder="1" applyAlignment="1">
      <alignment horizontal="center"/>
    </xf>
    <xf numFmtId="167" fontId="23" fillId="2" borderId="0" xfId="0" applyNumberFormat="1" applyFont="1" applyFill="1" applyBorder="1" applyAlignment="1">
      <alignment horizontal="center"/>
    </xf>
    <xf numFmtId="172" fontId="29" fillId="2" borderId="0" xfId="0" applyNumberFormat="1" applyFont="1" applyFill="1" applyBorder="1" applyAlignment="1">
      <alignment horizontal="center"/>
    </xf>
    <xf numFmtId="0" fontId="23" fillId="0" borderId="0" xfId="0" applyFont="1" applyFill="1" applyBorder="1" applyAlignment="1">
      <alignment horizontal="center" vertical="center"/>
    </xf>
    <xf numFmtId="0" fontId="23" fillId="0" borderId="0" xfId="0" applyFont="1" applyFill="1" applyBorder="1" applyAlignment="1">
      <alignment horizontal="justify" vertical="center"/>
    </xf>
    <xf numFmtId="167" fontId="23" fillId="2" borderId="0" xfId="0" applyNumberFormat="1" applyFont="1" applyFill="1" applyBorder="1" applyAlignment="1">
      <alignment horizontal="center" vertical="center"/>
    </xf>
    <xf numFmtId="0" fontId="23" fillId="0" borderId="0" xfId="0" applyFont="1" applyFill="1" applyBorder="1" applyAlignment="1">
      <alignment horizontal="justify" vertical="center" wrapText="1"/>
    </xf>
    <xf numFmtId="0" fontId="29" fillId="0" borderId="0" xfId="0" applyFont="1" applyFill="1" applyBorder="1" applyAlignment="1">
      <alignment horizontal="center"/>
    </xf>
    <xf numFmtId="167" fontId="23" fillId="0" borderId="0" xfId="0" applyNumberFormat="1" applyFont="1" applyFill="1" applyBorder="1" applyAlignment="1">
      <alignment horizontal="center"/>
    </xf>
    <xf numFmtId="167" fontId="23" fillId="0" borderId="0" xfId="0" applyNumberFormat="1" applyFont="1" applyFill="1" applyBorder="1" applyAlignment="1">
      <alignment horizontal="center" vertical="center"/>
    </xf>
    <xf numFmtId="172" fontId="29" fillId="0" borderId="0" xfId="0" applyNumberFormat="1" applyFont="1" applyFill="1" applyBorder="1" applyAlignment="1">
      <alignment horizontal="center"/>
    </xf>
    <xf numFmtId="0" fontId="86" fillId="0" borderId="0" xfId="0" applyFont="1" applyFill="1" applyBorder="1" applyAlignment="1">
      <alignment horizontal="center" vertical="center" wrapText="1"/>
    </xf>
    <xf numFmtId="0" fontId="29" fillId="0" borderId="2" xfId="0" quotePrefix="1" applyFont="1" applyBorder="1" applyAlignment="1">
      <alignment horizontal="center" vertical="center" wrapText="1"/>
    </xf>
    <xf numFmtId="0" fontId="29" fillId="2" borderId="5"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5" xfId="0" quotePrefix="1" applyFont="1" applyFill="1" applyBorder="1" applyAlignment="1">
      <alignment horizontal="center" vertical="center" wrapText="1"/>
    </xf>
    <xf numFmtId="0" fontId="75" fillId="2" borderId="2" xfId="0" applyFont="1" applyFill="1" applyBorder="1" applyAlignment="1">
      <alignment vertical="center" wrapText="1"/>
    </xf>
    <xf numFmtId="168" fontId="75" fillId="2" borderId="9" xfId="2" quotePrefix="1" applyNumberFormat="1" applyFont="1" applyFill="1" applyBorder="1" applyAlignment="1">
      <alignment horizontal="center" vertical="center" wrapText="1"/>
    </xf>
    <xf numFmtId="168" fontId="75" fillId="2" borderId="2" xfId="2" quotePrefix="1" applyNumberFormat="1" applyFont="1" applyFill="1" applyBorder="1" applyAlignment="1">
      <alignment horizontal="center" vertical="center" wrapText="1"/>
    </xf>
    <xf numFmtId="0" fontId="75" fillId="2" borderId="2"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24"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70" fillId="10" borderId="22"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75" fillId="0" borderId="2" xfId="1" applyFont="1" applyBorder="1" applyAlignment="1" applyProtection="1">
      <alignment horizontal="center" vertical="center" wrapText="1"/>
    </xf>
    <xf numFmtId="0" fontId="70" fillId="10" borderId="25" xfId="0" applyNumberFormat="1" applyFont="1" applyFill="1" applyBorder="1" applyAlignment="1">
      <alignment horizontal="center" vertical="center" wrapText="1"/>
    </xf>
    <xf numFmtId="0" fontId="29" fillId="0" borderId="8" xfId="0" quotePrefix="1" applyFont="1" applyBorder="1" applyAlignment="1">
      <alignment horizontal="center" vertical="center" wrapText="1"/>
    </xf>
    <xf numFmtId="0" fontId="29" fillId="2" borderId="10" xfId="0" quotePrefix="1" applyFont="1" applyFill="1" applyBorder="1" applyAlignment="1">
      <alignment horizontal="center" vertical="center" wrapText="1"/>
    </xf>
    <xf numFmtId="0" fontId="29" fillId="11" borderId="2" xfId="3" applyFont="1" applyFill="1" applyBorder="1" applyAlignment="1">
      <alignment horizontal="center" vertical="center" wrapText="1"/>
    </xf>
    <xf numFmtId="0" fontId="29" fillId="11" borderId="2" xfId="3" applyFont="1" applyFill="1" applyBorder="1" applyAlignment="1">
      <alignment vertical="center" wrapText="1"/>
    </xf>
    <xf numFmtId="0" fontId="78" fillId="2" borderId="12" xfId="0" applyFont="1" applyFill="1" applyBorder="1" applyAlignment="1">
      <alignment horizontal="justify" vertical="center" wrapText="1"/>
    </xf>
    <xf numFmtId="0" fontId="29" fillId="0" borderId="11" xfId="0" applyFont="1" applyBorder="1" applyAlignment="1">
      <alignment horizontal="center" vertical="center" wrapText="1"/>
    </xf>
    <xf numFmtId="0" fontId="29" fillId="0" borderId="11" xfId="0" applyFont="1" applyBorder="1" applyAlignment="1">
      <alignment vertical="center" wrapText="1"/>
    </xf>
    <xf numFmtId="0" fontId="29" fillId="2" borderId="48" xfId="0" applyFont="1" applyFill="1" applyBorder="1" applyAlignment="1">
      <alignment horizontal="center" vertical="center" wrapText="1"/>
    </xf>
    <xf numFmtId="0" fontId="29" fillId="2" borderId="12" xfId="0" applyFont="1" applyFill="1" applyBorder="1" applyAlignment="1">
      <alignment horizontal="justify" vertical="center" wrapText="1"/>
    </xf>
    <xf numFmtId="0" fontId="76" fillId="2" borderId="12"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64" xfId="0" applyFont="1" applyFill="1" applyBorder="1" applyAlignment="1">
      <alignment horizontal="justify" vertical="center" wrapText="1"/>
    </xf>
    <xf numFmtId="0" fontId="78" fillId="2" borderId="5" xfId="0" applyFont="1" applyFill="1" applyBorder="1" applyAlignment="1">
      <alignment horizontal="justify" vertical="center" wrapText="1"/>
    </xf>
    <xf numFmtId="0" fontId="29" fillId="0" borderId="11" xfId="0" quotePrefix="1" applyFont="1" applyBorder="1" applyAlignment="1">
      <alignment horizontal="center" vertical="center" wrapText="1"/>
    </xf>
    <xf numFmtId="0" fontId="29" fillId="2" borderId="2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0" borderId="5" xfId="0" quotePrefix="1" applyFont="1" applyBorder="1" applyAlignment="1">
      <alignment horizontal="center" vertical="center" wrapText="1"/>
    </xf>
    <xf numFmtId="167" fontId="75" fillId="2" borderId="8" xfId="0" applyNumberFormat="1" applyFont="1" applyFill="1" applyBorder="1" applyAlignment="1">
      <alignment horizontal="center" vertical="center"/>
    </xf>
    <xf numFmtId="172" fontId="75" fillId="2" borderId="8" xfId="0" applyNumberFormat="1" applyFont="1" applyFill="1" applyBorder="1" applyAlignment="1">
      <alignment horizontal="center" vertical="center" wrapText="1"/>
    </xf>
    <xf numFmtId="0" fontId="12" fillId="0" borderId="13" xfId="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4" fontId="75" fillId="2" borderId="24" xfId="0" applyNumberFormat="1" applyFont="1" applyFill="1" applyBorder="1" applyAlignment="1">
      <alignment horizontal="center" vertical="center" wrapText="1"/>
    </xf>
    <xf numFmtId="0" fontId="12" fillId="2" borderId="2" xfId="1" applyNumberFormat="1" applyFont="1" applyFill="1" applyBorder="1" applyAlignment="1" applyProtection="1">
      <alignment horizontal="center" vertical="center" wrapText="1" shrinkToFit="1"/>
    </xf>
    <xf numFmtId="0" fontId="75" fillId="2" borderId="24" xfId="0" quotePrefix="1" applyFont="1" applyFill="1" applyBorder="1" applyAlignment="1">
      <alignment horizontal="justify" vertical="center" wrapText="1"/>
    </xf>
    <xf numFmtId="167" fontId="75" fillId="2" borderId="24" xfId="0" applyNumberFormat="1" applyFont="1" applyFill="1" applyBorder="1" applyAlignment="1">
      <alignment horizontal="center" vertical="center"/>
    </xf>
    <xf numFmtId="0" fontId="75" fillId="2" borderId="11" xfId="0" applyFont="1" applyFill="1" applyBorder="1" applyAlignment="1">
      <alignment vertical="center" wrapText="1"/>
    </xf>
    <xf numFmtId="172" fontId="75" fillId="2" borderId="24" xfId="0" applyNumberFormat="1" applyFont="1" applyFill="1" applyBorder="1" applyAlignment="1">
      <alignment horizontal="center" vertical="center" wrapText="1"/>
    </xf>
    <xf numFmtId="0" fontId="75" fillId="2" borderId="11" xfId="0" applyFont="1" applyFill="1" applyBorder="1" applyAlignment="1">
      <alignment horizontal="left" vertical="center" wrapText="1"/>
    </xf>
    <xf numFmtId="14" fontId="75" fillId="2" borderId="2" xfId="0" quotePrefix="1" applyNumberFormat="1" applyFont="1" applyFill="1" applyBorder="1" applyAlignment="1">
      <alignment horizontal="center" vertical="center" wrapText="1"/>
    </xf>
    <xf numFmtId="14" fontId="12" fillId="2" borderId="2" xfId="0" quotePrefix="1" applyNumberFormat="1" applyFont="1" applyFill="1" applyBorder="1" applyAlignment="1">
      <alignment horizontal="center" vertical="center" wrapText="1"/>
    </xf>
    <xf numFmtId="0" fontId="12" fillId="2" borderId="24" xfId="1" applyNumberFormat="1" applyFont="1" applyFill="1" applyBorder="1" applyAlignment="1" applyProtection="1">
      <alignment horizontal="center" vertical="center" wrapText="1" shrinkToFit="1"/>
    </xf>
    <xf numFmtId="0" fontId="12" fillId="2" borderId="11" xfId="1" applyFont="1" applyFill="1" applyBorder="1" applyAlignment="1" applyProtection="1">
      <alignment horizontal="center" vertical="center" wrapText="1"/>
    </xf>
    <xf numFmtId="0" fontId="75" fillId="2" borderId="8" xfId="0" applyFont="1" applyFill="1" applyBorder="1" applyAlignment="1">
      <alignment vertical="center" wrapText="1"/>
    </xf>
    <xf numFmtId="0" fontId="75" fillId="2" borderId="24" xfId="0" applyFont="1" applyFill="1" applyBorder="1" applyAlignment="1">
      <alignment vertical="center" wrapText="1"/>
    </xf>
    <xf numFmtId="0" fontId="75" fillId="2" borderId="2" xfId="0" quotePrefix="1" applyFont="1" applyFill="1" applyBorder="1" applyAlignment="1">
      <alignment horizontal="justify" vertical="center" wrapText="1"/>
    </xf>
    <xf numFmtId="14" fontId="12" fillId="2" borderId="2" xfId="1" quotePrefix="1" applyNumberFormat="1" applyFont="1" applyFill="1" applyBorder="1" applyAlignment="1" applyProtection="1">
      <alignment horizontal="center" vertical="center" wrapText="1"/>
    </xf>
    <xf numFmtId="0" fontId="12" fillId="2" borderId="2" xfId="1" quotePrefix="1" applyNumberFormat="1" applyFont="1" applyFill="1" applyBorder="1" applyAlignment="1" applyProtection="1">
      <alignment horizontal="center" vertical="center" wrapText="1" shrinkToFit="1"/>
    </xf>
    <xf numFmtId="0" fontId="75" fillId="2" borderId="42" xfId="0" applyNumberFormat="1" applyFont="1" applyFill="1" applyBorder="1" applyAlignment="1">
      <alignment horizontal="center" vertical="center" wrapText="1"/>
    </xf>
    <xf numFmtId="0" fontId="75" fillId="2" borderId="46" xfId="0" applyNumberFormat="1" applyFont="1" applyFill="1" applyBorder="1" applyAlignment="1">
      <alignment horizontal="center" vertical="center" wrapText="1"/>
    </xf>
    <xf numFmtId="0" fontId="75" fillId="2" borderId="44" xfId="0" applyNumberFormat="1" applyFont="1" applyFill="1" applyBorder="1" applyAlignment="1">
      <alignment horizontal="center" vertical="center" wrapText="1"/>
    </xf>
    <xf numFmtId="0" fontId="75" fillId="0" borderId="2" xfId="0" applyFont="1" applyBorder="1" applyAlignment="1">
      <alignment horizontal="left" vertical="center" wrapText="1"/>
    </xf>
    <xf numFmtId="167" fontId="75" fillId="2" borderId="2" xfId="0" applyNumberFormat="1" applyFont="1" applyFill="1" applyBorder="1" applyAlignment="1">
      <alignment vertical="center"/>
    </xf>
    <xf numFmtId="165" fontId="75" fillId="2" borderId="2" xfId="11" applyNumberFormat="1" applyFont="1" applyFill="1" applyBorder="1" applyAlignment="1">
      <alignment horizontal="justify" vertical="center" wrapText="1"/>
    </xf>
    <xf numFmtId="0" fontId="75" fillId="2" borderId="8" xfId="0" applyNumberFormat="1" applyFont="1" applyFill="1" applyBorder="1" applyAlignment="1">
      <alignment horizontal="center" vertical="center" wrapText="1"/>
    </xf>
    <xf numFmtId="0" fontId="29" fillId="2" borderId="2" xfId="3" applyFont="1" applyFill="1" applyBorder="1" applyAlignment="1">
      <alignment vertical="center" wrapText="1"/>
    </xf>
    <xf numFmtId="167" fontId="89" fillId="2" borderId="2" xfId="0" applyNumberFormat="1" applyFont="1" applyFill="1" applyBorder="1" applyAlignment="1">
      <alignment horizontal="center" vertical="center"/>
    </xf>
    <xf numFmtId="172" fontId="89" fillId="2" borderId="2" xfId="0" applyNumberFormat="1" applyFont="1" applyFill="1" applyBorder="1" applyAlignment="1">
      <alignment horizontal="center" vertical="center" wrapText="1"/>
    </xf>
    <xf numFmtId="14" fontId="89" fillId="2" borderId="2" xfId="0" applyNumberFormat="1" applyFont="1" applyFill="1" applyBorder="1" applyAlignment="1">
      <alignment horizontal="justify" vertical="center" wrapText="1"/>
    </xf>
    <xf numFmtId="0" fontId="29" fillId="2" borderId="0"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167" fontId="75" fillId="2" borderId="2" xfId="0" applyNumberFormat="1" applyFont="1" applyFill="1" applyBorder="1" applyAlignment="1">
      <alignment horizontal="center" vertical="center"/>
    </xf>
    <xf numFmtId="0" fontId="70" fillId="10" borderId="2" xfId="0"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167" fontId="89" fillId="2" borderId="2" xfId="3" applyNumberFormat="1" applyFont="1" applyFill="1" applyBorder="1" applyAlignment="1">
      <alignment horizontal="center" vertical="center"/>
    </xf>
    <xf numFmtId="0" fontId="88" fillId="2" borderId="2" xfId="3" applyFont="1" applyFill="1" applyBorder="1" applyAlignment="1">
      <alignment horizontal="justify" vertical="center" wrapText="1"/>
    </xf>
    <xf numFmtId="172" fontId="89" fillId="2" borderId="2" xfId="3" applyNumberFormat="1" applyFont="1" applyFill="1" applyBorder="1" applyAlignment="1">
      <alignment horizontal="center" vertical="center" wrapText="1"/>
    </xf>
    <xf numFmtId="14" fontId="89" fillId="2" borderId="2" xfId="3" applyNumberFormat="1" applyFont="1" applyFill="1" applyBorder="1" applyAlignment="1">
      <alignment horizontal="justify" vertical="center" wrapText="1"/>
    </xf>
    <xf numFmtId="0" fontId="70" fillId="10" borderId="55" xfId="3" applyFont="1" applyFill="1" applyBorder="1" applyAlignment="1">
      <alignment horizontal="center" vertical="center" wrapText="1"/>
    </xf>
    <xf numFmtId="0" fontId="70" fillId="10" borderId="56" xfId="3" applyFont="1" applyFill="1" applyBorder="1" applyAlignment="1">
      <alignment horizontal="center" vertical="center" wrapText="1"/>
    </xf>
    <xf numFmtId="0" fontId="75" fillId="2" borderId="9" xfId="3" applyFont="1" applyFill="1" applyBorder="1" applyAlignment="1">
      <alignment horizontal="justify" vertical="center" wrapText="1"/>
    </xf>
    <xf numFmtId="0" fontId="75" fillId="2" borderId="9" xfId="3" applyNumberFormat="1" applyFont="1" applyFill="1" applyBorder="1" applyAlignment="1">
      <alignment horizontal="center" vertical="center" wrapText="1"/>
    </xf>
    <xf numFmtId="172" fontId="75" fillId="2" borderId="9" xfId="3" applyNumberFormat="1" applyFont="1" applyFill="1" applyBorder="1" applyAlignment="1">
      <alignment horizontal="center" vertical="center" wrapText="1"/>
    </xf>
    <xf numFmtId="14" fontId="75" fillId="2" borderId="9" xfId="3" quotePrefix="1" applyNumberFormat="1" applyFont="1" applyFill="1" applyBorder="1" applyAlignment="1">
      <alignment horizontal="justify" vertical="center" wrapText="1"/>
    </xf>
    <xf numFmtId="0" fontId="78" fillId="2" borderId="65" xfId="3" applyFont="1" applyFill="1" applyBorder="1" applyAlignment="1">
      <alignment horizontal="justify" vertical="center" wrapText="1"/>
    </xf>
    <xf numFmtId="0" fontId="70" fillId="10" borderId="2" xfId="3" applyFont="1" applyFill="1" applyBorder="1" applyAlignment="1">
      <alignment horizontal="center" vertical="center" wrapText="1"/>
    </xf>
    <xf numFmtId="172" fontId="75" fillId="2" borderId="2" xfId="3" applyNumberFormat="1" applyFont="1" applyFill="1" applyBorder="1" applyAlignment="1">
      <alignment horizontal="center" vertical="center" wrapText="1"/>
    </xf>
    <xf numFmtId="0" fontId="29" fillId="0" borderId="2" xfId="3" quotePrefix="1" applyFont="1" applyBorder="1" applyAlignment="1">
      <alignment horizontal="center" vertical="center" wrapText="1"/>
    </xf>
    <xf numFmtId="0" fontId="78" fillId="2" borderId="67" xfId="3" applyFont="1" applyFill="1" applyBorder="1" applyAlignment="1">
      <alignment horizontal="justify" vertical="center" wrapText="1"/>
    </xf>
    <xf numFmtId="0" fontId="76" fillId="2" borderId="9" xfId="3" applyFont="1" applyFill="1" applyBorder="1" applyAlignment="1">
      <alignment horizontal="center" vertical="center" wrapText="1"/>
    </xf>
    <xf numFmtId="0" fontId="29" fillId="0" borderId="9" xfId="3" quotePrefix="1" applyFont="1" applyBorder="1" applyAlignment="1">
      <alignment horizontal="center" vertical="center" wrapText="1"/>
    </xf>
    <xf numFmtId="0" fontId="29" fillId="2" borderId="5" xfId="3" applyFont="1" applyFill="1" applyBorder="1" applyAlignment="1">
      <alignment horizontal="center" vertical="center" wrapText="1"/>
    </xf>
    <xf numFmtId="167" fontId="76" fillId="2" borderId="2" xfId="0" applyNumberFormat="1" applyFont="1" applyFill="1" applyBorder="1" applyAlignment="1">
      <alignment horizontal="center" vertical="center"/>
    </xf>
    <xf numFmtId="0" fontId="75" fillId="2" borderId="9" xfId="1" applyNumberFormat="1" applyFont="1" applyFill="1" applyBorder="1" applyAlignment="1" applyProtection="1">
      <alignment horizontal="center" vertical="center" wrapText="1" shrinkToFit="1"/>
    </xf>
    <xf numFmtId="0" fontId="70" fillId="10" borderId="22" xfId="0" applyNumberFormat="1"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88" fillId="2" borderId="11" xfId="3" applyFont="1" applyFill="1" applyBorder="1" applyAlignment="1">
      <alignment horizontal="justify" vertical="center" wrapText="1"/>
    </xf>
    <xf numFmtId="167" fontId="89" fillId="2" borderId="11" xfId="3" applyNumberFormat="1" applyFont="1" applyFill="1" applyBorder="1" applyAlignment="1">
      <alignment horizontal="center" vertical="center"/>
    </xf>
    <xf numFmtId="172" fontId="89" fillId="2" borderId="11" xfId="3" applyNumberFormat="1" applyFont="1" applyFill="1" applyBorder="1" applyAlignment="1">
      <alignment horizontal="center" vertical="center" wrapText="1"/>
    </xf>
    <xf numFmtId="14" fontId="89" fillId="2" borderId="11" xfId="3" applyNumberFormat="1" applyFont="1" applyFill="1" applyBorder="1" applyAlignment="1">
      <alignment horizontal="justify" vertical="center" wrapText="1"/>
    </xf>
    <xf numFmtId="0" fontId="29" fillId="0" borderId="11" xfId="3" applyFont="1" applyBorder="1" applyAlignment="1">
      <alignment horizontal="center" vertical="center" wrapText="1"/>
    </xf>
    <xf numFmtId="0" fontId="29" fillId="0" borderId="11" xfId="3" applyFont="1" applyBorder="1" applyAlignment="1">
      <alignment vertical="center" wrapText="1"/>
    </xf>
    <xf numFmtId="0" fontId="90" fillId="2" borderId="2" xfId="0" applyFont="1" applyFill="1" applyBorder="1" applyAlignment="1">
      <alignment horizontal="justify" vertical="center" wrapText="1"/>
    </xf>
    <xf numFmtId="167" fontId="77" fillId="2" borderId="2" xfId="0" applyNumberFormat="1" applyFont="1" applyFill="1" applyBorder="1" applyAlignment="1">
      <alignment horizontal="center" vertical="center"/>
    </xf>
    <xf numFmtId="0" fontId="88" fillId="2" borderId="11" xfId="0" applyFont="1" applyFill="1" applyBorder="1" applyAlignment="1">
      <alignment horizontal="justify" vertical="center" wrapText="1"/>
    </xf>
    <xf numFmtId="0" fontId="90" fillId="2" borderId="11" xfId="0" applyFont="1" applyFill="1" applyBorder="1" applyAlignment="1">
      <alignment horizontal="justify" vertical="center" wrapText="1"/>
    </xf>
    <xf numFmtId="167" fontId="77" fillId="2" borderId="11" xfId="0" applyNumberFormat="1" applyFont="1" applyFill="1" applyBorder="1" applyAlignment="1">
      <alignment horizontal="center" vertical="center"/>
    </xf>
    <xf numFmtId="167" fontId="89" fillId="2" borderId="11" xfId="0" applyNumberFormat="1" applyFont="1" applyFill="1" applyBorder="1" applyAlignment="1">
      <alignment horizontal="center" vertical="center"/>
    </xf>
    <xf numFmtId="172" fontId="89" fillId="2" borderId="11" xfId="0" applyNumberFormat="1" applyFont="1" applyFill="1" applyBorder="1" applyAlignment="1">
      <alignment horizontal="center" vertical="center" wrapText="1"/>
    </xf>
    <xf numFmtId="14" fontId="89" fillId="2" borderId="11" xfId="0" applyNumberFormat="1" applyFont="1" applyFill="1" applyBorder="1" applyAlignment="1">
      <alignment horizontal="justify" vertical="center" wrapText="1"/>
    </xf>
    <xf numFmtId="0" fontId="76" fillId="2" borderId="2" xfId="0" applyFont="1" applyFill="1" applyBorder="1" applyAlignment="1">
      <alignment horizontal="justify" vertical="center" wrapText="1"/>
    </xf>
    <xf numFmtId="0" fontId="76" fillId="2" borderId="2" xfId="0" applyFont="1" applyFill="1" applyBorder="1" applyAlignment="1">
      <alignment vertical="center" wrapText="1"/>
    </xf>
    <xf numFmtId="0" fontId="90" fillId="2" borderId="2" xfId="3" applyFont="1" applyFill="1" applyBorder="1" applyAlignment="1">
      <alignment horizontal="justify" vertical="center" wrapText="1"/>
    </xf>
    <xf numFmtId="0" fontId="78" fillId="2" borderId="5" xfId="0" applyFont="1" applyFill="1" applyBorder="1" applyAlignment="1">
      <alignment horizontal="center" vertical="center" wrapText="1"/>
    </xf>
    <xf numFmtId="167" fontId="77" fillId="2" borderId="2" xfId="3" applyNumberFormat="1" applyFont="1" applyFill="1" applyBorder="1" applyAlignment="1">
      <alignment horizontal="center" vertical="center"/>
    </xf>
    <xf numFmtId="167" fontId="77" fillId="2" borderId="11" xfId="3" applyNumberFormat="1" applyFont="1" applyFill="1" applyBorder="1" applyAlignment="1">
      <alignment horizontal="center" vertical="center"/>
    </xf>
    <xf numFmtId="14" fontId="89" fillId="2" borderId="11" xfId="3" applyNumberFormat="1" applyFont="1" applyFill="1" applyBorder="1" applyAlignment="1">
      <alignment horizontal="center" vertical="center" wrapText="1"/>
    </xf>
    <xf numFmtId="0" fontId="85" fillId="0" borderId="0" xfId="0" applyFont="1" applyAlignment="1">
      <alignment horizontal="justify" vertical="center" wrapText="1"/>
    </xf>
    <xf numFmtId="0" fontId="90" fillId="2" borderId="11" xfId="3" applyFont="1" applyFill="1" applyBorder="1" applyAlignment="1">
      <alignment horizontal="justify" vertical="center" wrapText="1"/>
    </xf>
    <xf numFmtId="0" fontId="29" fillId="2" borderId="0"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76" fillId="2" borderId="2" xfId="3" applyFont="1" applyFill="1" applyBorder="1" applyAlignment="1">
      <alignment horizontal="justify" vertical="center" wrapText="1"/>
    </xf>
    <xf numFmtId="0" fontId="76" fillId="2" borderId="9" xfId="3" applyFont="1" applyFill="1" applyBorder="1" applyAlignment="1">
      <alignment horizontal="justify" vertical="center" wrapText="1"/>
    </xf>
    <xf numFmtId="0" fontId="78" fillId="2" borderId="5" xfId="3" applyFont="1" applyFill="1" applyBorder="1" applyAlignment="1">
      <alignment horizontal="left" vertical="center" wrapText="1"/>
    </xf>
    <xf numFmtId="0" fontId="29" fillId="2" borderId="2" xfId="3" applyFont="1" applyFill="1" applyBorder="1" applyAlignment="1">
      <alignment horizontal="center" vertical="center" wrapText="1"/>
    </xf>
    <xf numFmtId="0" fontId="88" fillId="2" borderId="2" xfId="0" applyFont="1" applyFill="1" applyBorder="1" applyAlignment="1">
      <alignment horizontal="justify" vertical="center" wrapText="1"/>
    </xf>
    <xf numFmtId="0" fontId="37" fillId="11" borderId="2" xfId="0" applyFont="1" applyFill="1" applyBorder="1" applyAlignment="1">
      <alignment horizontal="center" vertical="center" wrapText="1"/>
    </xf>
    <xf numFmtId="0" fontId="37" fillId="11" borderId="2" xfId="0" applyFont="1" applyFill="1" applyBorder="1" applyAlignment="1">
      <alignment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14" fontId="89" fillId="2" borderId="2" xfId="0" applyNumberFormat="1" applyFont="1" applyFill="1" applyBorder="1" applyAlignment="1">
      <alignment horizontal="center" vertical="center" wrapText="1"/>
    </xf>
    <xf numFmtId="14" fontId="75" fillId="2" borderId="11" xfId="3" applyNumberFormat="1" applyFont="1" applyFill="1" applyBorder="1" applyAlignment="1">
      <alignment horizontal="center" vertical="center" wrapText="1"/>
    </xf>
    <xf numFmtId="167" fontId="29" fillId="2" borderId="0" xfId="0" applyNumberFormat="1" applyFont="1" applyFill="1" applyBorder="1" applyAlignment="1">
      <alignment horizontal="center"/>
    </xf>
    <xf numFmtId="0" fontId="70" fillId="10" borderId="2" xfId="0" applyNumberFormat="1"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5" fillId="2" borderId="11" xfId="1" applyNumberFormat="1" applyFont="1" applyFill="1" applyBorder="1" applyAlignment="1" applyProtection="1">
      <alignment horizontal="center" vertical="center" wrapText="1" shrinkToFit="1"/>
    </xf>
    <xf numFmtId="0" fontId="29" fillId="2" borderId="11" xfId="3"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6" fillId="2" borderId="72" xfId="0" applyFont="1" applyFill="1" applyBorder="1" applyAlignment="1">
      <alignment horizontal="justify" vertical="center" wrapText="1"/>
    </xf>
    <xf numFmtId="14" fontId="75" fillId="2" borderId="1" xfId="0" quotePrefix="1" applyNumberFormat="1"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0" fontId="70" fillId="10" borderId="31" xfId="0"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0" fontId="70" fillId="10" borderId="38" xfId="0" applyFont="1" applyFill="1" applyBorder="1" applyAlignment="1">
      <alignment horizontal="center" vertical="center" wrapText="1"/>
    </xf>
    <xf numFmtId="0" fontId="70" fillId="10" borderId="69" xfId="0"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0" fontId="70" fillId="10" borderId="70" xfId="0"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76" xfId="0" applyFont="1" applyFill="1" applyBorder="1" applyAlignment="1">
      <alignment horizontal="center" vertical="center" wrapText="1"/>
    </xf>
    <xf numFmtId="0" fontId="76" fillId="2" borderId="77" xfId="0" applyFont="1" applyFill="1" applyBorder="1" applyAlignment="1">
      <alignment horizontal="center" vertical="center" wrapText="1"/>
    </xf>
    <xf numFmtId="0" fontId="75" fillId="2" borderId="77" xfId="0" applyFont="1" applyFill="1" applyBorder="1" applyAlignment="1">
      <alignment horizontal="justify" vertical="center" wrapText="1"/>
    </xf>
    <xf numFmtId="0" fontId="76" fillId="2" borderId="72" xfId="0" applyFont="1" applyFill="1" applyBorder="1" applyAlignment="1">
      <alignment horizontal="center" vertical="center" wrapText="1"/>
    </xf>
    <xf numFmtId="0" fontId="29" fillId="0" borderId="1" xfId="3" quotePrefix="1" applyFont="1" applyBorder="1" applyAlignment="1">
      <alignment horizontal="center" vertical="center" wrapText="1"/>
    </xf>
    <xf numFmtId="0" fontId="78" fillId="2" borderId="78" xfId="3" applyFont="1" applyFill="1" applyBorder="1" applyAlignment="1">
      <alignment horizontal="justify" vertical="center" wrapText="1"/>
    </xf>
    <xf numFmtId="167" fontId="70" fillId="2" borderId="0" xfId="0" applyNumberFormat="1" applyFont="1" applyFill="1" applyBorder="1" applyAlignment="1">
      <alignment horizontal="center" vertical="center"/>
    </xf>
    <xf numFmtId="167" fontId="70" fillId="2" borderId="0" xfId="0" applyNumberFormat="1" applyFont="1" applyFill="1" applyBorder="1" applyAlignment="1">
      <alignment horizontal="center"/>
    </xf>
    <xf numFmtId="167" fontId="42" fillId="2" borderId="81" xfId="0" applyNumberFormat="1"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42"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quotePrefix="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70" fillId="10" borderId="2" xfId="0" applyFont="1" applyFill="1" applyBorder="1" applyAlignment="1">
      <alignment horizontal="center" vertical="center" wrapText="1"/>
    </xf>
    <xf numFmtId="0" fontId="70" fillId="10" borderId="39" xfId="0" applyFont="1" applyFill="1" applyBorder="1" applyAlignment="1">
      <alignment horizontal="center" vertical="center" wrapText="1"/>
    </xf>
    <xf numFmtId="0" fontId="76" fillId="2" borderId="0" xfId="0" applyFont="1" applyFill="1"/>
    <xf numFmtId="0" fontId="70" fillId="10" borderId="40" xfId="0" applyFont="1" applyFill="1" applyBorder="1" applyAlignment="1">
      <alignment horizontal="center" vertical="center" wrapText="1"/>
    </xf>
    <xf numFmtId="0" fontId="29" fillId="2" borderId="2" xfId="0" applyFont="1" applyFill="1" applyBorder="1" applyAlignment="1">
      <alignment vertical="center" wrapText="1"/>
    </xf>
    <xf numFmtId="0" fontId="74" fillId="2" borderId="0" xfId="0" applyNumberFormat="1" applyFont="1" applyFill="1" applyBorder="1" applyAlignment="1">
      <alignment horizontal="center" vertical="center" wrapText="1"/>
    </xf>
    <xf numFmtId="0" fontId="76" fillId="2" borderId="0" xfId="0" applyFont="1" applyFill="1" applyAlignment="1">
      <alignment horizontal="justify" vertical="center"/>
    </xf>
    <xf numFmtId="0" fontId="76" fillId="2" borderId="0" xfId="0" applyFont="1" applyFill="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NumberFormat="1" applyFont="1" applyFill="1" applyBorder="1" applyAlignment="1">
      <alignment horizontal="justify" vertical="center" wrapText="1"/>
    </xf>
    <xf numFmtId="170" fontId="29" fillId="2" borderId="0" xfId="0" applyNumberFormat="1" applyFont="1" applyFill="1" applyBorder="1" applyAlignment="1">
      <alignment horizontal="center" vertical="center"/>
    </xf>
    <xf numFmtId="172" fontId="29" fillId="2" borderId="0" xfId="0" applyNumberFormat="1" applyFont="1" applyFill="1" applyBorder="1" applyAlignment="1">
      <alignment horizontal="center" vertical="center"/>
    </xf>
    <xf numFmtId="170" fontId="86" fillId="2" borderId="0" xfId="0" applyNumberFormat="1" applyFont="1" applyFill="1" applyBorder="1" applyAlignment="1">
      <alignment horizontal="center" vertical="center" wrapText="1"/>
    </xf>
    <xf numFmtId="0" fontId="29" fillId="2" borderId="0" xfId="0" applyFont="1" applyFill="1" applyBorder="1"/>
    <xf numFmtId="0" fontId="29" fillId="2" borderId="0" xfId="0" applyFont="1" applyFill="1" applyBorder="1" applyAlignment="1">
      <alignment horizontal="center" vertical="center"/>
    </xf>
    <xf numFmtId="0" fontId="29" fillId="2" borderId="0" xfId="0" applyFont="1" applyFill="1" applyBorder="1" applyAlignment="1">
      <alignment horizontal="justify" vertical="center"/>
    </xf>
    <xf numFmtId="0" fontId="70" fillId="10" borderId="2" xfId="3" applyFont="1" applyFill="1" applyBorder="1" applyAlignment="1">
      <alignment horizontal="center" vertical="center" wrapText="1"/>
    </xf>
    <xf numFmtId="0" fontId="70" fillId="10" borderId="3" xfId="0" applyFont="1" applyFill="1" applyBorder="1" applyAlignment="1">
      <alignment horizontal="center" vertical="center" wrapText="1"/>
    </xf>
    <xf numFmtId="168" fontId="75" fillId="2" borderId="1" xfId="2" quotePrefix="1" applyNumberFormat="1" applyFont="1" applyFill="1" applyBorder="1" applyAlignment="1">
      <alignment horizontal="center" vertical="center" wrapText="1"/>
    </xf>
    <xf numFmtId="14" fontId="86" fillId="2" borderId="1" xfId="1" quotePrefix="1" applyNumberFormat="1" applyFont="1" applyFill="1" applyBorder="1" applyAlignment="1" applyProtection="1">
      <alignment horizontal="center" vertical="center" wrapText="1"/>
    </xf>
    <xf numFmtId="0" fontId="78" fillId="2" borderId="78" xfId="3" applyFont="1" applyFill="1" applyBorder="1" applyAlignment="1">
      <alignment vertical="center" wrapText="1"/>
    </xf>
    <xf numFmtId="0" fontId="42" fillId="2" borderId="2"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2" xfId="0" quotePrefix="1" applyFont="1" applyFill="1" applyBorder="1" applyAlignment="1">
      <alignment horizontal="center" vertical="center" wrapText="1"/>
    </xf>
    <xf numFmtId="0" fontId="29" fillId="2" borderId="0" xfId="0" applyFont="1" applyFill="1" applyBorder="1" applyAlignment="1">
      <alignment horizontal="center" vertical="center" wrapText="1"/>
    </xf>
    <xf numFmtId="0" fontId="70" fillId="10" borderId="2"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92" fillId="0" borderId="2" xfId="1" applyFont="1" applyFill="1" applyBorder="1" applyAlignment="1" applyProtection="1">
      <alignment horizontal="center" vertical="center" wrapText="1"/>
    </xf>
    <xf numFmtId="0" fontId="92" fillId="0" borderId="2" xfId="1" applyFont="1" applyBorder="1" applyAlignment="1" applyProtection="1">
      <alignment horizontal="center" vertical="center" wrapText="1"/>
    </xf>
    <xf numFmtId="0" fontId="92" fillId="2" borderId="2" xfId="1" applyNumberFormat="1" applyFont="1" applyFill="1" applyBorder="1" applyAlignment="1" applyProtection="1">
      <alignment horizontal="center" vertical="center" wrapText="1" shrinkToFit="1"/>
    </xf>
    <xf numFmtId="172" fontId="92" fillId="2" borderId="2" xfId="1" applyNumberFormat="1" applyFont="1" applyFill="1" applyBorder="1" applyAlignment="1" applyProtection="1">
      <alignment horizontal="center" vertical="center" wrapText="1"/>
    </xf>
    <xf numFmtId="0" fontId="7" fillId="2" borderId="0"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0" fontId="15" fillId="2" borderId="0" xfId="0" applyFont="1" applyFill="1" applyBorder="1" applyAlignment="1">
      <alignment horizontal="center" vertical="center" wrapText="1"/>
    </xf>
    <xf numFmtId="167" fontId="22" fillId="4" borderId="13"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3" borderId="2" xfId="0" applyFont="1" applyFill="1" applyBorder="1" applyAlignment="1">
      <alignment horizontal="justify" vertical="center" wrapText="1"/>
    </xf>
    <xf numFmtId="167" fontId="22" fillId="4" borderId="14" xfId="0" applyNumberFormat="1" applyFont="1" applyFill="1" applyBorder="1" applyAlignment="1">
      <alignment horizontal="center" vertical="center" wrapText="1"/>
    </xf>
    <xf numFmtId="167" fontId="22" fillId="4" borderId="15"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17" fillId="4" borderId="13" xfId="0" applyNumberFormat="1" applyFont="1" applyFill="1" applyBorder="1" applyAlignment="1">
      <alignment horizontal="center" vertical="center" wrapText="1"/>
    </xf>
    <xf numFmtId="167" fontId="17" fillId="4" borderId="9" xfId="0" applyNumberFormat="1" applyFont="1" applyFill="1" applyBorder="1" applyAlignment="1">
      <alignment horizontal="center" vertical="center" wrapText="1"/>
    </xf>
    <xf numFmtId="167" fontId="17" fillId="4" borderId="14" xfId="0" applyNumberFormat="1" applyFont="1" applyFill="1" applyBorder="1" applyAlignment="1">
      <alignment horizontal="center" vertical="center" wrapText="1"/>
    </xf>
    <xf numFmtId="167" fontId="17" fillId="4" borderId="15" xfId="0" applyNumberFormat="1"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167" fontId="22" fillId="4" borderId="20" xfId="0" applyNumberFormat="1" applyFont="1" applyFill="1" applyBorder="1" applyAlignment="1">
      <alignment horizontal="center" vertical="center" wrapText="1"/>
    </xf>
    <xf numFmtId="167" fontId="22" fillId="4" borderId="21" xfId="0" applyNumberFormat="1" applyFont="1" applyFill="1" applyBorder="1" applyAlignment="1">
      <alignment horizontal="center" vertical="center" wrapText="1"/>
    </xf>
    <xf numFmtId="167" fontId="22" fillId="4" borderId="9" xfId="0" applyNumberFormat="1"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167" fontId="17" fillId="4" borderId="20" xfId="0" applyNumberFormat="1" applyFont="1" applyFill="1" applyBorder="1" applyAlignment="1">
      <alignment horizontal="center" vertical="center" wrapText="1"/>
    </xf>
    <xf numFmtId="167" fontId="17" fillId="4" borderId="21"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NumberFormat="1" applyFont="1" applyFill="1" applyBorder="1" applyAlignment="1">
      <alignment horizontal="justify" vertical="center" wrapText="1"/>
    </xf>
    <xf numFmtId="169" fontId="14" fillId="2" borderId="2" xfId="0" applyNumberFormat="1" applyFont="1" applyFill="1" applyBorder="1" applyAlignment="1">
      <alignment horizontal="justify" vertical="center" wrapText="1"/>
    </xf>
    <xf numFmtId="0" fontId="14" fillId="2" borderId="2" xfId="0" applyFont="1" applyFill="1" applyBorder="1" applyAlignment="1">
      <alignment horizontal="justify" wrapText="1"/>
    </xf>
    <xf numFmtId="14" fontId="14" fillId="2" borderId="1" xfId="0" applyNumberFormat="1"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2" xfId="0" applyFont="1" applyFill="1" applyBorder="1" applyAlignment="1">
      <alignment horizontal="justify" vertical="center" wrapText="1"/>
    </xf>
    <xf numFmtId="0" fontId="22" fillId="4" borderId="25"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8" xfId="0" applyFont="1" applyFill="1" applyBorder="1" applyAlignment="1">
      <alignment horizontal="center" vertical="center" wrapText="1"/>
    </xf>
    <xf numFmtId="167" fontId="22" fillId="4" borderId="2" xfId="0" applyNumberFormat="1"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1"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3" borderId="4"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5" fillId="3" borderId="2" xfId="0" applyFont="1" applyFill="1" applyBorder="1" applyAlignment="1">
      <alignment horizontal="justify" vertical="center"/>
    </xf>
    <xf numFmtId="0" fontId="25" fillId="3" borderId="2" xfId="0" applyFont="1" applyFill="1" applyBorder="1" applyAlignment="1">
      <alignment vertical="center" wrapText="1"/>
    </xf>
    <xf numFmtId="167" fontId="22" fillId="4" borderId="26" xfId="0" applyNumberFormat="1" applyFont="1" applyFill="1" applyBorder="1" applyAlignment="1">
      <alignment horizontal="center" vertical="center" wrapText="1"/>
    </xf>
    <xf numFmtId="167" fontId="22" fillId="4" borderId="5"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22" fillId="4" borderId="18" xfId="0" applyNumberFormat="1" applyFont="1" applyFill="1" applyBorder="1" applyAlignment="1">
      <alignment horizontal="center" vertical="center" wrapText="1"/>
    </xf>
    <xf numFmtId="167" fontId="22" fillId="4" borderId="8" xfId="0" applyNumberFormat="1" applyFont="1" applyFill="1" applyBorder="1" applyAlignment="1">
      <alignment horizontal="center" vertical="center" wrapText="1"/>
    </xf>
    <xf numFmtId="167" fontId="22" fillId="4" borderId="23" xfId="0" applyNumberFormat="1" applyFont="1" applyFill="1" applyBorder="1" applyAlignment="1">
      <alignment horizontal="center" vertical="center" wrapText="1"/>
    </xf>
    <xf numFmtId="14" fontId="24" fillId="2" borderId="2" xfId="0" applyNumberFormat="1" applyFont="1" applyFill="1" applyBorder="1" applyAlignment="1">
      <alignment horizontal="center" vertical="center"/>
    </xf>
    <xf numFmtId="0" fontId="13" fillId="0" borderId="12" xfId="0" applyFont="1" applyFill="1" applyBorder="1" applyAlignment="1">
      <alignment horizontal="center" vertical="center" wrapText="1"/>
    </xf>
    <xf numFmtId="0" fontId="13" fillId="0" borderId="10" xfId="0"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8" xfId="0" applyFont="1" applyBorder="1" applyAlignment="1">
      <alignment horizontal="left" vertical="center" wrapText="1"/>
    </xf>
    <xf numFmtId="0" fontId="14" fillId="0" borderId="2" xfId="0" applyFont="1" applyBorder="1" applyAlignment="1">
      <alignment vertical="center" wrapText="1"/>
    </xf>
    <xf numFmtId="0" fontId="14" fillId="3" borderId="2" xfId="1" applyFont="1" applyFill="1" applyBorder="1" applyAlignment="1" applyProtection="1">
      <alignment horizontal="center" vertical="center" wrapText="1"/>
    </xf>
    <xf numFmtId="14" fontId="14" fillId="3" borderId="2"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3" borderId="1" xfId="0" applyNumberFormat="1" applyFont="1" applyFill="1" applyBorder="1" applyAlignment="1">
      <alignment horizontal="center" vertical="center" wrapText="1"/>
    </xf>
    <xf numFmtId="14" fontId="20" fillId="3" borderId="2" xfId="0" applyNumberFormat="1" applyFont="1" applyFill="1" applyBorder="1" applyAlignment="1">
      <alignment horizontal="center" vertical="center" wrapText="1"/>
    </xf>
    <xf numFmtId="14" fontId="20" fillId="3" borderId="1" xfId="0" applyNumberFormat="1"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4" fillId="5" borderId="5" xfId="0" applyFont="1" applyFill="1" applyBorder="1" applyAlignment="1">
      <alignment horizontal="center" vertical="center" wrapText="1"/>
    </xf>
    <xf numFmtId="0" fontId="34" fillId="5" borderId="13"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13"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6" fillId="2" borderId="0" xfId="1" applyFill="1" applyBorder="1" applyAlignment="1" applyProtection="1">
      <alignment horizontal="center" vertical="center"/>
    </xf>
    <xf numFmtId="0" fontId="32" fillId="2" borderId="0" xfId="0" applyFont="1" applyFill="1" applyBorder="1" applyAlignment="1">
      <alignment horizontal="center" vertical="center"/>
    </xf>
    <xf numFmtId="0" fontId="34" fillId="5" borderId="25" xfId="0" applyFont="1" applyFill="1" applyBorder="1" applyAlignment="1">
      <alignment horizontal="center" vertical="center" wrapText="1"/>
    </xf>
    <xf numFmtId="0" fontId="34" fillId="5" borderId="4" xfId="0" applyFont="1" applyFill="1" applyBorder="1" applyAlignment="1">
      <alignment horizontal="center" vertical="center" wrapText="1"/>
    </xf>
    <xf numFmtId="167" fontId="34" fillId="5" borderId="13" xfId="0" applyNumberFormat="1" applyFont="1" applyFill="1" applyBorder="1" applyAlignment="1">
      <alignment horizontal="center" vertical="center" wrapText="1"/>
    </xf>
    <xf numFmtId="167" fontId="34" fillId="5" borderId="2"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39" fillId="2" borderId="4" xfId="0" applyNumberFormat="1" applyFont="1" applyFill="1" applyBorder="1" applyAlignment="1">
      <alignment vertical="center" wrapText="1"/>
    </xf>
    <xf numFmtId="0" fontId="38" fillId="2" borderId="2" xfId="0" applyFont="1" applyFill="1" applyBorder="1" applyAlignment="1">
      <alignment horizontal="justify" vertical="center" wrapText="1"/>
    </xf>
    <xf numFmtId="14" fontId="40" fillId="2" borderId="2" xfId="0" applyNumberFormat="1" applyFont="1" applyFill="1" applyBorder="1" applyAlignment="1">
      <alignment horizontal="justify" vertical="center" wrapText="1"/>
    </xf>
    <xf numFmtId="0" fontId="36" fillId="6" borderId="13" xfId="0" applyFont="1" applyFill="1" applyBorder="1" applyAlignment="1">
      <alignment horizontal="center" vertical="center" wrapText="1"/>
    </xf>
    <xf numFmtId="0" fontId="9" fillId="0" borderId="2" xfId="0" applyFont="1" applyBorder="1" applyAlignment="1">
      <alignment horizontal="center" vertical="center" wrapText="1"/>
    </xf>
    <xf numFmtId="0" fontId="38" fillId="2" borderId="2" xfId="0" applyFont="1" applyFill="1" applyBorder="1" applyAlignment="1">
      <alignment horizontal="left" vertical="center" wrapText="1"/>
    </xf>
    <xf numFmtId="14" fontId="39" fillId="2" borderId="2" xfId="0" applyNumberFormat="1" applyFont="1" applyFill="1" applyBorder="1" applyAlignment="1">
      <alignment horizontal="center" vertical="center" wrapText="1"/>
    </xf>
    <xf numFmtId="14" fontId="40" fillId="2" borderId="2" xfId="0" applyNumberFormat="1" applyFont="1" applyFill="1" applyBorder="1" applyAlignment="1">
      <alignment horizontal="left" vertical="center" wrapText="1"/>
    </xf>
    <xf numFmtId="14" fontId="40"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7" fillId="2" borderId="2" xfId="0" applyFont="1" applyFill="1" applyBorder="1" applyAlignment="1">
      <alignment horizontal="center"/>
    </xf>
    <xf numFmtId="0" fontId="7" fillId="2" borderId="2" xfId="0" applyFont="1" applyFill="1" applyBorder="1" applyAlignment="1">
      <alignment horizontal="center" vertical="center"/>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7" fillId="2" borderId="5" xfId="0" applyFont="1" applyFill="1" applyBorder="1" applyAlignment="1">
      <alignment horizontal="center"/>
    </xf>
    <xf numFmtId="0" fontId="10" fillId="2" borderId="4" xfId="0" applyFont="1" applyFill="1" applyBorder="1" applyAlignment="1">
      <alignment vertical="center" wrapText="1"/>
    </xf>
    <xf numFmtId="0" fontId="10" fillId="2" borderId="3" xfId="0" applyFont="1" applyFill="1" applyBorder="1" applyAlignment="1">
      <alignment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10" fillId="2" borderId="2" xfId="1" applyNumberFormat="1" applyFont="1" applyFill="1" applyBorder="1" applyAlignment="1" applyProtection="1">
      <alignment horizontal="center" vertical="center" wrapText="1"/>
    </xf>
    <xf numFmtId="0" fontId="7" fillId="2" borderId="12" xfId="0" applyFont="1" applyFill="1" applyBorder="1" applyAlignment="1">
      <alignment horizontal="center"/>
    </xf>
    <xf numFmtId="0" fontId="7" fillId="2" borderId="10" xfId="0" applyFont="1" applyFill="1" applyBorder="1" applyAlignment="1">
      <alignment horizontal="center"/>
    </xf>
    <xf numFmtId="0" fontId="43" fillId="2" borderId="4" xfId="3" applyFont="1" applyFill="1" applyBorder="1" applyAlignment="1">
      <alignment horizontal="center" vertical="center" wrapText="1"/>
    </xf>
    <xf numFmtId="0" fontId="43" fillId="2" borderId="2" xfId="3" applyFont="1" applyFill="1" applyBorder="1" applyAlignment="1">
      <alignment horizontal="justify" vertical="center" wrapText="1"/>
    </xf>
    <xf numFmtId="14" fontId="43" fillId="2" borderId="2" xfId="3" applyNumberFormat="1" applyFont="1" applyFill="1" applyBorder="1" applyAlignment="1">
      <alignment horizontal="center" vertical="center" wrapText="1"/>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center" vertical="center" wrapText="1"/>
    </xf>
    <xf numFmtId="14" fontId="43" fillId="2" borderId="2" xfId="3" applyNumberFormat="1" applyFont="1" applyFill="1" applyBorder="1" applyAlignment="1">
      <alignment horizontal="left" vertical="center" wrapText="1"/>
    </xf>
    <xf numFmtId="14" fontId="43" fillId="2" borderId="2" xfId="3" applyNumberFormat="1" applyFont="1" applyFill="1" applyBorder="1" applyAlignment="1">
      <alignment horizontal="justify" vertical="center" wrapText="1"/>
    </xf>
    <xf numFmtId="0" fontId="46" fillId="7" borderId="13"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46" fillId="7" borderId="26" xfId="3" applyFont="1" applyFill="1" applyBorder="1" applyAlignment="1">
      <alignment horizontal="center" vertical="center" wrapText="1"/>
    </xf>
    <xf numFmtId="0" fontId="46" fillId="7" borderId="5" xfId="3" applyFont="1" applyFill="1" applyBorder="1" applyAlignment="1">
      <alignment horizontal="center" vertical="center" wrapText="1"/>
    </xf>
    <xf numFmtId="0" fontId="32" fillId="2" borderId="0" xfId="3" applyFont="1" applyFill="1" applyBorder="1" applyAlignment="1">
      <alignment horizontal="center" vertical="center" wrapText="1"/>
    </xf>
    <xf numFmtId="0" fontId="42" fillId="2" borderId="0" xfId="3" applyFont="1" applyFill="1" applyAlignment="1">
      <alignment horizontal="center" vertical="center" wrapText="1"/>
    </xf>
    <xf numFmtId="0" fontId="17" fillId="2" borderId="0" xfId="3" applyFont="1" applyFill="1" applyAlignment="1">
      <alignment horizontal="center" vertical="center" wrapText="1"/>
    </xf>
    <xf numFmtId="0" fontId="46" fillId="7" borderId="25" xfId="3" applyFont="1" applyFill="1" applyBorder="1" applyAlignment="1">
      <alignment horizontal="center" vertical="center" wrapText="1"/>
    </xf>
    <xf numFmtId="0" fontId="46" fillId="7" borderId="4" xfId="3" applyFont="1" applyFill="1" applyBorder="1" applyAlignment="1">
      <alignment horizontal="center" vertical="center" wrapText="1"/>
    </xf>
    <xf numFmtId="167" fontId="46" fillId="7" borderId="13" xfId="3" applyNumberFormat="1" applyFont="1" applyFill="1" applyBorder="1" applyAlignment="1">
      <alignment horizontal="center" vertical="center" wrapText="1"/>
    </xf>
    <xf numFmtId="167" fontId="46" fillId="7" borderId="2" xfId="3" applyNumberFormat="1" applyFont="1" applyFill="1" applyBorder="1" applyAlignment="1">
      <alignment horizontal="center" vertical="center" wrapText="1"/>
    </xf>
    <xf numFmtId="0" fontId="50" fillId="2" borderId="0" xfId="0" applyFont="1" applyFill="1" applyAlignment="1">
      <alignment horizontal="center" vertical="center" wrapText="1"/>
    </xf>
    <xf numFmtId="0" fontId="51" fillId="2" borderId="0" xfId="0" applyFont="1" applyFill="1" applyAlignment="1">
      <alignment horizontal="center" vertical="center" wrapText="1"/>
    </xf>
    <xf numFmtId="0" fontId="51" fillId="2" borderId="0" xfId="0" applyFont="1" applyFill="1" applyAlignment="1">
      <alignment horizontal="center" wrapText="1"/>
    </xf>
    <xf numFmtId="0" fontId="34" fillId="8" borderId="30" xfId="0" applyFont="1" applyFill="1" applyBorder="1" applyAlignment="1">
      <alignment horizontal="center" vertical="center" wrapText="1"/>
    </xf>
    <xf numFmtId="0" fontId="34" fillId="8" borderId="37"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34" fillId="8" borderId="38" xfId="0" applyFont="1" applyFill="1" applyBorder="1" applyAlignment="1">
      <alignment horizontal="center" vertical="center" wrapText="1"/>
    </xf>
    <xf numFmtId="0" fontId="34" fillId="8" borderId="32" xfId="0" applyFont="1" applyFill="1" applyBorder="1" applyAlignment="1">
      <alignment horizontal="center" vertical="center" wrapText="1"/>
    </xf>
    <xf numFmtId="0" fontId="34" fillId="8" borderId="39" xfId="0" applyFont="1" applyFill="1" applyBorder="1" applyAlignment="1">
      <alignment horizontal="center" vertical="center" wrapText="1"/>
    </xf>
    <xf numFmtId="167" fontId="34" fillId="8" borderId="32" xfId="0" applyNumberFormat="1" applyFont="1" applyFill="1" applyBorder="1" applyAlignment="1">
      <alignment horizontal="center" vertical="center" wrapText="1"/>
    </xf>
    <xf numFmtId="167" fontId="34" fillId="8" borderId="39" xfId="0" applyNumberFormat="1" applyFont="1" applyFill="1" applyBorder="1" applyAlignment="1">
      <alignment horizontal="center" vertical="center" wrapText="1"/>
    </xf>
    <xf numFmtId="0" fontId="36" fillId="8" borderId="34" xfId="0" applyFont="1" applyFill="1" applyBorder="1" applyAlignment="1">
      <alignment horizontal="center" vertical="center" wrapText="1"/>
    </xf>
    <xf numFmtId="0" fontId="36" fillId="8" borderId="35"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35" fillId="8" borderId="36" xfId="0" applyFont="1" applyFill="1" applyBorder="1" applyAlignment="1">
      <alignment horizontal="center" vertical="center" wrapText="1"/>
    </xf>
    <xf numFmtId="0" fontId="35" fillId="8" borderId="41" xfId="0" applyFont="1" applyFill="1" applyBorder="1" applyAlignment="1">
      <alignment horizontal="center" vertical="center" wrapText="1"/>
    </xf>
    <xf numFmtId="0" fontId="36" fillId="8" borderId="32" xfId="0" applyFont="1" applyFill="1" applyBorder="1" applyAlignment="1">
      <alignment horizontal="center" vertical="center" wrapText="1"/>
    </xf>
    <xf numFmtId="0" fontId="10" fillId="2" borderId="22" xfId="0" applyNumberFormat="1" applyFont="1" applyFill="1" applyBorder="1" applyAlignment="1">
      <alignment horizontal="center" vertical="center" wrapText="1"/>
    </xf>
    <xf numFmtId="0" fontId="10" fillId="2" borderId="45" xfId="0" applyNumberFormat="1" applyFont="1" applyFill="1" applyBorder="1" applyAlignment="1">
      <alignment horizontal="center" vertical="center" wrapText="1"/>
    </xf>
    <xf numFmtId="0" fontId="10" fillId="2" borderId="47"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6"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Font="1" applyFill="1" applyBorder="1" applyAlignment="1">
      <alignment horizontal="justify" vertical="center" wrapText="1"/>
    </xf>
    <xf numFmtId="0" fontId="10" fillId="2" borderId="24" xfId="0" applyFont="1" applyFill="1" applyBorder="1" applyAlignment="1">
      <alignment horizontal="justify" vertical="center" wrapText="1"/>
    </xf>
    <xf numFmtId="0" fontId="10" fillId="2" borderId="8" xfId="0" applyFont="1" applyFill="1" applyBorder="1" applyAlignment="1">
      <alignment horizontal="justify"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left" vertical="center" wrapText="1"/>
    </xf>
    <xf numFmtId="14" fontId="56" fillId="2" borderId="24" xfId="0" applyNumberFormat="1" applyFont="1" applyFill="1" applyBorder="1" applyAlignment="1">
      <alignment horizontal="left" vertical="center" wrapText="1"/>
    </xf>
    <xf numFmtId="14" fontId="56" fillId="2" borderId="8" xfId="0" applyNumberFormat="1" applyFont="1" applyFill="1" applyBorder="1" applyAlignment="1">
      <alignment horizontal="left" vertical="center" wrapText="1"/>
    </xf>
    <xf numFmtId="0" fontId="36" fillId="8" borderId="39" xfId="0" applyFont="1" applyFill="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14" fontId="56" fillId="2" borderId="11" xfId="0" applyNumberFormat="1" applyFont="1" applyFill="1" applyBorder="1" applyAlignment="1">
      <alignment horizontal="center" vertical="center" wrapText="1"/>
    </xf>
    <xf numFmtId="14" fontId="56" fillId="2" borderId="8" xfId="0" applyNumberFormat="1" applyFont="1" applyFill="1" applyBorder="1" applyAlignment="1">
      <alignment horizontal="center" vertical="center" wrapText="1"/>
    </xf>
    <xf numFmtId="0" fontId="10" fillId="2" borderId="11"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8" xfId="0" applyFont="1" applyFill="1" applyBorder="1" applyAlignment="1">
      <alignment horizontal="left" vertical="center" wrapText="1"/>
    </xf>
    <xf numFmtId="14" fontId="56" fillId="2" borderId="11" xfId="0" applyNumberFormat="1" applyFont="1" applyFill="1" applyBorder="1" applyAlignment="1">
      <alignment horizontal="justify" vertical="center" wrapText="1"/>
    </xf>
    <xf numFmtId="14" fontId="56" fillId="2" borderId="24"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14" fontId="10" fillId="2" borderId="11" xfId="0" applyNumberFormat="1" applyFont="1" applyFill="1" applyBorder="1" applyAlignment="1">
      <alignment horizontal="center" vertical="center"/>
    </xf>
    <xf numFmtId="14" fontId="10" fillId="2" borderId="24" xfId="0" applyNumberFormat="1" applyFont="1" applyFill="1" applyBorder="1" applyAlignment="1">
      <alignment horizontal="center" vertical="center"/>
    </xf>
    <xf numFmtId="14" fontId="10" fillId="2" borderId="8" xfId="0" applyNumberFormat="1" applyFont="1" applyFill="1" applyBorder="1" applyAlignment="1">
      <alignment horizontal="center" vertical="center"/>
    </xf>
    <xf numFmtId="0" fontId="60" fillId="2" borderId="11" xfId="1" applyNumberFormat="1" applyFont="1" applyFill="1" applyBorder="1" applyAlignment="1" applyProtection="1">
      <alignment horizontal="center" vertical="center" wrapText="1" shrinkToFit="1"/>
    </xf>
    <xf numFmtId="0" fontId="60" fillId="2" borderId="8" xfId="1" applyNumberFormat="1" applyFont="1" applyFill="1" applyBorder="1" applyAlignment="1" applyProtection="1">
      <alignment horizontal="center" vertical="center" wrapText="1" shrinkToFit="1"/>
    </xf>
    <xf numFmtId="165" fontId="10" fillId="2" borderId="11" xfId="0" applyNumberFormat="1" applyFont="1" applyFill="1" applyBorder="1" applyAlignment="1">
      <alignment horizontal="justify" vertical="center" wrapText="1"/>
    </xf>
    <xf numFmtId="165" fontId="10" fillId="2" borderId="24" xfId="0" applyNumberFormat="1" applyFont="1" applyFill="1" applyBorder="1" applyAlignment="1">
      <alignment horizontal="justify" vertical="center" wrapText="1"/>
    </xf>
    <xf numFmtId="0" fontId="10"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8"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0" fillId="2" borderId="8" xfId="0" applyNumberFormat="1" applyFont="1" applyFill="1" applyBorder="1" applyAlignment="1">
      <alignment horizontal="center" vertical="center" wrapText="1"/>
    </xf>
    <xf numFmtId="0" fontId="17" fillId="9" borderId="13"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17" fillId="9" borderId="5" xfId="0" applyFont="1" applyFill="1" applyBorder="1" applyAlignment="1">
      <alignment horizontal="center" vertical="center" wrapText="1"/>
    </xf>
    <xf numFmtId="14" fontId="10" fillId="2" borderId="11" xfId="0" applyNumberFormat="1" applyFont="1" applyFill="1" applyBorder="1" applyAlignment="1">
      <alignment horizontal="justify" vertical="center" wrapText="1"/>
    </xf>
    <xf numFmtId="14" fontId="10" fillId="2" borderId="24" xfId="0" applyNumberFormat="1" applyFont="1" applyFill="1" applyBorder="1" applyAlignment="1">
      <alignment horizontal="justify" vertical="center" wrapText="1"/>
    </xf>
    <xf numFmtId="14" fontId="10" fillId="2" borderId="8" xfId="0" applyNumberFormat="1" applyFont="1" applyFill="1" applyBorder="1" applyAlignment="1">
      <alignment horizontal="justify" vertical="center" wrapText="1"/>
    </xf>
    <xf numFmtId="0" fontId="51" fillId="2" borderId="7" xfId="0" applyFont="1" applyFill="1" applyBorder="1" applyAlignment="1">
      <alignment horizontal="center" wrapText="1"/>
    </xf>
    <xf numFmtId="0" fontId="17" fillId="9" borderId="25"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2" xfId="0" applyFont="1" applyFill="1" applyBorder="1" applyAlignment="1">
      <alignment horizontal="center" vertical="center" wrapText="1"/>
    </xf>
    <xf numFmtId="167" fontId="17" fillId="9" borderId="13" xfId="0" applyNumberFormat="1" applyFont="1" applyFill="1" applyBorder="1" applyAlignment="1">
      <alignment horizontal="center" vertical="center" wrapText="1"/>
    </xf>
    <xf numFmtId="167" fontId="17" fillId="9" borderId="2"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42" fillId="2" borderId="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2" xfId="0" applyFont="1" applyFill="1" applyBorder="1" applyAlignment="1">
      <alignment horizontal="left" vertical="center" wrapText="1"/>
    </xf>
    <xf numFmtId="14" fontId="10" fillId="2" borderId="2" xfId="0" applyNumberFormat="1" applyFont="1" applyFill="1" applyBorder="1" applyAlignment="1">
      <alignment horizontal="left" vertical="center" wrapText="1"/>
    </xf>
    <xf numFmtId="0" fontId="61" fillId="0" borderId="0" xfId="0" applyFont="1" applyAlignment="1">
      <alignment horizontal="left" vertical="center"/>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0" fontId="34" fillId="10" borderId="4"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70" fillId="10" borderId="50" xfId="0" applyFont="1" applyFill="1" applyBorder="1" applyAlignment="1">
      <alignment horizontal="center" vertical="center" wrapText="1"/>
    </xf>
    <xf numFmtId="0" fontId="70" fillId="10" borderId="51" xfId="0" applyFont="1" applyFill="1" applyBorder="1" applyAlignment="1">
      <alignment horizontal="center" vertical="center" wrapText="1"/>
    </xf>
    <xf numFmtId="0" fontId="70" fillId="10" borderId="52"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36" fillId="10" borderId="8" xfId="0" applyFont="1" applyFill="1" applyBorder="1" applyAlignment="1">
      <alignment horizontal="center" vertical="center" wrapText="1"/>
    </xf>
    <xf numFmtId="0" fontId="34" fillId="10" borderId="18" xfId="0" applyFont="1" applyFill="1" applyBorder="1" applyAlignment="1">
      <alignment horizontal="center" vertical="center" wrapText="1"/>
    </xf>
    <xf numFmtId="0" fontId="34" fillId="10" borderId="8" xfId="0" applyFont="1" applyFill="1" applyBorder="1" applyAlignment="1">
      <alignment horizontal="center" vertical="center" wrapText="1"/>
    </xf>
    <xf numFmtId="167" fontId="34" fillId="10" borderId="18" xfId="0" applyNumberFormat="1" applyFont="1" applyFill="1" applyBorder="1" applyAlignment="1">
      <alignment horizontal="center" vertical="center" wrapText="1"/>
    </xf>
    <xf numFmtId="167" fontId="34" fillId="10" borderId="8" xfId="0" applyNumberFormat="1" applyFont="1" applyFill="1" applyBorder="1" applyAlignment="1">
      <alignment horizontal="center" vertical="center" wrapText="1"/>
    </xf>
    <xf numFmtId="0" fontId="56" fillId="2" borderId="2" xfId="0" applyNumberFormat="1" applyFont="1" applyFill="1" applyBorder="1" applyAlignment="1">
      <alignment horizontal="center" vertical="center" wrapText="1"/>
    </xf>
    <xf numFmtId="0" fontId="34" fillId="10" borderId="16" xfId="0" applyFont="1" applyFill="1" applyBorder="1" applyAlignment="1">
      <alignment horizontal="center" vertical="center" wrapText="1"/>
    </xf>
    <xf numFmtId="0" fontId="34" fillId="10" borderId="47" xfId="0" applyFont="1" applyFill="1" applyBorder="1" applyAlignment="1">
      <alignment horizontal="center" vertical="center" wrapText="1"/>
    </xf>
    <xf numFmtId="0" fontId="70" fillId="10" borderId="49" xfId="0" applyFont="1" applyFill="1" applyBorder="1" applyAlignment="1">
      <alignment horizontal="center" vertical="center" wrapText="1"/>
    </xf>
    <xf numFmtId="0" fontId="70" fillId="10" borderId="10" xfId="0" applyFont="1" applyFill="1" applyBorder="1" applyAlignment="1">
      <alignment horizontal="center" vertical="center" wrapText="1"/>
    </xf>
    <xf numFmtId="0" fontId="6" fillId="2" borderId="7" xfId="1" applyFill="1" applyBorder="1" applyAlignment="1" applyProtection="1">
      <alignment horizontal="center" vertical="center"/>
    </xf>
    <xf numFmtId="0" fontId="72" fillId="10" borderId="25" xfId="0" applyFont="1" applyFill="1" applyBorder="1" applyAlignment="1">
      <alignment horizontal="center" vertical="center" wrapText="1"/>
    </xf>
    <xf numFmtId="0" fontId="72" fillId="10" borderId="4" xfId="0" applyFont="1" applyFill="1" applyBorder="1" applyAlignment="1">
      <alignment horizontal="center" vertical="center" wrapText="1"/>
    </xf>
    <xf numFmtId="0" fontId="72" fillId="10" borderId="13" xfId="0" applyFont="1" applyFill="1" applyBorder="1" applyAlignment="1">
      <alignment horizontal="center" vertical="center" wrapText="1"/>
    </xf>
    <xf numFmtId="0" fontId="72" fillId="10" borderId="2" xfId="0" applyFont="1" applyFill="1" applyBorder="1" applyAlignment="1">
      <alignment horizontal="center" vertical="center" wrapText="1"/>
    </xf>
    <xf numFmtId="0" fontId="72" fillId="10" borderId="26" xfId="0" applyFont="1" applyFill="1" applyBorder="1" applyAlignment="1">
      <alignment horizontal="center" vertical="center" wrapText="1"/>
    </xf>
    <xf numFmtId="0" fontId="72" fillId="10" borderId="5" xfId="0" applyFont="1" applyFill="1" applyBorder="1" applyAlignment="1">
      <alignment horizontal="center" vertical="center" wrapText="1"/>
    </xf>
    <xf numFmtId="167" fontId="72" fillId="10" borderId="13" xfId="0" applyNumberFormat="1" applyFont="1" applyFill="1" applyBorder="1" applyAlignment="1">
      <alignment horizontal="center" vertical="center" wrapText="1"/>
    </xf>
    <xf numFmtId="167" fontId="72" fillId="10"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37" fillId="2" borderId="5" xfId="0" applyFont="1" applyFill="1" applyBorder="1" applyAlignment="1">
      <alignment horizontal="center" vertical="center" wrapText="1"/>
    </xf>
    <xf numFmtId="0" fontId="37" fillId="0" borderId="11" xfId="0" applyFont="1" applyBorder="1" applyAlignment="1">
      <alignment horizontal="center" vertical="center" wrapText="1"/>
    </xf>
    <xf numFmtId="0" fontId="37" fillId="0" borderId="8" xfId="0" applyFont="1" applyBorder="1" applyAlignment="1">
      <alignment horizontal="center" vertical="center" wrapText="1"/>
    </xf>
    <xf numFmtId="0" fontId="37" fillId="2" borderId="11"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NumberFormat="1" applyFont="1" applyFill="1" applyBorder="1" applyAlignment="1">
      <alignment horizontal="center" vertical="center" wrapText="1"/>
    </xf>
    <xf numFmtId="0" fontId="75" fillId="2" borderId="24" xfId="0" applyNumberFormat="1" applyFont="1" applyFill="1" applyBorder="1" applyAlignment="1">
      <alignment horizontal="center" vertical="center" wrapText="1"/>
    </xf>
    <xf numFmtId="0" fontId="75" fillId="2" borderId="8"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24" xfId="0" applyFont="1" applyFill="1" applyBorder="1" applyAlignment="1">
      <alignment horizontal="center" vertical="center" wrapText="1"/>
    </xf>
    <xf numFmtId="0" fontId="75" fillId="2" borderId="8" xfId="0" applyFont="1" applyFill="1" applyBorder="1" applyAlignment="1">
      <alignment horizontal="center" vertical="center" wrapText="1"/>
    </xf>
    <xf numFmtId="0" fontId="70" fillId="10" borderId="44" xfId="0" applyNumberFormat="1" applyFont="1" applyFill="1" applyBorder="1" applyAlignment="1">
      <alignment horizontal="center" vertical="center" wrapText="1"/>
    </xf>
    <xf numFmtId="0" fontId="70" fillId="10" borderId="46" xfId="0" applyNumberFormat="1"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2" fillId="10" borderId="13" xfId="3" applyFont="1" applyFill="1" applyBorder="1" applyAlignment="1">
      <alignment horizontal="center" vertical="center" wrapText="1"/>
    </xf>
    <xf numFmtId="0" fontId="72" fillId="10" borderId="26" xfId="3" applyFont="1" applyFill="1" applyBorder="1" applyAlignment="1">
      <alignment horizontal="center" vertical="center" wrapText="1"/>
    </xf>
    <xf numFmtId="0" fontId="72" fillId="10" borderId="5" xfId="3" applyFont="1" applyFill="1" applyBorder="1" applyAlignment="1">
      <alignment horizontal="center" vertical="center" wrapText="1"/>
    </xf>
    <xf numFmtId="167" fontId="72" fillId="10" borderId="13" xfId="3" applyNumberFormat="1" applyFont="1" applyFill="1" applyBorder="1" applyAlignment="1">
      <alignment horizontal="center" vertical="center" wrapText="1"/>
    </xf>
    <xf numFmtId="167" fontId="72" fillId="10" borderId="2" xfId="3" applyNumberFormat="1"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2" fillId="10" borderId="25" xfId="3" applyFont="1" applyFill="1" applyBorder="1" applyAlignment="1">
      <alignment horizontal="center" vertical="center" wrapText="1"/>
    </xf>
    <xf numFmtId="0" fontId="72" fillId="10" borderId="4" xfId="3" applyFont="1" applyFill="1" applyBorder="1" applyAlignment="1">
      <alignment horizontal="center" vertical="center" wrapText="1"/>
    </xf>
    <xf numFmtId="0" fontId="72" fillId="10" borderId="13" xfId="3" applyFont="1" applyFill="1" applyBorder="1" applyAlignment="1">
      <alignment horizontal="justify" vertical="center" wrapText="1"/>
    </xf>
    <xf numFmtId="0" fontId="72" fillId="10" borderId="2" xfId="3" applyFont="1" applyFill="1" applyBorder="1" applyAlignment="1">
      <alignment horizontal="justify" vertical="center" wrapText="1"/>
    </xf>
    <xf numFmtId="0" fontId="82" fillId="10" borderId="13" xfId="3" applyFont="1" applyFill="1" applyBorder="1" applyAlignment="1">
      <alignment horizontal="center" vertical="center" wrapText="1"/>
    </xf>
    <xf numFmtId="0" fontId="82" fillId="10" borderId="2" xfId="3" applyFont="1" applyFill="1" applyBorder="1" applyAlignment="1">
      <alignment horizontal="center" vertical="center" wrapText="1"/>
    </xf>
    <xf numFmtId="0" fontId="74" fillId="2" borderId="58" xfId="3" applyNumberFormat="1" applyFont="1" applyFill="1" applyBorder="1" applyAlignment="1">
      <alignment horizontal="center" vertical="center" wrapText="1"/>
    </xf>
    <xf numFmtId="0" fontId="74" fillId="2" borderId="59" xfId="3" applyNumberFormat="1" applyFont="1" applyFill="1" applyBorder="1" applyAlignment="1">
      <alignment horizontal="center" vertical="center" wrapText="1"/>
    </xf>
    <xf numFmtId="14" fontId="75" fillId="2" borderId="11" xfId="0" applyNumberFormat="1" applyFont="1" applyFill="1" applyBorder="1" applyAlignment="1">
      <alignment horizontal="center" vertical="center" wrapText="1"/>
    </xf>
    <xf numFmtId="14" fontId="75" fillId="2" borderId="24" xfId="0" applyNumberFormat="1" applyFont="1" applyFill="1" applyBorder="1" applyAlignment="1">
      <alignment horizontal="center" vertical="center" wrapText="1"/>
    </xf>
    <xf numFmtId="14" fontId="75" fillId="2" borderId="8"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72" fontId="75" fillId="2" borderId="24" xfId="0" applyNumberFormat="1" applyFont="1" applyFill="1" applyBorder="1" applyAlignment="1">
      <alignment horizontal="center" vertical="center" wrapText="1"/>
    </xf>
    <xf numFmtId="172" fontId="75" fillId="2" borderId="8"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5" fillId="2" borderId="11"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70" fillId="10" borderId="16" xfId="0" applyNumberFormat="1" applyFont="1" applyFill="1" applyBorder="1" applyAlignment="1">
      <alignment horizontal="center" vertical="center" wrapText="1"/>
    </xf>
    <xf numFmtId="0" fontId="75" fillId="2" borderId="11" xfId="0" applyFont="1" applyFill="1" applyBorder="1" applyAlignment="1">
      <alignment vertical="center" wrapText="1"/>
    </xf>
    <xf numFmtId="0" fontId="75" fillId="2" borderId="24" xfId="0" applyFont="1" applyFill="1" applyBorder="1" applyAlignment="1">
      <alignment vertical="center" wrapText="1"/>
    </xf>
    <xf numFmtId="0" fontId="75" fillId="2" borderId="8" xfId="0" applyFont="1" applyFill="1" applyBorder="1" applyAlignment="1">
      <alignment vertical="center" wrapText="1"/>
    </xf>
    <xf numFmtId="14" fontId="75" fillId="2" borderId="11"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29" fillId="2" borderId="0" xfId="3" applyFont="1" applyFill="1" applyBorder="1" applyAlignment="1">
      <alignment horizontal="center" vertical="center" wrapText="1"/>
    </xf>
    <xf numFmtId="0" fontId="42" fillId="2" borderId="0" xfId="3" applyFont="1" applyFill="1" applyBorder="1" applyAlignment="1">
      <alignment horizontal="center" vertical="center" wrapText="1"/>
    </xf>
    <xf numFmtId="0" fontId="42" fillId="2" borderId="0" xfId="3" applyFont="1" applyFill="1" applyBorder="1" applyAlignment="1">
      <alignment horizontal="center" wrapText="1"/>
    </xf>
    <xf numFmtId="0" fontId="80" fillId="2" borderId="7" xfId="1" applyFont="1" applyFill="1" applyBorder="1" applyAlignment="1" applyProtection="1">
      <alignment horizontal="center" vertical="center"/>
    </xf>
    <xf numFmtId="14" fontId="75" fillId="2" borderId="11" xfId="0" applyNumberFormat="1" applyFont="1" applyFill="1" applyBorder="1" applyAlignment="1">
      <alignment horizontal="left" vertical="center" wrapText="1"/>
    </xf>
    <xf numFmtId="14" fontId="75" fillId="2" borderId="8" xfId="0" applyNumberFormat="1" applyFont="1" applyFill="1" applyBorder="1" applyAlignment="1">
      <alignment horizontal="left" vertical="center" wrapText="1"/>
    </xf>
    <xf numFmtId="0" fontId="87" fillId="2" borderId="8" xfId="0" applyFont="1" applyFill="1" applyBorder="1" applyAlignment="1">
      <alignment horizontal="left" vertical="center" wrapText="1"/>
    </xf>
    <xf numFmtId="0" fontId="42" fillId="2" borderId="7" xfId="3" applyFont="1" applyFill="1" applyBorder="1" applyAlignment="1">
      <alignment horizontal="center" wrapText="1"/>
    </xf>
    <xf numFmtId="0" fontId="42" fillId="2" borderId="54" xfId="3" applyFont="1" applyFill="1" applyBorder="1" applyAlignment="1">
      <alignment horizontal="center" wrapText="1"/>
    </xf>
    <xf numFmtId="0" fontId="12" fillId="2" borderId="11" xfId="1" applyNumberFormat="1" applyFont="1" applyFill="1" applyBorder="1" applyAlignment="1" applyProtection="1">
      <alignment horizontal="center" vertical="center" wrapText="1" shrinkToFit="1"/>
    </xf>
    <xf numFmtId="0" fontId="12" fillId="2" borderId="8" xfId="1" applyNumberFormat="1" applyFont="1" applyFill="1" applyBorder="1" applyAlignment="1" applyProtection="1">
      <alignment horizontal="center" vertical="center" wrapText="1" shrinkToFit="1"/>
    </xf>
    <xf numFmtId="0" fontId="29" fillId="0" borderId="29" xfId="3" applyFont="1" applyBorder="1" applyAlignment="1">
      <alignment horizontal="center" vertical="center" wrapText="1"/>
    </xf>
    <xf numFmtId="0" fontId="29" fillId="0" borderId="57" xfId="3" applyFont="1" applyBorder="1" applyAlignment="1">
      <alignment horizontal="center" vertical="center" wrapText="1"/>
    </xf>
    <xf numFmtId="0" fontId="29" fillId="0" borderId="27" xfId="3" applyFont="1" applyBorder="1" applyAlignment="1">
      <alignment horizontal="center" vertical="center" wrapText="1"/>
    </xf>
    <xf numFmtId="0" fontId="78" fillId="2" borderId="12" xfId="3" applyFont="1" applyFill="1" applyBorder="1" applyAlignment="1">
      <alignment horizontal="center" vertical="center" wrapText="1"/>
    </xf>
    <xf numFmtId="0" fontId="78" fillId="2" borderId="10" xfId="3" applyFont="1" applyFill="1" applyBorder="1" applyAlignment="1">
      <alignment horizontal="center" vertical="center" wrapText="1"/>
    </xf>
    <xf numFmtId="0" fontId="29" fillId="11" borderId="11" xfId="3" applyFont="1" applyFill="1" applyBorder="1" applyAlignment="1">
      <alignment horizontal="center" vertical="center" wrapText="1"/>
    </xf>
    <xf numFmtId="0" fontId="29" fillId="11" borderId="8"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8" xfId="3" applyFont="1" applyFill="1" applyBorder="1" applyAlignment="1">
      <alignment horizontal="center" vertical="center" wrapText="1"/>
    </xf>
    <xf numFmtId="0" fontId="70" fillId="10" borderId="73" xfId="3" applyFont="1" applyFill="1" applyBorder="1" applyAlignment="1">
      <alignment horizontal="center" vertical="center" wrapText="1"/>
    </xf>
    <xf numFmtId="0" fontId="70" fillId="10" borderId="74" xfId="3" applyFont="1" applyFill="1" applyBorder="1" applyAlignment="1">
      <alignment horizontal="center" vertical="center" wrapText="1"/>
    </xf>
    <xf numFmtId="0" fontId="70" fillId="10" borderId="75" xfId="3" applyFont="1" applyFill="1" applyBorder="1" applyAlignment="1">
      <alignment horizontal="center" vertical="center" wrapText="1"/>
    </xf>
    <xf numFmtId="0" fontId="42" fillId="2" borderId="63" xfId="3" applyFont="1" applyFill="1" applyBorder="1" applyAlignment="1">
      <alignment horizontal="center" vertical="center" wrapText="1"/>
    </xf>
    <xf numFmtId="0" fontId="42" fillId="2" borderId="79" xfId="0" applyFont="1" applyFill="1" applyBorder="1" applyAlignment="1">
      <alignment horizontal="center" vertical="center"/>
    </xf>
    <xf numFmtId="0" fontId="42" fillId="2" borderId="80" xfId="0"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70" fillId="10" borderId="83" xfId="3" applyFont="1" applyFill="1" applyBorder="1" applyAlignment="1">
      <alignment horizontal="center" vertical="center" wrapText="1"/>
    </xf>
    <xf numFmtId="0" fontId="70" fillId="10" borderId="84" xfId="3" applyFont="1" applyFill="1" applyBorder="1" applyAlignment="1">
      <alignment horizontal="center" vertical="center" wrapText="1"/>
    </xf>
    <xf numFmtId="0" fontId="70" fillId="10" borderId="85" xfId="0" applyFont="1" applyFill="1" applyBorder="1" applyAlignment="1">
      <alignment horizontal="center" vertical="center" wrapText="1"/>
    </xf>
    <xf numFmtId="0" fontId="70" fillId="10" borderId="86" xfId="0" applyFont="1" applyFill="1" applyBorder="1" applyAlignment="1">
      <alignment horizontal="center" vertical="center" wrapText="1"/>
    </xf>
    <xf numFmtId="0" fontId="70" fillId="10" borderId="31" xfId="0" applyFont="1" applyFill="1" applyBorder="1" applyAlignment="1">
      <alignment horizontal="center" vertical="center" wrapText="1"/>
    </xf>
    <xf numFmtId="0" fontId="70" fillId="10" borderId="38" xfId="0"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31" xfId="0" applyFont="1" applyFill="1" applyBorder="1" applyAlignment="1">
      <alignment horizontal="justify" vertical="center" wrapText="1"/>
    </xf>
    <xf numFmtId="0" fontId="70" fillId="10" borderId="38" xfId="0" applyFont="1" applyFill="1" applyBorder="1" applyAlignment="1">
      <alignment horizontal="justify" vertical="center" wrapText="1"/>
    </xf>
    <xf numFmtId="0" fontId="70" fillId="10" borderId="69" xfId="0" applyFont="1" applyFill="1" applyBorder="1" applyAlignment="1">
      <alignment horizontal="center" vertical="center" wrapText="1"/>
    </xf>
    <xf numFmtId="0" fontId="70" fillId="10"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167" fontId="70" fillId="10" borderId="62" xfId="3" applyNumberFormat="1" applyFont="1" applyFill="1" applyBorder="1" applyAlignment="1">
      <alignment horizontal="center" vertical="center" wrapText="1"/>
    </xf>
    <xf numFmtId="167" fontId="70" fillId="10" borderId="2" xfId="3" applyNumberFormat="1" applyFont="1" applyFill="1" applyBorder="1" applyAlignment="1">
      <alignment horizontal="center" vertical="center" wrapText="1"/>
    </xf>
    <xf numFmtId="172" fontId="70" fillId="10" borderId="62" xfId="3" applyNumberFormat="1" applyFont="1" applyFill="1" applyBorder="1" applyAlignment="1">
      <alignment horizontal="center" vertical="center" wrapText="1"/>
    </xf>
    <xf numFmtId="172" fontId="70" fillId="10" borderId="2" xfId="3" applyNumberFormat="1" applyFont="1" applyFill="1" applyBorder="1" applyAlignment="1">
      <alignment horizontal="center" vertical="center" wrapText="1"/>
    </xf>
    <xf numFmtId="0" fontId="70" fillId="10" borderId="62"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70" fillId="10" borderId="61" xfId="3" applyFont="1" applyFill="1" applyBorder="1" applyAlignment="1">
      <alignment horizontal="center" vertical="center" wrapText="1"/>
    </xf>
    <xf numFmtId="0" fontId="70" fillId="10" borderId="55" xfId="3"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88" fillId="2" borderId="24" xfId="0" applyFont="1" applyFill="1" applyBorder="1" applyAlignment="1">
      <alignment horizontal="justify" vertical="center" wrapText="1"/>
    </xf>
    <xf numFmtId="0" fontId="88" fillId="2" borderId="8" xfId="0" applyFont="1" applyFill="1" applyBorder="1" applyAlignment="1">
      <alignment horizontal="justify" vertical="center" wrapText="1"/>
    </xf>
    <xf numFmtId="14" fontId="89" fillId="2" borderId="11" xfId="0" applyNumberFormat="1" applyFont="1" applyFill="1" applyBorder="1" applyAlignment="1">
      <alignment horizontal="center" vertical="center" wrapText="1"/>
    </xf>
    <xf numFmtId="14" fontId="89" fillId="2" borderId="8" xfId="0" applyNumberFormat="1" applyFont="1" applyFill="1" applyBorder="1" applyAlignment="1">
      <alignment horizontal="center" vertical="center" wrapText="1"/>
    </xf>
    <xf numFmtId="0" fontId="29" fillId="0" borderId="11" xfId="3" applyFont="1" applyBorder="1" applyAlignment="1">
      <alignment horizontal="center" vertical="center" wrapText="1"/>
    </xf>
    <xf numFmtId="0" fontId="29" fillId="0" borderId="8" xfId="3" applyFont="1" applyBorder="1" applyAlignment="1">
      <alignment horizontal="center" vertical="center" wrapText="1"/>
    </xf>
    <xf numFmtId="172" fontId="75" fillId="2" borderId="2" xfId="0" applyNumberFormat="1"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0" borderId="2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68" xfId="0" applyFont="1" applyBorder="1" applyAlignment="1">
      <alignment horizontal="center" vertical="center" wrapText="1"/>
    </xf>
    <xf numFmtId="0" fontId="88" fillId="2" borderId="11"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8" fillId="2" borderId="48" xfId="0" applyFont="1" applyFill="1" applyBorder="1" applyAlignment="1">
      <alignment horizontal="center" vertical="center" wrapText="1"/>
    </xf>
    <xf numFmtId="0" fontId="88" fillId="2" borderId="23" xfId="0" applyFont="1" applyFill="1" applyBorder="1" applyAlignment="1">
      <alignment horizontal="center" vertical="center" wrapText="1"/>
    </xf>
    <xf numFmtId="0" fontId="88" fillId="2" borderId="43" xfId="0" applyFont="1" applyFill="1" applyBorder="1" applyAlignment="1">
      <alignment horizontal="center" vertical="center" wrapText="1"/>
    </xf>
    <xf numFmtId="0" fontId="88" fillId="2" borderId="11" xfId="3" applyFont="1" applyFill="1" applyBorder="1" applyAlignment="1">
      <alignment horizontal="center" vertical="center" wrapText="1"/>
    </xf>
    <xf numFmtId="0" fontId="88" fillId="2" borderId="24" xfId="3" applyFont="1" applyFill="1" applyBorder="1" applyAlignment="1">
      <alignment horizontal="center" vertical="center" wrapText="1"/>
    </xf>
    <xf numFmtId="0" fontId="88" fillId="2" borderId="8" xfId="3" applyFont="1" applyFill="1" applyBorder="1" applyAlignment="1">
      <alignment horizontal="center" vertical="center" wrapText="1"/>
    </xf>
    <xf numFmtId="0" fontId="29" fillId="2" borderId="24" xfId="3"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6" fillId="2" borderId="57" xfId="0" applyFont="1" applyFill="1" applyBorder="1" applyAlignment="1">
      <alignment horizontal="center" vertical="center" wrapText="1"/>
    </xf>
    <xf numFmtId="0" fontId="76" fillId="2" borderId="68" xfId="0" applyFont="1" applyFill="1" applyBorder="1" applyAlignment="1">
      <alignment horizontal="center" vertical="center" wrapText="1"/>
    </xf>
    <xf numFmtId="0" fontId="90" fillId="2" borderId="11"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29" fillId="2" borderId="2" xfId="3" applyFont="1" applyFill="1" applyBorder="1" applyAlignment="1">
      <alignment horizontal="center" vertical="center" wrapText="1"/>
    </xf>
    <xf numFmtId="0" fontId="88" fillId="2" borderId="2" xfId="3" applyFont="1" applyFill="1" applyBorder="1" applyAlignment="1">
      <alignment horizontal="justify" vertical="center" wrapText="1"/>
    </xf>
    <xf numFmtId="0" fontId="88"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88" fillId="2" borderId="24"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70" fillId="10" borderId="13" xfId="0" applyFont="1" applyFill="1" applyBorder="1" applyAlignment="1">
      <alignment horizontal="center" vertical="center" wrapText="1"/>
    </xf>
    <xf numFmtId="167" fontId="70" fillId="10" borderId="13" xfId="0" applyNumberFormat="1" applyFont="1" applyFill="1" applyBorder="1" applyAlignment="1">
      <alignment horizontal="center" vertical="center" wrapText="1"/>
    </xf>
    <xf numFmtId="167" fontId="70" fillId="10" borderId="2" xfId="0" applyNumberFormat="1" applyFont="1" applyFill="1" applyBorder="1" applyAlignment="1">
      <alignment horizontal="center" vertical="center" wrapText="1"/>
    </xf>
    <xf numFmtId="172" fontId="70" fillId="10" borderId="13" xfId="0" applyNumberFormat="1" applyFont="1" applyFill="1" applyBorder="1" applyAlignment="1">
      <alignment horizontal="center" vertical="center" wrapText="1"/>
    </xf>
    <xf numFmtId="172" fontId="70" fillId="10" borderId="2" xfId="0" applyNumberFormat="1" applyFont="1" applyFill="1" applyBorder="1" applyAlignment="1">
      <alignment horizontal="center" vertical="center" wrapText="1"/>
    </xf>
    <xf numFmtId="0" fontId="70" fillId="10" borderId="2" xfId="0" applyFont="1" applyFill="1" applyBorder="1" applyAlignment="1">
      <alignment horizontal="center" vertical="center" wrapText="1"/>
    </xf>
    <xf numFmtId="0" fontId="70" fillId="10" borderId="26" xfId="0" applyFont="1" applyFill="1" applyBorder="1" applyAlignment="1">
      <alignment horizontal="center" vertical="center" wrapText="1"/>
    </xf>
    <xf numFmtId="0" fontId="70" fillId="10" borderId="5" xfId="0" applyFont="1" applyFill="1" applyBorder="1" applyAlignment="1">
      <alignment horizontal="center" vertical="center" wrapText="1"/>
    </xf>
    <xf numFmtId="0" fontId="70" fillId="10" borderId="25" xfId="0" applyFont="1" applyFill="1" applyBorder="1" applyAlignment="1">
      <alignment horizontal="center" vertical="center" wrapText="1"/>
    </xf>
    <xf numFmtId="0" fontId="70" fillId="10" borderId="4" xfId="0" applyFont="1" applyFill="1" applyBorder="1" applyAlignment="1">
      <alignment horizontal="center" vertical="center" wrapText="1"/>
    </xf>
    <xf numFmtId="0" fontId="70" fillId="10" borderId="13" xfId="0" applyFont="1" applyFill="1" applyBorder="1" applyAlignment="1">
      <alignment horizontal="justify" vertical="center" wrapText="1"/>
    </xf>
    <xf numFmtId="0" fontId="70" fillId="10" borderId="2" xfId="0" applyFont="1" applyFill="1" applyBorder="1" applyAlignment="1">
      <alignment horizontal="justify" vertical="center" wrapText="1"/>
    </xf>
    <xf numFmtId="0" fontId="77"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88" fillId="2" borderId="2" xfId="3" applyFont="1" applyFill="1" applyBorder="1" applyAlignment="1">
      <alignment vertical="center" wrapText="1"/>
    </xf>
    <xf numFmtId="0" fontId="88" fillId="2" borderId="2" xfId="0" applyFont="1" applyFill="1" applyBorder="1" applyAlignment="1">
      <alignment horizontal="center" vertical="center" wrapText="1"/>
    </xf>
    <xf numFmtId="0" fontId="42" fillId="2" borderId="7" xfId="0" applyFont="1" applyFill="1" applyBorder="1" applyAlignment="1">
      <alignment horizontal="center" wrapText="1"/>
    </xf>
    <xf numFmtId="0" fontId="70" fillId="10" borderId="34" xfId="0" applyFont="1" applyFill="1" applyBorder="1" applyAlignment="1">
      <alignment horizontal="center" vertical="center" wrapText="1"/>
    </xf>
    <xf numFmtId="0" fontId="70" fillId="10" borderId="33" xfId="0" applyFont="1" applyFill="1" applyBorder="1" applyAlignment="1">
      <alignment horizontal="center" vertical="center" wrapText="1"/>
    </xf>
    <xf numFmtId="0" fontId="70" fillId="10" borderId="35" xfId="0" applyFont="1" applyFill="1" applyBorder="1" applyAlignment="1">
      <alignment horizontal="center" vertical="center" wrapText="1"/>
    </xf>
    <xf numFmtId="0" fontId="70" fillId="10" borderId="36" xfId="0" applyFont="1" applyFill="1" applyBorder="1" applyAlignment="1">
      <alignment horizontal="center" vertical="center" wrapText="1"/>
    </xf>
    <xf numFmtId="0" fontId="70" fillId="10" borderId="41" xfId="0" applyFont="1" applyFill="1" applyBorder="1" applyAlignment="1">
      <alignment horizontal="center" vertical="center" wrapText="1"/>
    </xf>
    <xf numFmtId="0" fontId="29" fillId="2" borderId="0" xfId="0" applyFont="1" applyFill="1" applyBorder="1" applyAlignment="1">
      <alignment horizontal="justify"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wrapText="1"/>
    </xf>
    <xf numFmtId="0" fontId="42" fillId="2" borderId="0" xfId="0" applyFont="1" applyFill="1" applyAlignment="1">
      <alignment horizontal="center" wrapText="1"/>
    </xf>
    <xf numFmtId="0" fontId="76" fillId="2" borderId="0" xfId="0" applyFont="1" applyFill="1" applyBorder="1" applyAlignment="1">
      <alignment wrapText="1"/>
    </xf>
    <xf numFmtId="0" fontId="76" fillId="2" borderId="0" xfId="0" applyFont="1" applyFill="1" applyBorder="1" applyAlignment="1">
      <alignment vertical="center" wrapText="1"/>
    </xf>
    <xf numFmtId="173" fontId="76" fillId="2" borderId="0" xfId="0" applyNumberFormat="1" applyFont="1" applyFill="1" applyBorder="1" applyAlignment="1">
      <alignment wrapText="1"/>
    </xf>
    <xf numFmtId="173" fontId="76" fillId="2" borderId="0" xfId="0" applyNumberFormat="1" applyFont="1" applyFill="1" applyBorder="1" applyAlignment="1">
      <alignment vertical="center" wrapText="1"/>
    </xf>
    <xf numFmtId="0" fontId="93" fillId="10" borderId="4" xfId="0" applyNumberFormat="1" applyFont="1" applyFill="1" applyBorder="1" applyAlignment="1">
      <alignment horizontal="center" vertical="center" wrapText="1"/>
    </xf>
    <xf numFmtId="0" fontId="94" fillId="2" borderId="2" xfId="0" applyNumberFormat="1" applyFont="1" applyFill="1" applyBorder="1" applyAlignment="1">
      <alignment horizontal="center" vertical="center" wrapText="1"/>
    </xf>
    <xf numFmtId="0" fontId="95" fillId="2" borderId="2" xfId="0" applyFont="1" applyFill="1" applyBorder="1" applyAlignment="1">
      <alignment horizontal="justify" vertical="center" wrapText="1"/>
    </xf>
    <xf numFmtId="167" fontId="96" fillId="2" borderId="2" xfId="0" applyNumberFormat="1" applyFont="1" applyFill="1" applyBorder="1" applyAlignment="1">
      <alignment horizontal="center" vertical="center"/>
    </xf>
    <xf numFmtId="172" fontId="96" fillId="2" borderId="2" xfId="0" applyNumberFormat="1" applyFont="1" applyFill="1" applyBorder="1" applyAlignment="1">
      <alignment horizontal="center" vertical="center" wrapText="1"/>
    </xf>
    <xf numFmtId="14" fontId="96" fillId="2" borderId="2" xfId="0" applyNumberFormat="1" applyFont="1" applyFill="1" applyBorder="1" applyAlignment="1">
      <alignment horizontal="justify" vertical="center" wrapText="1"/>
    </xf>
    <xf numFmtId="167" fontId="92" fillId="2" borderId="2" xfId="0" applyNumberFormat="1" applyFont="1" applyFill="1" applyBorder="1" applyAlignment="1">
      <alignment horizontal="center" vertical="center"/>
    </xf>
    <xf numFmtId="0" fontId="93" fillId="10" borderId="4" xfId="0" applyNumberFormat="1" applyFont="1" applyFill="1" applyBorder="1" applyAlignment="1">
      <alignment horizontal="center" vertical="center" wrapText="1"/>
    </xf>
    <xf numFmtId="0" fontId="94" fillId="2" borderId="2" xfId="0" applyNumberFormat="1" applyFont="1" applyFill="1" applyBorder="1" applyAlignment="1">
      <alignment horizontal="center" vertical="center" wrapText="1"/>
    </xf>
    <xf numFmtId="0" fontId="95" fillId="2" borderId="2" xfId="0" applyFont="1" applyFill="1" applyBorder="1" applyAlignment="1">
      <alignment horizontal="justify" vertical="center" wrapText="1"/>
    </xf>
    <xf numFmtId="0" fontId="97" fillId="2" borderId="2" xfId="0" applyFont="1" applyFill="1" applyBorder="1" applyAlignment="1">
      <alignment horizontal="center" vertical="center" wrapText="1"/>
    </xf>
    <xf numFmtId="0" fontId="98" fillId="2" borderId="2" xfId="0" applyFont="1" applyFill="1" applyBorder="1" applyAlignment="1">
      <alignment horizontal="justify" vertical="center" wrapText="1"/>
    </xf>
    <xf numFmtId="0" fontId="98" fillId="2" borderId="2" xfId="0" applyFont="1" applyFill="1" applyBorder="1" applyAlignment="1">
      <alignment horizontal="center" vertical="center" wrapText="1"/>
    </xf>
    <xf numFmtId="0" fontId="98" fillId="2" borderId="2" xfId="0" applyFont="1" applyFill="1" applyBorder="1" applyAlignment="1">
      <alignment vertical="center" wrapText="1"/>
    </xf>
    <xf numFmtId="0" fontId="99" fillId="2" borderId="2" xfId="0" applyFont="1" applyFill="1" applyBorder="1" applyAlignment="1">
      <alignment horizontal="center" vertical="center" wrapText="1"/>
    </xf>
    <xf numFmtId="0" fontId="92" fillId="2" borderId="2" xfId="0" applyFont="1" applyFill="1" applyBorder="1" applyAlignment="1">
      <alignment horizontal="justify" vertical="center" wrapText="1"/>
    </xf>
    <xf numFmtId="167" fontId="96" fillId="2" borderId="2" xfId="0" applyNumberFormat="1" applyFont="1" applyFill="1" applyBorder="1" applyAlignment="1">
      <alignment horizontal="center" vertical="center" wrapText="1"/>
    </xf>
    <xf numFmtId="0" fontId="97" fillId="2" borderId="2" xfId="0" applyFont="1" applyFill="1" applyBorder="1" applyAlignment="1">
      <alignment horizontal="center" vertical="center" wrapText="1"/>
    </xf>
    <xf numFmtId="0" fontId="98" fillId="2" borderId="2" xfId="0" applyFont="1" applyFill="1" applyBorder="1" applyAlignment="1">
      <alignment horizontal="justify" vertical="center" wrapText="1"/>
    </xf>
    <xf numFmtId="0" fontId="98" fillId="2" borderId="2" xfId="0" applyFont="1" applyFill="1" applyBorder="1" applyAlignment="1">
      <alignment horizontal="center" vertical="center" wrapText="1"/>
    </xf>
    <xf numFmtId="0" fontId="95" fillId="2" borderId="2" xfId="0" applyFont="1" applyFill="1" applyBorder="1" applyAlignment="1">
      <alignment horizontal="center" vertical="center" wrapText="1"/>
    </xf>
    <xf numFmtId="0" fontId="93" fillId="10" borderId="22" xfId="0" applyNumberFormat="1" applyFont="1" applyFill="1" applyBorder="1" applyAlignment="1">
      <alignment horizontal="center" vertical="center" wrapText="1"/>
    </xf>
    <xf numFmtId="0" fontId="97" fillId="2" borderId="11" xfId="0" applyFont="1" applyFill="1" applyBorder="1" applyAlignment="1">
      <alignment horizontal="center" vertical="center" wrapText="1"/>
    </xf>
    <xf numFmtId="0" fontId="98" fillId="2" borderId="11" xfId="0" applyFont="1" applyFill="1" applyBorder="1" applyAlignment="1">
      <alignment horizontal="center" vertical="center" wrapText="1"/>
    </xf>
    <xf numFmtId="0" fontId="98" fillId="2" borderId="11" xfId="0" applyFont="1" applyFill="1" applyBorder="1" applyAlignment="1">
      <alignment horizontal="justify" vertical="center" wrapText="1"/>
    </xf>
    <xf numFmtId="0" fontId="95" fillId="2" borderId="11" xfId="0" applyFont="1" applyFill="1" applyBorder="1" applyAlignment="1">
      <alignment horizontal="center" vertical="center" wrapText="1"/>
    </xf>
    <xf numFmtId="167" fontId="96" fillId="2" borderId="11" xfId="0" applyNumberFormat="1" applyFont="1" applyFill="1" applyBorder="1" applyAlignment="1">
      <alignment horizontal="center" vertical="center"/>
    </xf>
    <xf numFmtId="167" fontId="96" fillId="2" borderId="11" xfId="0" applyNumberFormat="1" applyFont="1" applyFill="1" applyBorder="1" applyAlignment="1">
      <alignment horizontal="center" vertical="center"/>
    </xf>
    <xf numFmtId="172" fontId="96" fillId="2" borderId="11" xfId="0" applyNumberFormat="1" applyFont="1" applyFill="1" applyBorder="1" applyAlignment="1">
      <alignment horizontal="center" vertical="center" wrapText="1"/>
    </xf>
    <xf numFmtId="0" fontId="93" fillId="10" borderId="45" xfId="0" applyNumberFormat="1" applyFont="1" applyFill="1" applyBorder="1" applyAlignment="1">
      <alignment horizontal="center" vertical="center" wrapText="1"/>
    </xf>
    <xf numFmtId="0" fontId="97" fillId="2" borderId="24" xfId="0" applyFont="1" applyFill="1" applyBorder="1" applyAlignment="1">
      <alignment horizontal="center" vertical="center" wrapText="1"/>
    </xf>
    <xf numFmtId="0" fontId="98" fillId="2" borderId="24" xfId="0" applyFont="1" applyFill="1" applyBorder="1" applyAlignment="1">
      <alignment horizontal="center" vertical="center" wrapText="1"/>
    </xf>
    <xf numFmtId="0" fontId="95" fillId="2" borderId="24" xfId="0" applyFont="1" applyFill="1" applyBorder="1" applyAlignment="1">
      <alignment horizontal="center" vertical="center" wrapText="1"/>
    </xf>
    <xf numFmtId="167" fontId="96" fillId="2" borderId="24" xfId="0" applyNumberFormat="1" applyFont="1" applyFill="1" applyBorder="1" applyAlignment="1">
      <alignment horizontal="center" vertical="center"/>
    </xf>
    <xf numFmtId="172" fontId="96" fillId="2" borderId="24" xfId="0" applyNumberFormat="1" applyFont="1" applyFill="1" applyBorder="1" applyAlignment="1">
      <alignment horizontal="center" vertical="center" wrapText="1"/>
    </xf>
    <xf numFmtId="0" fontId="93" fillId="10" borderId="47" xfId="0" applyNumberFormat="1" applyFont="1" applyFill="1" applyBorder="1" applyAlignment="1">
      <alignment horizontal="center" vertical="center" wrapText="1"/>
    </xf>
    <xf numFmtId="0" fontId="97" fillId="2" borderId="8" xfId="0" applyFont="1" applyFill="1" applyBorder="1" applyAlignment="1">
      <alignment horizontal="center" vertical="center" wrapText="1"/>
    </xf>
    <xf numFmtId="0" fontId="98" fillId="2" borderId="8" xfId="0" applyFont="1" applyFill="1" applyBorder="1" applyAlignment="1">
      <alignment horizontal="center" vertical="center" wrapText="1"/>
    </xf>
    <xf numFmtId="0" fontId="95" fillId="2" borderId="8" xfId="0" applyFont="1" applyFill="1" applyBorder="1" applyAlignment="1">
      <alignment horizontal="center" vertical="center" wrapText="1"/>
    </xf>
    <xf numFmtId="167" fontId="96" fillId="2" borderId="8" xfId="0" applyNumberFormat="1" applyFont="1" applyFill="1" applyBorder="1" applyAlignment="1">
      <alignment horizontal="center" vertical="center"/>
    </xf>
    <xf numFmtId="172" fontId="96" fillId="2" borderId="8" xfId="0" applyNumberFormat="1" applyFont="1" applyFill="1" applyBorder="1" applyAlignment="1">
      <alignment horizontal="center" vertical="center" wrapText="1"/>
    </xf>
    <xf numFmtId="14" fontId="98" fillId="2" borderId="2" xfId="0" applyNumberFormat="1" applyFont="1" applyFill="1" applyBorder="1" applyAlignment="1">
      <alignment horizontal="center" vertical="center"/>
    </xf>
    <xf numFmtId="0" fontId="98" fillId="2" borderId="11" xfId="0" applyFont="1" applyFill="1" applyBorder="1" applyAlignment="1">
      <alignment horizontal="justify" vertical="center" wrapText="1"/>
    </xf>
    <xf numFmtId="14" fontId="96" fillId="2" borderId="11" xfId="0" applyNumberFormat="1" applyFont="1" applyFill="1" applyBorder="1" applyAlignment="1">
      <alignment horizontal="center" vertical="center" wrapText="1"/>
    </xf>
    <xf numFmtId="0" fontId="92" fillId="2" borderId="11" xfId="1" applyNumberFormat="1" applyFont="1" applyFill="1" applyBorder="1" applyAlignment="1" applyProtection="1">
      <alignment horizontal="center" vertical="center" wrapText="1" shrinkToFit="1"/>
    </xf>
    <xf numFmtId="0" fontId="98" fillId="2" borderId="8" xfId="0" applyFont="1" applyFill="1" applyBorder="1" applyAlignment="1">
      <alignment horizontal="justify" vertical="center" wrapText="1"/>
    </xf>
    <xf numFmtId="14" fontId="96" fillId="2" borderId="8" xfId="0" applyNumberFormat="1" applyFont="1" applyFill="1" applyBorder="1" applyAlignment="1">
      <alignment horizontal="center" vertical="center" wrapText="1"/>
    </xf>
    <xf numFmtId="14" fontId="96" fillId="2" borderId="24" xfId="0" applyNumberFormat="1" applyFont="1" applyFill="1" applyBorder="1" applyAlignment="1">
      <alignment horizontal="center" vertical="center" wrapText="1"/>
    </xf>
    <xf numFmtId="0" fontId="99" fillId="2" borderId="11" xfId="0" applyFont="1" applyFill="1" applyBorder="1" applyAlignment="1">
      <alignment horizontal="center" vertical="center" wrapText="1"/>
    </xf>
    <xf numFmtId="0" fontId="99" fillId="2" borderId="8" xfId="0" applyFont="1" applyFill="1" applyBorder="1" applyAlignment="1">
      <alignment horizontal="center" vertical="center" wrapText="1"/>
    </xf>
    <xf numFmtId="0" fontId="93" fillId="10" borderId="47" xfId="0" applyNumberFormat="1" applyFont="1" applyFill="1" applyBorder="1" applyAlignment="1">
      <alignment horizontal="center" vertical="center" wrapText="1"/>
    </xf>
    <xf numFmtId="0" fontId="97" fillId="2" borderId="11" xfId="0" applyFont="1" applyFill="1" applyBorder="1" applyAlignment="1">
      <alignment horizontal="center" vertical="center" wrapText="1"/>
    </xf>
    <xf numFmtId="172" fontId="96" fillId="2" borderId="11" xfId="0" applyNumberFormat="1" applyFont="1" applyFill="1" applyBorder="1" applyAlignment="1">
      <alignment horizontal="center" vertical="center" wrapText="1"/>
    </xf>
    <xf numFmtId="14" fontId="96" fillId="2" borderId="11" xfId="0" applyNumberFormat="1" applyFont="1" applyFill="1" applyBorder="1" applyAlignment="1">
      <alignment horizontal="justify" vertical="center" wrapText="1"/>
    </xf>
    <xf numFmtId="0" fontId="95" fillId="2" borderId="11" xfId="0" applyFont="1" applyFill="1" applyBorder="1" applyAlignment="1">
      <alignment horizontal="justify" vertical="center" wrapText="1"/>
    </xf>
    <xf numFmtId="0" fontId="95" fillId="2" borderId="2" xfId="0" quotePrefix="1" applyFont="1" applyFill="1" applyBorder="1" applyAlignment="1">
      <alignment horizontal="center" vertical="center" wrapText="1"/>
    </xf>
    <xf numFmtId="167" fontId="96" fillId="2" borderId="2" xfId="0" quotePrefix="1" applyNumberFormat="1" applyFont="1" applyFill="1" applyBorder="1" applyAlignment="1">
      <alignment horizontal="center" vertical="center"/>
    </xf>
    <xf numFmtId="14" fontId="96" fillId="2" borderId="2" xfId="0" quotePrefix="1" applyNumberFormat="1" applyFont="1" applyFill="1" applyBorder="1" applyAlignment="1">
      <alignment horizontal="center" vertical="center" wrapText="1"/>
    </xf>
    <xf numFmtId="0" fontId="93" fillId="10" borderId="0" xfId="0" applyNumberFormat="1" applyFont="1" applyFill="1" applyBorder="1" applyAlignment="1">
      <alignment horizontal="center" vertical="center" wrapText="1"/>
    </xf>
    <xf numFmtId="0" fontId="93" fillId="10" borderId="16" xfId="0" applyFont="1" applyFill="1" applyBorder="1" applyAlignment="1">
      <alignment horizontal="center" vertical="center" wrapText="1"/>
    </xf>
    <xf numFmtId="0" fontId="99" fillId="2" borderId="18" xfId="0" applyFont="1" applyFill="1" applyBorder="1" applyAlignment="1">
      <alignment horizontal="center" vertical="center" wrapText="1"/>
    </xf>
    <xf numFmtId="0" fontId="92" fillId="2" borderId="18" xfId="0" applyFont="1" applyFill="1" applyBorder="1" applyAlignment="1">
      <alignment horizontal="justify" vertical="center" wrapText="1"/>
    </xf>
    <xf numFmtId="0" fontId="92" fillId="2" borderId="8" xfId="0" applyFont="1" applyFill="1" applyBorder="1" applyAlignment="1">
      <alignment horizontal="justify" vertical="center" wrapText="1"/>
    </xf>
    <xf numFmtId="168" fontId="92" fillId="2" borderId="11" xfId="15" quotePrefix="1" applyNumberFormat="1" applyFont="1" applyFill="1" applyBorder="1" applyAlignment="1">
      <alignment horizontal="center" vertical="center" wrapText="1"/>
    </xf>
    <xf numFmtId="17" fontId="92" fillId="2" borderId="11" xfId="0" applyNumberFormat="1" applyFont="1" applyFill="1" applyBorder="1" applyAlignment="1">
      <alignment horizontal="center" vertical="center" wrapText="1"/>
    </xf>
    <xf numFmtId="172" fontId="92" fillId="2" borderId="11" xfId="0" applyNumberFormat="1" applyFont="1" applyFill="1" applyBorder="1" applyAlignment="1">
      <alignment horizontal="center" vertical="center" wrapText="1"/>
    </xf>
    <xf numFmtId="14" fontId="92" fillId="2" borderId="11" xfId="0" quotePrefix="1" applyNumberFormat="1" applyFont="1" applyFill="1" applyBorder="1" applyAlignment="1">
      <alignment horizontal="center" vertical="center" wrapText="1"/>
    </xf>
    <xf numFmtId="0" fontId="97" fillId="0" borderId="2" xfId="3" quotePrefix="1" applyFont="1" applyBorder="1" applyAlignment="1">
      <alignment horizontal="center" vertical="center" wrapText="1"/>
    </xf>
    <xf numFmtId="0" fontId="97" fillId="2" borderId="8" xfId="0" applyFont="1" applyFill="1" applyBorder="1" applyAlignment="1">
      <alignment horizontal="center" vertical="center" wrapText="1"/>
    </xf>
    <xf numFmtId="0" fontId="97" fillId="2" borderId="43" xfId="0" applyFont="1" applyFill="1" applyBorder="1" applyAlignment="1">
      <alignment horizontal="center" vertical="center" wrapText="1"/>
    </xf>
    <xf numFmtId="0" fontId="100" fillId="2" borderId="12" xfId="0" applyFont="1" applyFill="1" applyBorder="1" applyAlignment="1">
      <alignment horizontal="justify" vertical="center" wrapText="1"/>
    </xf>
    <xf numFmtId="0" fontId="93" fillId="10" borderId="47" xfId="0" applyFont="1" applyFill="1" applyBorder="1" applyAlignment="1">
      <alignment horizontal="center" vertical="center" wrapText="1"/>
    </xf>
    <xf numFmtId="0" fontId="92" fillId="2" borderId="8" xfId="0" applyFont="1" applyFill="1" applyBorder="1" applyAlignment="1">
      <alignment horizontal="justify" vertical="center" wrapText="1"/>
    </xf>
    <xf numFmtId="0" fontId="97" fillId="2" borderId="5" xfId="0" quotePrefix="1" applyFont="1" applyFill="1" applyBorder="1" applyAlignment="1">
      <alignment horizontal="center" vertical="center" wrapText="1"/>
    </xf>
    <xf numFmtId="0" fontId="93" fillId="10" borderId="22" xfId="0" applyFont="1" applyFill="1" applyBorder="1" applyAlignment="1">
      <alignment horizontal="center" vertical="center" wrapText="1"/>
    </xf>
    <xf numFmtId="0" fontId="92" fillId="2" borderId="11" xfId="0" applyFont="1" applyFill="1" applyBorder="1" applyAlignment="1">
      <alignment horizontal="justify" vertical="center" wrapText="1"/>
    </xf>
    <xf numFmtId="0" fontId="93" fillId="10" borderId="45" xfId="0" applyFont="1" applyFill="1" applyBorder="1" applyAlignment="1">
      <alignment horizontal="center" vertical="center" wrapText="1"/>
    </xf>
    <xf numFmtId="0" fontId="99" fillId="2" borderId="24" xfId="0" applyFont="1" applyFill="1" applyBorder="1" applyAlignment="1">
      <alignment horizontal="center" vertical="center" wrapText="1"/>
    </xf>
    <xf numFmtId="0" fontId="92" fillId="2" borderId="24" xfId="0" applyFont="1" applyFill="1" applyBorder="1" applyAlignment="1">
      <alignment horizontal="justify" vertical="center" wrapText="1"/>
    </xf>
    <xf numFmtId="0" fontId="92" fillId="2" borderId="11" xfId="0" applyFont="1" applyFill="1" applyBorder="1" applyAlignment="1">
      <alignment horizontal="center" vertical="center" wrapText="1"/>
    </xf>
    <xf numFmtId="0" fontId="92" fillId="2" borderId="11" xfId="0" applyNumberFormat="1" applyFont="1" applyFill="1" applyBorder="1" applyAlignment="1">
      <alignment horizontal="center" vertical="center" wrapText="1"/>
    </xf>
    <xf numFmtId="0" fontId="100" fillId="2" borderId="5" xfId="0" applyFont="1" applyFill="1" applyBorder="1" applyAlignment="1">
      <alignment horizontal="justify" vertical="center" wrapText="1"/>
    </xf>
    <xf numFmtId="0" fontId="92" fillId="2" borderId="24" xfId="0" applyFont="1" applyFill="1" applyBorder="1" applyAlignment="1">
      <alignment horizontal="center" vertical="center" wrapText="1"/>
    </xf>
    <xf numFmtId="0" fontId="97" fillId="2" borderId="29" xfId="0" applyFont="1" applyFill="1" applyBorder="1" applyAlignment="1">
      <alignment horizontal="center" vertical="center" wrapText="1"/>
    </xf>
    <xf numFmtId="0" fontId="92" fillId="2" borderId="8" xfId="0" applyFont="1" applyFill="1" applyBorder="1" applyAlignment="1">
      <alignment horizontal="center" vertical="center" wrapText="1"/>
    </xf>
    <xf numFmtId="168" fontId="92" fillId="2" borderId="2" xfId="15" quotePrefix="1" applyNumberFormat="1" applyFont="1" applyFill="1" applyBorder="1" applyAlignment="1">
      <alignment horizontal="center" vertical="center" wrapText="1"/>
    </xf>
    <xf numFmtId="0" fontId="92" fillId="2" borderId="2" xfId="0" applyNumberFormat="1" applyFont="1" applyFill="1" applyBorder="1" applyAlignment="1">
      <alignment horizontal="center" vertical="center" wrapText="1"/>
    </xf>
    <xf numFmtId="172" fontId="92" fillId="2" borderId="2" xfId="0" applyNumberFormat="1" applyFont="1" applyFill="1" applyBorder="1" applyAlignment="1">
      <alignment horizontal="center" vertical="center" wrapText="1"/>
    </xf>
    <xf numFmtId="0" fontId="97" fillId="0" borderId="2" xfId="0" applyFont="1" applyBorder="1" applyAlignment="1">
      <alignment horizontal="center" vertical="center" wrapText="1"/>
    </xf>
    <xf numFmtId="0" fontId="97" fillId="0" borderId="2" xfId="0" applyFont="1" applyBorder="1" applyAlignment="1">
      <alignment vertical="center" wrapText="1"/>
    </xf>
    <xf numFmtId="0" fontId="93" fillId="10" borderId="71" xfId="0" applyFont="1" applyFill="1" applyBorder="1" applyAlignment="1">
      <alignment horizontal="center" vertical="center" wrapText="1"/>
    </xf>
    <xf numFmtId="0" fontId="99" fillId="2" borderId="72" xfId="0" applyFont="1" applyFill="1" applyBorder="1" applyAlignment="1">
      <alignment horizontal="center" vertical="center" wrapText="1"/>
    </xf>
    <xf numFmtId="0" fontId="92" fillId="2" borderId="72" xfId="0" applyFont="1" applyFill="1" applyBorder="1" applyAlignment="1">
      <alignment horizontal="justify" vertical="center" wrapText="1"/>
    </xf>
    <xf numFmtId="0" fontId="92" fillId="2" borderId="72" xfId="0" applyFont="1" applyFill="1" applyBorder="1" applyAlignment="1">
      <alignment horizontal="justify" vertical="center" wrapText="1"/>
    </xf>
    <xf numFmtId="168" fontId="92" fillId="2" borderId="72" xfId="15" quotePrefix="1" applyNumberFormat="1" applyFont="1" applyFill="1" applyBorder="1" applyAlignment="1">
      <alignment horizontal="center" vertical="center" wrapText="1"/>
    </xf>
    <xf numFmtId="0" fontId="92" fillId="2" borderId="72" xfId="0" applyNumberFormat="1" applyFont="1" applyFill="1" applyBorder="1" applyAlignment="1">
      <alignment horizontal="center" vertical="center" wrapText="1"/>
    </xf>
    <xf numFmtId="172" fontId="92" fillId="2" borderId="72" xfId="0" applyNumberFormat="1" applyFont="1" applyFill="1" applyBorder="1" applyAlignment="1">
      <alignment horizontal="center" vertical="center" wrapText="1"/>
    </xf>
    <xf numFmtId="14" fontId="92" fillId="2" borderId="1" xfId="0" quotePrefix="1" applyNumberFormat="1" applyFont="1" applyFill="1" applyBorder="1" applyAlignment="1">
      <alignment horizontal="center" vertical="center" wrapText="1"/>
    </xf>
    <xf numFmtId="0" fontId="97" fillId="0" borderId="72" xfId="0" applyFont="1" applyBorder="1" applyAlignment="1">
      <alignment horizontal="center" vertical="center" wrapText="1"/>
    </xf>
    <xf numFmtId="0" fontId="97" fillId="0" borderId="72" xfId="0" applyFont="1" applyBorder="1" applyAlignment="1">
      <alignment vertical="center" wrapText="1"/>
    </xf>
    <xf numFmtId="0" fontId="97" fillId="2" borderId="72"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3" fillId="10" borderId="3" xfId="0" applyFont="1" applyFill="1" applyBorder="1" applyAlignment="1">
      <alignment horizontal="center" vertical="center" wrapText="1"/>
    </xf>
    <xf numFmtId="0" fontId="99" fillId="2" borderId="1" xfId="0" applyFont="1" applyFill="1" applyBorder="1" applyAlignment="1">
      <alignment horizontal="center" vertical="center" wrapText="1"/>
    </xf>
    <xf numFmtId="0" fontId="92" fillId="2" borderId="1" xfId="0" applyFont="1" applyFill="1" applyBorder="1" applyAlignment="1">
      <alignment horizontal="justify" vertical="center" wrapText="1"/>
    </xf>
    <xf numFmtId="168" fontId="99" fillId="2" borderId="1" xfId="2" quotePrefix="1" applyNumberFormat="1" applyFont="1" applyFill="1" applyBorder="1" applyAlignment="1">
      <alignment horizontal="center" vertical="center" wrapText="1"/>
    </xf>
    <xf numFmtId="0" fontId="92" fillId="2" borderId="1" xfId="0" quotePrefix="1" applyNumberFormat="1" applyFont="1" applyFill="1" applyBorder="1" applyAlignment="1">
      <alignment horizontal="center" vertical="center" wrapText="1"/>
    </xf>
    <xf numFmtId="14" fontId="92" fillId="2" borderId="1" xfId="0" applyNumberFormat="1" applyFont="1" applyFill="1" applyBorder="1" applyAlignment="1">
      <alignment horizontal="center" vertical="center" wrapText="1"/>
    </xf>
    <xf numFmtId="0" fontId="97" fillId="0" borderId="1" xfId="3" quotePrefix="1" applyFont="1" applyBorder="1" applyAlignment="1">
      <alignment horizontal="center" vertical="center" wrapText="1"/>
    </xf>
    <xf numFmtId="0" fontId="101" fillId="2" borderId="6" xfId="0" applyFont="1" applyFill="1" applyBorder="1" applyAlignment="1">
      <alignment horizontal="center" vertical="center" wrapText="1"/>
    </xf>
  </cellXfs>
  <cellStyles count="16">
    <cellStyle name="Hipervínculo" xfId="1" builtinId="8"/>
    <cellStyle name="Moneda 2" xfId="8"/>
    <cellStyle name="Moneda 3" xfId="10"/>
    <cellStyle name="Moneda 4" xfId="11"/>
    <cellStyle name="Moneda 5" xfId="13"/>
    <cellStyle name="Moneda 6" xfId="14"/>
    <cellStyle name="Normal" xfId="0" builtinId="0"/>
    <cellStyle name="Normal 2" xfId="3"/>
    <cellStyle name="Porcentaje" xfId="2" builtinId="5"/>
    <cellStyle name="Porcentaje 2" xfId="4"/>
    <cellStyle name="Porcentaje 2 2" xfId="5"/>
    <cellStyle name="Porcentaje 3" xfId="6"/>
    <cellStyle name="Porcentaje 4" xfId="7"/>
    <cellStyle name="Porcentaje 5" xfId="9"/>
    <cellStyle name="Porcentaje 6" xfId="12"/>
    <cellStyle name="Porcentaje 7" xfId="15"/>
  </cellStyles>
  <dxfs count="745">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10</xdr:col>
      <xdr:colOff>0</xdr:colOff>
      <xdr:row>67</xdr:row>
      <xdr:rowOff>0</xdr:rowOff>
    </xdr:from>
    <xdr:ext cx="184731" cy="264560"/>
    <xdr:sp macro="" textlink="">
      <xdr:nvSpPr>
        <xdr:cNvPr id="2" name="1 CuadroTexto"/>
        <xdr:cNvSpPr txBox="1"/>
      </xdr:nvSpPr>
      <xdr:spPr>
        <a:xfrm>
          <a:off x="11901487" y="633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424962</xdr:colOff>
      <xdr:row>0</xdr:row>
      <xdr:rowOff>0</xdr:rowOff>
    </xdr:from>
    <xdr:to>
      <xdr:col>13</xdr:col>
      <xdr:colOff>288723</xdr:colOff>
      <xdr:row>3</xdr:row>
      <xdr:rowOff>504265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3800734" y="0"/>
          <a:ext cx="13044680" cy="173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0</xdr:colOff>
      <xdr:row>77</xdr:row>
      <xdr:rowOff>0</xdr:rowOff>
    </xdr:from>
    <xdr:ext cx="184731" cy="264560"/>
    <xdr:sp macro="" textlink="">
      <xdr:nvSpPr>
        <xdr:cNvPr id="2" name="1 CuadroTexto">
          <a:extLst>
            <a:ext uri="{FF2B5EF4-FFF2-40B4-BE49-F238E27FC236}">
              <a16:creationId xmlns:a16="http://schemas.microsoft.com/office/drawing/2014/main" id="{906917B4-2CC4-48E5-A073-D59EA07D9D01}"/>
            </a:ext>
          </a:extLst>
        </xdr:cNvPr>
        <xdr:cNvSpPr txBox="1"/>
      </xdr:nvSpPr>
      <xdr:spPr>
        <a:xfrm>
          <a:off x="19378612" y="228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1689100</xdr:colOff>
      <xdr:row>0</xdr:row>
      <xdr:rowOff>0</xdr:rowOff>
    </xdr:from>
    <xdr:to>
      <xdr:col>10</xdr:col>
      <xdr:colOff>238125</xdr:colOff>
      <xdr:row>4</xdr:row>
      <xdr:rowOff>28575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5054600" y="0"/>
          <a:ext cx="9051925"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1502018</xdr:colOff>
      <xdr:row>7</xdr:row>
      <xdr:rowOff>216802</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636153" cy="209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217747</xdr:colOff>
      <xdr:row>7</xdr:row>
      <xdr:rowOff>224118</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58419" cy="208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172</xdr:row>
      <xdr:rowOff>0</xdr:rowOff>
    </xdr:from>
    <xdr:ext cx="184731" cy="264560"/>
    <xdr:sp macro="" textlink="">
      <xdr:nvSpPr>
        <xdr:cNvPr id="3" name="1 CuadroTexto"/>
        <xdr:cNvSpPr txBox="1"/>
      </xdr:nvSpPr>
      <xdr:spPr>
        <a:xfrm>
          <a:off x="16416337" y="8843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271</xdr:row>
      <xdr:rowOff>0</xdr:rowOff>
    </xdr:from>
    <xdr:ext cx="184731" cy="264560"/>
    <xdr:sp macro="" textlink="">
      <xdr:nvSpPr>
        <xdr:cNvPr id="2" name="1 CuadroTexto"/>
        <xdr:cNvSpPr txBox="1"/>
      </xdr:nvSpPr>
      <xdr:spPr>
        <a:xfrm>
          <a:off x="11725275" y="953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130479</xdr:colOff>
      <xdr:row>0</xdr:row>
      <xdr:rowOff>143527</xdr:rowOff>
    </xdr:from>
    <xdr:to>
      <xdr:col>9</xdr:col>
      <xdr:colOff>438482</xdr:colOff>
      <xdr:row>6</xdr:row>
      <xdr:rowOff>594551</xdr:rowOff>
    </xdr:to>
    <xdr:pic>
      <xdr:nvPicPr>
        <xdr:cNvPr id="3" name="Imagen 2"/>
        <xdr:cNvPicPr>
          <a:picLocks noChangeAspect="1"/>
        </xdr:cNvPicPr>
      </xdr:nvPicPr>
      <xdr:blipFill>
        <a:blip xmlns:r="http://schemas.openxmlformats.org/officeDocument/2006/relationships" r:embed="rId1"/>
        <a:stretch>
          <a:fillRect/>
        </a:stretch>
      </xdr:blipFill>
      <xdr:spPr>
        <a:xfrm>
          <a:off x="5962911" y="143527"/>
          <a:ext cx="7771428" cy="1390476"/>
        </a:xfrm>
        <a:prstGeom prst="rect">
          <a:avLst/>
        </a:prstGeom>
      </xdr:spPr>
    </xdr:pic>
    <xdr:clientData/>
  </xdr:twoCellAnchor>
  <xdr:oneCellAnchor>
    <xdr:from>
      <xdr:col>10</xdr:col>
      <xdr:colOff>0</xdr:colOff>
      <xdr:row>279</xdr:row>
      <xdr:rowOff>0</xdr:rowOff>
    </xdr:from>
    <xdr:ext cx="184731" cy="264560"/>
    <xdr:sp macro="" textlink="">
      <xdr:nvSpPr>
        <xdr:cNvPr id="4" name="1 CuadroTexto"/>
        <xdr:cNvSpPr txBox="1"/>
      </xdr:nvSpPr>
      <xdr:spPr>
        <a:xfrm>
          <a:off x="14496267" y="1072149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11.%20ORDENES\ORDENES%202020\1372-2020%20ELEVADORES%20DE%20CENTROAMERICA.pdf" TargetMode="External"/><Relationship Id="rId21" Type="http://schemas.openxmlformats.org/officeDocument/2006/relationships/hyperlink" Target="..\11.%20ORDENES\ORDENES%202020\1237-2020%20HENRRY%20HERNZ%2024-02-2020.pdf" TargetMode="External"/><Relationship Id="rId42" Type="http://schemas.openxmlformats.org/officeDocument/2006/relationships/hyperlink" Target="..\11.%20ORDENES\ORDENES%202020\1309-2020%20INGENIERIA%20ELECTRICA%20Y%20CIVIL.pdf" TargetMode="External"/><Relationship Id="rId63" Type="http://schemas.openxmlformats.org/officeDocument/2006/relationships/hyperlink" Target="..\11.%20ORDENES\ORDENES%202020\1275-2020%20TRIPLE%20H%2024-04-2020.pdf" TargetMode="External"/><Relationship Id="rId84" Type="http://schemas.openxmlformats.org/officeDocument/2006/relationships/hyperlink" Target="..\11.%20ORDENES\ORDENES%202020\1294-2020%20GRUPO%20PAILL%2018-05-2020.pdf" TargetMode="External"/><Relationship Id="rId16" Type="http://schemas.openxmlformats.org/officeDocument/2006/relationships/hyperlink" Target="..\11.%20ORDENES\ORDENES%202020\1257-2020%20NOE%20ALBERTO%20GUILLEN%2013-03-2020.pdf" TargetMode="External"/><Relationship Id="rId107" Type="http://schemas.openxmlformats.org/officeDocument/2006/relationships/hyperlink" Target="..\11.%20ORDENES\ORDENES%202020\1355-2020%20CARLOS%20CIENFUEGOS.pdf" TargetMode="External"/><Relationship Id="rId11" Type="http://schemas.openxmlformats.org/officeDocument/2006/relationships/hyperlink" Target="..\11.%20ORDENES\ORDENES%202020\1253-2020%20ACOACEIG%20DE%20R.L%2013-03-2020.pdf" TargetMode="External"/><Relationship Id="rId32" Type="http://schemas.openxmlformats.org/officeDocument/2006/relationships/hyperlink" Target="..\11.%20ORDENES\ORDENES%202020\1246-2020%20ELEVATOR%20GROUP%2009-03-2020.pdf" TargetMode="External"/><Relationship Id="rId37" Type="http://schemas.openxmlformats.org/officeDocument/2006/relationships/hyperlink" Target="..\11.%20ORDENES\ORDENES%202020\1247-2020%20OMAR%20RAMIREZ%2010-03-2020.pdf" TargetMode="External"/><Relationship Id="rId53" Type="http://schemas.openxmlformats.org/officeDocument/2006/relationships/hyperlink" Target="..\11.%20ORDENES\ORDENES%202020\1302-2020%20CANDRAY%2027-05-2020.pdf" TargetMode="External"/><Relationship Id="rId58" Type="http://schemas.openxmlformats.org/officeDocument/2006/relationships/hyperlink" Target="..\11.%20ORDENES\ORDENES%202020\1278-2020%20LIGIA%2024-04-2020.pdf" TargetMode="External"/><Relationship Id="rId74" Type="http://schemas.openxmlformats.org/officeDocument/2006/relationships/hyperlink" Target="..\11.%20ORDENES\ORDENES%202020\1266-2020%20ASOC.%20DE%20RADIOFUNSION%2015-04-2020.pdf" TargetMode="External"/><Relationship Id="rId79" Type="http://schemas.openxmlformats.org/officeDocument/2006/relationships/hyperlink" Target="..\11.%20ORDENES\ORDENES%202020\1292-2020%20INVARIABLE%2018-05-2020.pdf" TargetMode="External"/><Relationship Id="rId102" Type="http://schemas.openxmlformats.org/officeDocument/2006/relationships/hyperlink" Target="..\11.%20ORDENES\ORDENES%202020\1343-2020%20DISTRIBUIDORA%20PAREDES%20VELA.pdf" TargetMode="External"/><Relationship Id="rId123" Type="http://schemas.openxmlformats.org/officeDocument/2006/relationships/hyperlink" Target="..\11.%20ORDENES\ORDENES%202020\1364-2020%20MT2005.pdf" TargetMode="External"/><Relationship Id="rId128" Type="http://schemas.openxmlformats.org/officeDocument/2006/relationships/hyperlink" Target="..\11.%20ORDENES\ORDENES%202020\1382-2020%20PROVEDORES%20INSUMOS.pdf" TargetMode="External"/><Relationship Id="rId5" Type="http://schemas.openxmlformats.org/officeDocument/2006/relationships/hyperlink" Target="..\11.%20ORDENES\ORDENES%202020\1240-2020%20MARIA%20GUILLERMINA%20JOVEL%2027-02-2020.pdf" TargetMode="External"/><Relationship Id="rId90" Type="http://schemas.openxmlformats.org/officeDocument/2006/relationships/hyperlink" Target="..\11.%20ORDENES\ORDENES%202020\1318-2020%20STB%20COMPUTER.pdf" TargetMode="External"/><Relationship Id="rId95" Type="http://schemas.openxmlformats.org/officeDocument/2006/relationships/hyperlink" Target="..\11.%20ORDENES\ORDENES%202020\1314-2020%20PUBLIMOVIL.pdf" TargetMode="External"/><Relationship Id="rId22" Type="http://schemas.openxmlformats.org/officeDocument/2006/relationships/hyperlink" Target="..\11.%20ORDENES\ORDENES%202020\1238-2020%20PROD%20Y%20SERV%20ORTOPEDICOS%2024-02-2020.pdf" TargetMode="External"/><Relationship Id="rId27" Type="http://schemas.openxmlformats.org/officeDocument/2006/relationships/hyperlink" Target="..\11.%20ORDENES\ORDENES%202020\1231-2020%20DUTRIZ%20HERMANOS%2007-02-2020.pdf" TargetMode="External"/><Relationship Id="rId43" Type="http://schemas.openxmlformats.org/officeDocument/2006/relationships/hyperlink" Target="..\11.%20ORDENES\ORDENES%202020\1303-2020%20CANDRAY%2028-05-2020.pdf" TargetMode="External"/><Relationship Id="rId48" Type="http://schemas.openxmlformats.org/officeDocument/2006/relationships/hyperlink" Target="..\2.%20ACUERDOS%202012%20A%20LA%20FECHA\ACUERDOS%202019\656.12.2019%20DE%20FECHA%2018-12-2019%20%20PRORR%20ARREDAMIENTOS.pdf" TargetMode="External"/><Relationship Id="rId64" Type="http://schemas.openxmlformats.org/officeDocument/2006/relationships/hyperlink" Target="..\11.%20ORDENES\ORDENES%202020\1274-2020%20NORMA%20QUIJANO%2024-04-2020.pdf" TargetMode="External"/><Relationship Id="rId69" Type="http://schemas.openxmlformats.org/officeDocument/2006/relationships/hyperlink" Target="..\11.%20ORDENES\ORDENES%202020\1289-2020%20JARET%20MORAN%2029-04-2020.pdf" TargetMode="External"/><Relationship Id="rId113" Type="http://schemas.openxmlformats.org/officeDocument/2006/relationships/hyperlink" Target="..\11.%20ORDENES\ORDENES%202020\1350-2020%20GSQ%20EL%20SALVADOR.pdf" TargetMode="External"/><Relationship Id="rId118" Type="http://schemas.openxmlformats.org/officeDocument/2006/relationships/hyperlink" Target="..\11.%20ORDENES\ORDENES%202020\1368-2020%20COMPA&#209;IA%20SALVADORE&#209;A%20DE%20SEGURIDAD.pdf" TargetMode="External"/><Relationship Id="rId134" Type="http://schemas.openxmlformats.org/officeDocument/2006/relationships/printerSettings" Target="../printerSettings/printerSettings10.bin"/><Relationship Id="rId80" Type="http://schemas.openxmlformats.org/officeDocument/2006/relationships/hyperlink" Target="..\11.%20ORDENES\ORDENES%202020\1273-2020%20CARLOS%20INGLES%2022-04-2020.pdf" TargetMode="External"/><Relationship Id="rId85" Type="http://schemas.openxmlformats.org/officeDocument/2006/relationships/hyperlink" Target="..\11.%20ORDENES\ORDENES%202020\1293-2020%20FARMACIA%20SAN%20NICOLAS%2018-05-2020.pdf" TargetMode="External"/><Relationship Id="rId12" Type="http://schemas.openxmlformats.org/officeDocument/2006/relationships/hyperlink" Target="..\11.%20ORDENES\ORDENES%202020\1254-2020%20MULTIPLES%20NEGOCIOS%2013-03-2020.pdf" TargetMode="External"/><Relationship Id="rId17" Type="http://schemas.openxmlformats.org/officeDocument/2006/relationships/hyperlink" Target="..\11.%20ORDENES\ORDENES%202020\1258-2020%20LIBRERIA%20CERVANTES%2013-03-2020.pdf" TargetMode="External"/><Relationship Id="rId33" Type="http://schemas.openxmlformats.org/officeDocument/2006/relationships/hyperlink" Target="..\11.%20ORDENES\ORDENES%202020\1249-2020%20SISECOR%2010-03-2020.pdf" TargetMode="External"/><Relationship Id="rId38" Type="http://schemas.openxmlformats.org/officeDocument/2006/relationships/hyperlink" Target="..\11.%20ORDENES\ORDENES%202020\1261-2020%20GRUPO%20SISECOR%2016-03-2020.pdf" TargetMode="External"/><Relationship Id="rId59" Type="http://schemas.openxmlformats.org/officeDocument/2006/relationships/hyperlink" Target="..\11.%20ORDENES\ORDENES%202020\1281-2020%20MARIA%20GUILLERMINA%20JOVEL%2024-04-2020.pdf" TargetMode="External"/><Relationship Id="rId103" Type="http://schemas.openxmlformats.org/officeDocument/2006/relationships/hyperlink" Target="..\11.%20ORDENES\ORDENES%202020\1344-2020%20INGENIERIA%20ELECTRICA%20Y%20CIVIL.pdf" TargetMode="External"/><Relationship Id="rId108" Type="http://schemas.openxmlformats.org/officeDocument/2006/relationships/hyperlink" Target="..\11.%20ORDENES\ORDENES%202020\1354-2020%20ELECTROLAB%20MEDIC.pdf" TargetMode="External"/><Relationship Id="rId124" Type="http://schemas.openxmlformats.org/officeDocument/2006/relationships/hyperlink" Target="..\11.%20ORDENES\ORDENES%202020\1363-2020%20CALTEC.pdf" TargetMode="External"/><Relationship Id="rId129" Type="http://schemas.openxmlformats.org/officeDocument/2006/relationships/hyperlink" Target="..\11.%20ORDENES\ORDENES%202020\1381-2020%20FALMAR.pdf" TargetMode="External"/><Relationship Id="rId54" Type="http://schemas.openxmlformats.org/officeDocument/2006/relationships/hyperlink" Target="..\11.%20ORDENES\ORDENES%202020\1304-2020%20VALESOLO%2028-05-2020.pdf" TargetMode="External"/><Relationship Id="rId70" Type="http://schemas.openxmlformats.org/officeDocument/2006/relationships/hyperlink" Target="..\11.%20ORDENES\ORDENES%202020\1288-2020%20COPROSER%2029-04-2020.pdf" TargetMode="External"/><Relationship Id="rId75" Type="http://schemas.openxmlformats.org/officeDocument/2006/relationships/hyperlink" Target="..\11.%20ORDENES\ORDENES%202020\1267-2020%20YSLR%20ROMANTICA%2015-04-2020.pdf" TargetMode="External"/><Relationship Id="rId91" Type="http://schemas.openxmlformats.org/officeDocument/2006/relationships/hyperlink" Target="..\11.%20ORDENES\ORDENES%202020\1317-2020%20EQUITEC.pdf" TargetMode="External"/><Relationship Id="rId96" Type="http://schemas.openxmlformats.org/officeDocument/2006/relationships/hyperlink" Target="..\11.%20ORDENES\ORDENES%202020\1297-2020%20TELEFONICA%20MULTISERVICIOS%2022-05-2020.pdf" TargetMode="External"/><Relationship Id="rId1" Type="http://schemas.openxmlformats.org/officeDocument/2006/relationships/hyperlink" Target="..\11.%20ORDENES\ORDENES%202020\1228-2020%20INNOVACIONES%2013-01-2020.pdf" TargetMode="External"/><Relationship Id="rId6" Type="http://schemas.openxmlformats.org/officeDocument/2006/relationships/hyperlink" Target="..\11.%20ORDENES\ORDENES%202020\1241-2020%20MARIA%20SUSANA%20ARGUETA%2027-02-2020.pdf" TargetMode="External"/><Relationship Id="rId23" Type="http://schemas.openxmlformats.org/officeDocument/2006/relationships/hyperlink" Target="..\11.%20ORDENES\ORDENES%202020\1300-2020%20EL%20SALVADOR%20NETWORK%2027-05-2020.pdf" TargetMode="External"/><Relationship Id="rId28" Type="http://schemas.openxmlformats.org/officeDocument/2006/relationships/hyperlink" Target="..\11.%20ORDENES\ORDENES%202020\1245-2020%20BUSINESS%20TEC%2004-03-2020.pdf" TargetMode="External"/><Relationship Id="rId49" Type="http://schemas.openxmlformats.org/officeDocument/2006/relationships/hyperlink" Target="..\2.%20ACUERDOS%202012%20A%20LA%20FECHA\ACUERDOS%202019\656.12.2019%20DE%20FECHA%2018-12-2019%20%20PRORR%20ARREDAMIENTOS.pdf" TargetMode="External"/><Relationship Id="rId114" Type="http://schemas.openxmlformats.org/officeDocument/2006/relationships/hyperlink" Target="..\11.%20ORDENES\ORDENES%202020\1272-2020%20AGUAPURA%2021-04-2020.pdf" TargetMode="External"/><Relationship Id="rId119" Type="http://schemas.openxmlformats.org/officeDocument/2006/relationships/hyperlink" Target="..\11.%20ORDENES\ORDENES%202020\1367-2020%20QUIMICOS%20Y%20MAQUINAS.pdf" TargetMode="External"/><Relationship Id="rId44" Type="http://schemas.openxmlformats.org/officeDocument/2006/relationships/hyperlink" Target="..\11.%20ORDENES\ORDENES%202020\1306-2020%20JOSE%20LEONEL%20MONTERROSA.pdf" TargetMode="External"/><Relationship Id="rId60" Type="http://schemas.openxmlformats.org/officeDocument/2006/relationships/hyperlink" Target="..\11.%20ORDENES\ORDENES%202020\1279-2020%20IRIS%20YANIRA%2024-04-2020.pdf" TargetMode="External"/><Relationship Id="rId65" Type="http://schemas.openxmlformats.org/officeDocument/2006/relationships/hyperlink" Target="..\11.%20ORDENES\ORDENES%202020\1271-2020%20LINEA%20FRIA%2020-04-2020.pdf" TargetMode="External"/><Relationship Id="rId81" Type="http://schemas.openxmlformats.org/officeDocument/2006/relationships/hyperlink" Target="..\11.%20ORDENES\ORDENES%202020\1265-2020%20RICARDO%20YUDICE%2019-03-2020.pdf" TargetMode="External"/><Relationship Id="rId86" Type="http://schemas.openxmlformats.org/officeDocument/2006/relationships/hyperlink" Target="..\11.%20ORDENES\ORDENES%202020\1322-2020%20ST%20MEDIC.pdf" TargetMode="External"/><Relationship Id="rId130" Type="http://schemas.openxmlformats.org/officeDocument/2006/relationships/hyperlink" Target="..\11.%20ORDENES\ORDENES%202020\1383-2020%20GRUPO%20ASESOR%20DE%20SEGURIDAD%20INTEGRAL.pdf" TargetMode="External"/><Relationship Id="rId135" Type="http://schemas.openxmlformats.org/officeDocument/2006/relationships/drawing" Target="../drawings/drawing10.xml"/><Relationship Id="rId13" Type="http://schemas.openxmlformats.org/officeDocument/2006/relationships/hyperlink" Target="..\11.%20ORDENES\ORDENES%202020\1255-2020%20PAPELCO%2013-03-2020.pdf" TargetMode="External"/><Relationship Id="rId18" Type="http://schemas.openxmlformats.org/officeDocument/2006/relationships/hyperlink" Target="..\11.%20ORDENES\ORDENES%202020\1259-2020%20PAPELERA%20SANREY%2013-03-2020.pdf" TargetMode="External"/><Relationship Id="rId39" Type="http://schemas.openxmlformats.org/officeDocument/2006/relationships/hyperlink" Target="..\11.%20ORDENES\ORDENES%202020\1262-2020%20GROUP%20INDUSTRIAL%20PROMETHEUS%2016-03-2020.pdf" TargetMode="External"/><Relationship Id="rId109" Type="http://schemas.openxmlformats.org/officeDocument/2006/relationships/hyperlink" Target="..\11.%20ORDENES\ORDENES%202020\1353-2020%20EQUITEC.pdf" TargetMode="External"/><Relationship Id="rId34" Type="http://schemas.openxmlformats.org/officeDocument/2006/relationships/hyperlink" Target="..\11.%20ORDENES\ORDENES%202020\1248-2020%20FUMIGADORA%20CAMPOS%2010-03-2020.pdf" TargetMode="External"/><Relationship Id="rId50" Type="http://schemas.openxmlformats.org/officeDocument/2006/relationships/hyperlink" Target="..\11.%20ORDENES\ORDENES%202020\1313-2020%20SEGUROS%20FEDECREDITO.pdf" TargetMode="External"/><Relationship Id="rId55" Type="http://schemas.openxmlformats.org/officeDocument/2006/relationships/hyperlink" Target="..\11.%20ORDENES\ORDENES%202020\1283-2020%20LIBRERIA%20CERVANTE%2024-04-2020.pdf" TargetMode="External"/><Relationship Id="rId76" Type="http://schemas.openxmlformats.org/officeDocument/2006/relationships/hyperlink" Target="..\11.%20ORDENES\ORDENES%202020\1268-2020%20RADIO%20CADENA%20YSKL%2015-04-2020.pdf" TargetMode="External"/><Relationship Id="rId97" Type="http://schemas.openxmlformats.org/officeDocument/2006/relationships/hyperlink" Target="file:///C:\Users\elizabetharias\AppData\Local\11.%20ORDENES\ORDENES%202020\1323-2020%20FREDY%20NOE%20GRANADOS%20RIVERA.pdf" TargetMode="External"/><Relationship Id="rId104" Type="http://schemas.openxmlformats.org/officeDocument/2006/relationships/hyperlink" Target="..\11.%20ORDENES\ORDENES%202020\1337-2020%20ELECTRO%20FERRETERA.pdf" TargetMode="External"/><Relationship Id="rId120" Type="http://schemas.openxmlformats.org/officeDocument/2006/relationships/hyperlink" Target="..\11.%20ORDENES\ORDENES%202020\1366-2020%20MARDIMA.pdf" TargetMode="External"/><Relationship Id="rId125" Type="http://schemas.openxmlformats.org/officeDocument/2006/relationships/hyperlink" Target="..\11.%20ORDENES\ORDENES%202020\1362-2020%20COPROSER.pdf" TargetMode="External"/><Relationship Id="rId7" Type="http://schemas.openxmlformats.org/officeDocument/2006/relationships/hyperlink" Target="..\11.%20ORDENES\ORDENES%202020\1242-2020%20PAPELCO%2004-03-2020.pdf" TargetMode="External"/><Relationship Id="rId71" Type="http://schemas.openxmlformats.org/officeDocument/2006/relationships/hyperlink" Target="..\11.%20ORDENES\ORDENES%202020\1287-2020%20COMPONENTES%20EL%20ORBE%2029-04-2020.pdf" TargetMode="External"/><Relationship Id="rId92" Type="http://schemas.openxmlformats.org/officeDocument/2006/relationships/hyperlink" Target="..\11.%20ORDENES\ORDENES%202020\1324-2020%20COMPONENTES%20EL%20ORBE.pdf" TargetMode="External"/><Relationship Id="rId2" Type="http://schemas.openxmlformats.org/officeDocument/2006/relationships/hyperlink" Target="..\11.%20ORDENES\ORDENES%202020\1229-2020%20NORMA%20QUIJANO%2022-01-2020.pdf" TargetMode="External"/><Relationship Id="rId29" Type="http://schemas.openxmlformats.org/officeDocument/2006/relationships/hyperlink" Target="..\11.%20ORDENES\ORDENES%202020\1243-2020%20BUSINESS%20TEC%2004-03-2020.pdf" TargetMode="External"/><Relationship Id="rId24" Type="http://schemas.openxmlformats.org/officeDocument/2006/relationships/hyperlink" Target="..\11.%20ORDENES\ORDENES%202020\1301-2020%20COMUNICACIONES%20IBW%20EL%20SALVADOR%2027-05-2020.pdf" TargetMode="External"/><Relationship Id="rId40" Type="http://schemas.openxmlformats.org/officeDocument/2006/relationships/hyperlink" Target="..\11.%20ORDENES\ORDENES%202020\1234-2020%20DUTRIZ%20HERMANOS%2018-02-2020.pdf" TargetMode="External"/><Relationship Id="rId45" Type="http://schemas.openxmlformats.org/officeDocument/2006/relationships/hyperlink" Target="..\11.%20ORDENES\ORDENES%202020\1305-2020%20BIOCAM,%20TECNOLOGIA.pdf" TargetMode="External"/><Relationship Id="rId66" Type="http://schemas.openxmlformats.org/officeDocument/2006/relationships/hyperlink" Target="..\11.%20ORDENES\ORDENES%202020\1285-2020%20GRUPO%20RENDEROS%2024-04-2020.pdf" TargetMode="External"/><Relationship Id="rId87" Type="http://schemas.openxmlformats.org/officeDocument/2006/relationships/hyperlink" Target="..\11.%20ORDENES\ORDENES%202020\1321-2020%20PROVEEDORA%20DE%20BIENES%20Y%20SERVICIOS%20GENERALES.pdf" TargetMode="External"/><Relationship Id="rId110" Type="http://schemas.openxmlformats.org/officeDocument/2006/relationships/hyperlink" Target="..\11.%20ORDENES\ORDENES%202020\1352-2020%20B%20BRAUN%20MEDICAL.pdf" TargetMode="External"/><Relationship Id="rId115" Type="http://schemas.openxmlformats.org/officeDocument/2006/relationships/hyperlink" Target="..\11.%20ORDENES\ORDENES%202020\1291-2020%20MARIA%20SUSANA%20MEJIA%2007-05-2020.pdf" TargetMode="External"/><Relationship Id="rId131" Type="http://schemas.openxmlformats.org/officeDocument/2006/relationships/hyperlink" Target="..\11.%20ORDENES\ORDENES%202020\1390-2020%20REMBER%20ANTONIO%20CRUZ%20MENDOZA.pdf" TargetMode="External"/><Relationship Id="rId61" Type="http://schemas.openxmlformats.org/officeDocument/2006/relationships/hyperlink" Target="..\11.%20ORDENES\ORDENES%202020\1277-2020%20MARIA%20CONSUELO%2024-04-2020.pdf" TargetMode="External"/><Relationship Id="rId82" Type="http://schemas.openxmlformats.org/officeDocument/2006/relationships/hyperlink" Target="..\11.%20ORDENES\ORDENES%202020\1296-2020%20EQOS%2022-05-2020.pdf" TargetMode="External"/><Relationship Id="rId19" Type="http://schemas.openxmlformats.org/officeDocument/2006/relationships/hyperlink" Target="..\11.%20ORDENES\ORDENES%202020\1230-2020%20DUTRIZ%20HERMANOS%2031-01-2020.pdf" TargetMode="External"/><Relationship Id="rId14" Type="http://schemas.openxmlformats.org/officeDocument/2006/relationships/hyperlink" Target="..\11.%20ORDENES\ORDENES%202020\1299-2020%20EL%20SALVADOR%20NETWORK%2027-05-2020.pdf" TargetMode="External"/><Relationship Id="rId30" Type="http://schemas.openxmlformats.org/officeDocument/2006/relationships/hyperlink" Target="..\11.%20ORDENES\ORDENES%202020\1244-2020%20SALVAMEDICA%2004-03-2020.pdf" TargetMode="External"/><Relationship Id="rId35" Type="http://schemas.openxmlformats.org/officeDocument/2006/relationships/hyperlink" Target="..\11.%20ORDENES\ORDENES%202020\1262-2020%20GROUP%20INDUSTRIAL%20PROMETHEUS%2016-03-2020.pdf" TargetMode="External"/><Relationship Id="rId56" Type="http://schemas.openxmlformats.org/officeDocument/2006/relationships/hyperlink" Target="..\11.%20ORDENES\ORDENES%202020\1282-2020%20NOE%20ALBERTO%2024-04-2020.pdf" TargetMode="External"/><Relationship Id="rId77" Type="http://schemas.openxmlformats.org/officeDocument/2006/relationships/hyperlink" Target="..\11.%20ORDENES\ORDENES%202020\1269-2020%20YSLN%20MONUMENTAL%2015-04-2020.pdf" TargetMode="External"/><Relationship Id="rId100" Type="http://schemas.openxmlformats.org/officeDocument/2006/relationships/hyperlink" Target="..\11.%20ORDENES\ORDENES%202020\1345-2020%20GRUPO%20QUATTRO.pdf" TargetMode="External"/><Relationship Id="rId105" Type="http://schemas.openxmlformats.org/officeDocument/2006/relationships/hyperlink" Target="..\11.%20ORDENES\ORDENES%202020\1338-2020%20FREDY%20NOE%20GRANADOS.pdf" TargetMode="External"/><Relationship Id="rId126" Type="http://schemas.openxmlformats.org/officeDocument/2006/relationships/hyperlink" Target="..\11.%20ORDENES\ORDENES%202020\1361-2020%20NOE%20GRANADOS.pdf" TargetMode="External"/><Relationship Id="rId8" Type="http://schemas.openxmlformats.org/officeDocument/2006/relationships/hyperlink" Target="..\11.%20ORDENES\ORDENES%202020\1250-2020%20R%20Z%2013-03-2020.pdf" TargetMode="External"/><Relationship Id="rId51" Type="http://schemas.openxmlformats.org/officeDocument/2006/relationships/hyperlink" Target="..\11.%20ORDENES\ORDENES%202020\1312-2020%20FEDECREDITO%20VIDA.pdf" TargetMode="External"/><Relationship Id="rId72" Type="http://schemas.openxmlformats.org/officeDocument/2006/relationships/hyperlink" Target="..\11.%20ORDENES\ORDENES%202020\1286-2020%20BUSINESS%20CENTER%2029-04-2020.pdf" TargetMode="External"/><Relationship Id="rId93" Type="http://schemas.openxmlformats.org/officeDocument/2006/relationships/hyperlink" Target="..\11.%20ORDENES\ORDENES%202020\1316-2020%20STB%20COMPUTER.pdf" TargetMode="External"/><Relationship Id="rId98" Type="http://schemas.openxmlformats.org/officeDocument/2006/relationships/hyperlink" Target="..\11.%20ORDENES\ORDENES%202020\1347-2020%20JARET%20MORAN.pdf" TargetMode="External"/><Relationship Id="rId121" Type="http://schemas.openxmlformats.org/officeDocument/2006/relationships/hyperlink" Target="..\11.%20ORDENES\ORDENES%202020\1365-2020%20ARTEMISA.pdf" TargetMode="External"/><Relationship Id="rId3" Type="http://schemas.openxmlformats.org/officeDocument/2006/relationships/hyperlink" Target="..\11.%20ORDENES\ORDENES%202020\1235-2020%20JOSE%20HERNANDEZ%2024-02-2020.pdf" TargetMode="External"/><Relationship Id="rId25" Type="http://schemas.openxmlformats.org/officeDocument/2006/relationships/hyperlink" Target="..\11.%20ORDENES\ORDENES%202020\1307-2020%20JARET%20NAUN%2027-05-2020.pdf" TargetMode="External"/><Relationship Id="rId46" Type="http://schemas.openxmlformats.org/officeDocument/2006/relationships/hyperlink" Target="..\8.%20ACTAS%20DE%20RESOL.%20ADJUDICATIVA%202017-2020\ACTAS%20DE%20RESOLUCI&#211;N%20%20ADJUDICATIVA%202020\SBG%2030-2020%20LG%2024-2020%2013-03-2020.pdf" TargetMode="External"/><Relationship Id="rId67" Type="http://schemas.openxmlformats.org/officeDocument/2006/relationships/hyperlink" Target="..\11.%20ORDENES\ORDENES%202020\1284-2020%20INTERCOLOR%2024-04-2020.pdf" TargetMode="External"/><Relationship Id="rId116" Type="http://schemas.openxmlformats.org/officeDocument/2006/relationships/hyperlink" Target="..\11.%20ORDENES\ORDENES%202020\1370-2020%20EDITORA%20EL%20MUNDO.pdf" TargetMode="External"/><Relationship Id="rId20" Type="http://schemas.openxmlformats.org/officeDocument/2006/relationships/hyperlink" Target="..\11.%20ORDENES\ORDENES%202020\1298-2020%20GUARDADO%2027-05-2020.pdf" TargetMode="External"/><Relationship Id="rId41" Type="http://schemas.openxmlformats.org/officeDocument/2006/relationships/hyperlink" Target="..\11.%20ORDENES\ORDENES%202020\1264-2020%20JARET%20MORAN%2018-03-2020.pdf" TargetMode="External"/><Relationship Id="rId62" Type="http://schemas.openxmlformats.org/officeDocument/2006/relationships/hyperlink" Target="..\11.%20ORDENES\ORDENES%202020\1276-2020%20JOSE%20HERNANDEZ%2024-04-2020.pdf" TargetMode="External"/><Relationship Id="rId83" Type="http://schemas.openxmlformats.org/officeDocument/2006/relationships/hyperlink" Target="..\11.%20ORDENES\ORDENES%202020\1295-2020%20COPROSER%2018-05-2020.pdf" TargetMode="External"/><Relationship Id="rId88" Type="http://schemas.openxmlformats.org/officeDocument/2006/relationships/hyperlink" Target="..\11.%20ORDENES\ORDENES%202020\1320-2020%20PUBLIMOVIL.pdf" TargetMode="External"/><Relationship Id="rId111" Type="http://schemas.openxmlformats.org/officeDocument/2006/relationships/hyperlink" Target="..\11.%20ORDENES\ORDENES%202020\1348-2020%20SERVICIOS%20TECNICOS%20MEDICOS.pdf" TargetMode="External"/><Relationship Id="rId132" Type="http://schemas.openxmlformats.org/officeDocument/2006/relationships/hyperlink" Target="..\11.%20ORDENES\ORDENES%202020\1374-2020%20PROSERVI.pdf" TargetMode="External"/><Relationship Id="rId15" Type="http://schemas.openxmlformats.org/officeDocument/2006/relationships/hyperlink" Target="..\11.%20ORDENES\ORDENES%202020\1256-2020%20DPG%2013-03-2020.pdf" TargetMode="External"/><Relationship Id="rId36" Type="http://schemas.openxmlformats.org/officeDocument/2006/relationships/hyperlink" Target="..\11.%20ORDENES\ORDENES%202020\1260-2020%20INGENIERIA%20DE%20PLANTAS%20ELECTRICAS%2016-03-2020.pdf" TargetMode="External"/><Relationship Id="rId57" Type="http://schemas.openxmlformats.org/officeDocument/2006/relationships/hyperlink" Target="..\11.%20ORDENES\ORDENES%202020\1280-2020%20FONDO%20DE%20ACTIV%2024-04-2020.pdf" TargetMode="External"/><Relationship Id="rId106" Type="http://schemas.openxmlformats.org/officeDocument/2006/relationships/hyperlink" Target="..\11.%20ORDENES\ORDENES%202020\1339-2020%20EDITORA%20EL%20MUNDO.pdf" TargetMode="External"/><Relationship Id="rId127" Type="http://schemas.openxmlformats.org/officeDocument/2006/relationships/hyperlink" Target="..\11.%20ORDENES\ORDENES%202020\1360-2020%20SUMINISTRO%20y%20FERRETERIA.pdf" TargetMode="External"/><Relationship Id="rId10" Type="http://schemas.openxmlformats.org/officeDocument/2006/relationships/hyperlink" Target="..\11.%20ORDENES\ORDENES%202020\1252-2020%20INDUSTRIAS%20FACELA%2013-03-2020.pdf" TargetMode="External"/><Relationship Id="rId31" Type="http://schemas.openxmlformats.org/officeDocument/2006/relationships/hyperlink" Target="..\11.%20ORDENES\ORDENES%202020\1239-2020%20UNIVERSIDAD%20TECNOLOGICA%2027-02-2020.pdf" TargetMode="External"/><Relationship Id="rId52" Type="http://schemas.openxmlformats.org/officeDocument/2006/relationships/hyperlink" Target="..\11.%20ORDENES\ORDENES%202020\1303-2020%20CANDRAY%2028-05-2020.pdf" TargetMode="External"/><Relationship Id="rId73" Type="http://schemas.openxmlformats.org/officeDocument/2006/relationships/hyperlink" Target="..\8.%20ACTAS%20DE%20RESOL.%20ADJUDICATIVA%202017-2020\ACTAS%20DE%20RESOLUCI&#211;N%20%20ADJUDICATIVA%202020\SBG%2037-2020%20LG%2043-2020%2015-04-2020.pdf" TargetMode="External"/><Relationship Id="rId78" Type="http://schemas.openxmlformats.org/officeDocument/2006/relationships/hyperlink" Target="..\11.%20ORDENES\ORDENES%202020\1290-2020%20ADRINA%20FIGUEROA%2030-04-2020.pdf" TargetMode="External"/><Relationship Id="rId94" Type="http://schemas.openxmlformats.org/officeDocument/2006/relationships/hyperlink" Target="..\11.%20ORDENES\ORDENES%202020\1315-2020%20QUIMICOS%20U%20MAQUINAS.pdf" TargetMode="External"/><Relationship Id="rId99" Type="http://schemas.openxmlformats.org/officeDocument/2006/relationships/hyperlink" Target="..\11.%20ORDENES\ORDENES%202020\1346-2020%20COMPONENTES%20ORBE.pdf" TargetMode="External"/><Relationship Id="rId101" Type="http://schemas.openxmlformats.org/officeDocument/2006/relationships/hyperlink" Target="..\11.%20ORDENES\ORDENES%202020\1342-2020%20CONTINENTAL%20AUTOPARTS.pdf" TargetMode="External"/><Relationship Id="rId122" Type="http://schemas.openxmlformats.org/officeDocument/2006/relationships/hyperlink" Target="..\11.%20ORDENES\ORDENES%202020\1369-2020%20DLC.pdf" TargetMode="External"/><Relationship Id="rId4" Type="http://schemas.openxmlformats.org/officeDocument/2006/relationships/hyperlink" Target="..\11.%20ORDENES\ORDENES%202020\1236-2020%20INVERSIONES%20GEKO%2024-02-2020.pdf" TargetMode="External"/><Relationship Id="rId9" Type="http://schemas.openxmlformats.org/officeDocument/2006/relationships/hyperlink" Target="..\11.%20ORDENES\ORDENES%202020\1251-2020%20LIB%20Y%20PAPELERIA%20EL%20N%20SIGLO%2013-03-2020.pdf" TargetMode="External"/><Relationship Id="rId26" Type="http://schemas.openxmlformats.org/officeDocument/2006/relationships/hyperlink" Target="..\11.%20ORDENES\ORDENES%202020\1232-2020%20CONT%20EMPRESARIALES%2010-02-2020.pdf" TargetMode="External"/><Relationship Id="rId47" Type="http://schemas.openxmlformats.org/officeDocument/2006/relationships/hyperlink" Target="..\2.%20ACUERDOS%202012%20A%20LA%20FECHA\ACUERDOS%202020\111.02.2020%20DE%20FECHA%2027-02-2020%20LG%2009-2019%20INCREMENTO%20AL%2020%25%20AL%20CONTRATO%20VALESOLO%20.pdf" TargetMode="External"/><Relationship Id="rId68" Type="http://schemas.openxmlformats.org/officeDocument/2006/relationships/hyperlink" Target="..\11.%20ORDENES\ORDENES%202020\1270-2020%20CTE%20TELECOM%20PERSONAL%2017-04-2020.pdf" TargetMode="External"/><Relationship Id="rId89" Type="http://schemas.openxmlformats.org/officeDocument/2006/relationships/hyperlink" Target="..\11.%20ORDENES\ORDENES%202020\1319-2020%20INESERMA.pdf" TargetMode="External"/><Relationship Id="rId112" Type="http://schemas.openxmlformats.org/officeDocument/2006/relationships/hyperlink" Target="..\11.%20ORDENES\ORDENES%202020\1349-2020%20ELECTRO%20FERRETERA.pdf" TargetMode="External"/><Relationship Id="rId133" Type="http://schemas.openxmlformats.org/officeDocument/2006/relationships/hyperlink" Target="..\2.%20ACUERDOS%202012%20A%20LA%20FECHA\ACUERDOS%202020\447.12.2020%20DE%20FECHA%2021-12-2020%20INCREMENTO%20A%20LA%20ORDEN%201374%20PROSERVI.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11.%20ORDENES/ORDENES%202021/1419-2021%20ELEVADORES%20DE%20CENTROAMERICA.pdf" TargetMode="External"/><Relationship Id="rId18" Type="http://schemas.openxmlformats.org/officeDocument/2006/relationships/hyperlink" Target="../11.%20ORDENES/ORDENES%202021/1408-2021%20CONTRATACIONES%20EMPRESARIALES.pdf" TargetMode="External"/><Relationship Id="rId26" Type="http://schemas.openxmlformats.org/officeDocument/2006/relationships/hyperlink" Target="..\10.%20CONTRATOS\CONTRATOS%202021\LG%2021-2021%20CONT%20SUM%20N&#186;%2020-2021%20COMPANIA%20INDUSTRIAL%20%20ALIMENTICIA.pdf" TargetMode="External"/><Relationship Id="rId39" Type="http://schemas.openxmlformats.org/officeDocument/2006/relationships/hyperlink" Target="../10.%20CONTRATOS/CONTRATOS%202021/LP%2003-2020%20CONT%20SUM%20N&#176;%2008-2021%20ELECTROLAB%20MEDIC.pdf" TargetMode="External"/><Relationship Id="rId21" Type="http://schemas.openxmlformats.org/officeDocument/2006/relationships/hyperlink" Target="..\11.%20ORDENES\ORDENES%202021\1414-2021%20FALMAR,%20S.A.%20DE%20C.V..pdf" TargetMode="External"/><Relationship Id="rId34" Type="http://schemas.openxmlformats.org/officeDocument/2006/relationships/hyperlink" Target="../10.%20CONTRATOS/CONTRATOS%202021/LP%2002-2020%20CONT%20SUM%20N&#176;%2003-2021%20DIPROMEQUI.pdf" TargetMode="External"/><Relationship Id="rId42" Type="http://schemas.openxmlformats.org/officeDocument/2006/relationships/hyperlink" Target="../10.%20CONTRATOS/CONTRATOS%202021/LP%2005-2020%20CONT%20SUM%20N&#186;%2012-2021%20PRODUCTOS%20Y%20SERVICIOS%20ORTOPEDICOS.pdf" TargetMode="External"/><Relationship Id="rId7" Type="http://schemas.openxmlformats.org/officeDocument/2006/relationships/hyperlink" Target="../10.%20CONTRATOS/CONTRATOS%202021/LG%2009-2021%20CONT%20SER%2019-2021%20STARLINE.pdf" TargetMode="External"/><Relationship Id="rId2" Type="http://schemas.openxmlformats.org/officeDocument/2006/relationships/hyperlink" Target="../10.%20CONTRATOS/CONTRATOS%202021/PA%2002-2012%20PRORROGA%20DE%20ARRENDAMIENTO%20DE%20GUADALUPE%20DEL%20CARMEN%20DIAZ.pdf" TargetMode="External"/><Relationship Id="rId16" Type="http://schemas.openxmlformats.org/officeDocument/2006/relationships/hyperlink" Target="../11.%20ORDENES/ORDENES%202021/1411-2021%20INGENIERIA%20PLANTAS%20ELECT.pdf" TargetMode="External"/><Relationship Id="rId29" Type="http://schemas.openxmlformats.org/officeDocument/2006/relationships/hyperlink" Target="../11.%20ORDENES/ORDENES%202021/1410-2021%20EL%20DIARIO%20NACIONAL.pdf" TargetMode="External"/><Relationship Id="rId1" Type="http://schemas.openxmlformats.org/officeDocument/2006/relationships/hyperlink" Target="../10.%20CONTRATOS/CONTRATOS%202021/PA%2001-2012%20OSCAR%20ARMANDO%20SANCHEZ.pdf" TargetMode="External"/><Relationship Id="rId6" Type="http://schemas.openxmlformats.org/officeDocument/2006/relationships/hyperlink" Target="../8.%20ACTAS%20DE%20RESOL.%20ADJUDICATIVA%202017-2020/ACTAS%20DE%20RESOLUCION%20%20ADJUDICATIVA%202021/SBG%2008-2021%20LG%2004-2021%2015-02-2021.pdf" TargetMode="External"/><Relationship Id="rId11" Type="http://schemas.openxmlformats.org/officeDocument/2006/relationships/hyperlink" Target="../10.%20CONTRATOS/CONTRATOS%202021/LG%2010-2021%20CONT%20SUM%20N&#186;%2016-2021%20HENRRY%20HERNANDEZ.pdf" TargetMode="External"/><Relationship Id="rId24" Type="http://schemas.openxmlformats.org/officeDocument/2006/relationships/hyperlink" Target="../11.%20ORDENES/ORDENES%202021/1416-2021%20JOSE%20EDGARDO%20PINEDA.pdf" TargetMode="External"/><Relationship Id="rId32" Type="http://schemas.openxmlformats.org/officeDocument/2006/relationships/hyperlink" Target="../10.%20CONTRATOS/CONTRATOS%202021/LP%2001-2020%20CONT%20SUM%20N&#186;%2001-2021%20LTC.pdf" TargetMode="External"/><Relationship Id="rId37" Type="http://schemas.openxmlformats.org/officeDocument/2006/relationships/hyperlink" Target="../10.%20CONTRATOS/CONTRATOS%202021/LP%2003-2020%20CONT%20SUM%20N&#176;%2006-2021%20COPROSER.pdf" TargetMode="External"/><Relationship Id="rId40" Type="http://schemas.openxmlformats.org/officeDocument/2006/relationships/hyperlink" Target="../10.%20CONTRATOS/CONTRATOS%202021/LP%2003-2020%20CONT%20SUM%20N&#176;%2009-2021%20HOSPIMEDIC.pdf" TargetMode="External"/><Relationship Id="rId45" Type="http://schemas.openxmlformats.org/officeDocument/2006/relationships/printerSettings" Target="../printerSettings/printerSettings11.bin"/><Relationship Id="rId5" Type="http://schemas.openxmlformats.org/officeDocument/2006/relationships/hyperlink" Target="../8.%20ACTAS%20DE%20RESOL.%20ADJUDICATIVA%202017-2020/ACTAS%20DE%20RESOLUCION%20%20ADJUDICATIVA%202021/SBG%2006-2021%20LG%2002-2021%2005-02-2021.pdf" TargetMode="External"/><Relationship Id="rId15" Type="http://schemas.openxmlformats.org/officeDocument/2006/relationships/hyperlink" Target="../11.%20ORDENES/ORDENES%202021/1409-2021%20INGENIERIA%20ELECTRICA%20Y%20CIVIL.pdf" TargetMode="External"/><Relationship Id="rId23" Type="http://schemas.openxmlformats.org/officeDocument/2006/relationships/hyperlink" Target="../11.%20ORDENES/ORDENES%202021/1415-2021%20MARIA%20SUSANA%20MEJIA.pdf" TargetMode="External"/><Relationship Id="rId28" Type="http://schemas.openxmlformats.org/officeDocument/2006/relationships/hyperlink" Target="../8.%20ACTAS%20DE%20RESOL.%20ADJUDICATIVA%202017-2020/ACTAS%20DE%20RESOLUCION%20%20ADJUDICATIVA%202021/SBG%2021-2021%20LG%2025-2021%2008-03-2021.pdf" TargetMode="External"/><Relationship Id="rId36" Type="http://schemas.openxmlformats.org/officeDocument/2006/relationships/hyperlink" Target="..\10.%20CONTRATOS\CONTRATOS%202021\LP%2002-2020%20CONT%20SUM%20N&#176;%2004-2021%20COPROSER.pdf" TargetMode="External"/><Relationship Id="rId10" Type="http://schemas.openxmlformats.org/officeDocument/2006/relationships/hyperlink" Target="../10.%20CONTRATOS/CONTRATOS%202021/LG%2010-2021%20CONT%20SUM%20N&#186;%2015-2021%20JOSE%20LEONEL%20MON.pdf" TargetMode="External"/><Relationship Id="rId19" Type="http://schemas.openxmlformats.org/officeDocument/2006/relationships/hyperlink" Target="../11.%20ORDENES/ORDENES%202021/1406-2021%20EL%20DIARIO%20NACIONAL.pdf" TargetMode="External"/><Relationship Id="rId31" Type="http://schemas.openxmlformats.org/officeDocument/2006/relationships/hyperlink" Target="..\11.%20ORDENES\ORDENES%202021\1421-2021%20ARQYMED.pdf" TargetMode="External"/><Relationship Id="rId44" Type="http://schemas.openxmlformats.org/officeDocument/2006/relationships/hyperlink" Target="..\11.%20ORDENES\ORDENES%202021\1429-2021%20SERVICIOS%20DIVERSOS%20CANDRAY.pdf" TargetMode="External"/><Relationship Id="rId4" Type="http://schemas.openxmlformats.org/officeDocument/2006/relationships/hyperlink" Target="../10.%20CONTRATOS/CONTRATOS%202021/LG%2001-2021%20CONT%20SER%20N&#176;%2013-2021%20SEGURO%20DEL%20PACIFICO.pdf" TargetMode="External"/><Relationship Id="rId9" Type="http://schemas.openxmlformats.org/officeDocument/2006/relationships/hyperlink" Target="../11.%20ORDENES/ORDENES%202021/1404-2021%20NORMA%20QUIJANO.pdf" TargetMode="External"/><Relationship Id="rId14" Type="http://schemas.openxmlformats.org/officeDocument/2006/relationships/hyperlink" Target="../11.%20ORDENES/ORDENES%202021/1407-2021%20CORINA%20AGUILAR.pdf" TargetMode="External"/><Relationship Id="rId22" Type="http://schemas.openxmlformats.org/officeDocument/2006/relationships/hyperlink" Target="../11.%20ORDENES/ORDENES%202021/1412-2021%20MARIA%20SUSANA%20MEJIA.pdf" TargetMode="External"/><Relationship Id="rId27" Type="http://schemas.openxmlformats.org/officeDocument/2006/relationships/hyperlink" Target="../10.%20CONTRATOS/CONTRATOS%202021/LG%2023-2021%20CONT%20SER%20N&#186;%2018-2021%20EL%20SALVADOR%20NETWORK.pdf" TargetMode="External"/><Relationship Id="rId30" Type="http://schemas.openxmlformats.org/officeDocument/2006/relationships/hyperlink" Target="..\10.%20CONTRATOS\CONTRATOS%202021\LG%2022-2021%20CONT%20SUM%20N&#186;%2021-2021%20DISTRIBUIDORA%20EL%20PALMERAL.pdf" TargetMode="External"/><Relationship Id="rId35" Type="http://schemas.openxmlformats.org/officeDocument/2006/relationships/hyperlink" Target="../10.%20CONTRATOS/CONTRATOS%202021/LP%2002-2020%20CONT%20SUM%20N&#176;%2005-2021%20EVERGRAND%20EL%20SALVADOR.pdf" TargetMode="External"/><Relationship Id="rId43" Type="http://schemas.openxmlformats.org/officeDocument/2006/relationships/hyperlink" Target="../10.%20CONTRATOS/CONTRATOS%202021/LP%2005-2020%20CONT%20SUM%20N&#186;%2010-2021%20COPROSER.pdf" TargetMode="External"/><Relationship Id="rId8" Type="http://schemas.openxmlformats.org/officeDocument/2006/relationships/hyperlink" Target="..\11.%20ORDENES\ORDENES%202021\1403-2021%20GENERAL%20SECURITY.pdf" TargetMode="External"/><Relationship Id="rId3" Type="http://schemas.openxmlformats.org/officeDocument/2006/relationships/hyperlink" Target="../10.%20CONTRATOS/CONTRATOS%202021/PA%2005-2012%20PRORROGA%20DE%20ARRENDAMIENTO%20DE%20JOSE%20SIMON%20PACHECO%20DIAZ.pdf" TargetMode="External"/><Relationship Id="rId12" Type="http://schemas.openxmlformats.org/officeDocument/2006/relationships/hyperlink" Target="../10.%20CONTRATOS/CONTRATOS%202021/LG%2010-2021%20CONT%20SUM%20N&#186;%2017-2021%20PRODUCTOS%20Y%20SER.pdf" TargetMode="External"/><Relationship Id="rId17" Type="http://schemas.openxmlformats.org/officeDocument/2006/relationships/hyperlink" Target="../11.%20ORDENES/ORDENES%202021/1405-2021%20EL%20DIARIO%20NACIONAL.pdf" TargetMode="External"/><Relationship Id="rId25" Type="http://schemas.openxmlformats.org/officeDocument/2006/relationships/hyperlink" Target="..\11.%20ORDENES\ORDENES%202021\1417-2021%20ZELVIN%20EDENILSON%20CHACON.pdf" TargetMode="External"/><Relationship Id="rId33" Type="http://schemas.openxmlformats.org/officeDocument/2006/relationships/hyperlink" Target="../10.%20CONTRATOS/CONTRATOS%202021/LP%2001-2020%20CONT%20SUM%20N&#186;%2002-2021COPROSER.pdf" TargetMode="External"/><Relationship Id="rId38" Type="http://schemas.openxmlformats.org/officeDocument/2006/relationships/hyperlink" Target="../10.%20CONTRATOS/CONTRATOS%202021/LP%2003-2020%20CONT%20SUM%20N&#176;%2007-2021%20INFRASAL.pdf" TargetMode="External"/><Relationship Id="rId46" Type="http://schemas.openxmlformats.org/officeDocument/2006/relationships/drawing" Target="../drawings/drawing11.xml"/><Relationship Id="rId20" Type="http://schemas.openxmlformats.org/officeDocument/2006/relationships/hyperlink" Target="..\11.%20ORDENES\ORDENES%202021\1413-2021%20MARIA%20GUILLERMINA%20AGUILAR.pdf" TargetMode="External"/><Relationship Id="rId41" Type="http://schemas.openxmlformats.org/officeDocument/2006/relationships/hyperlink" Target="../10.%20CONTRATOS/CONTRATOS%202021/LP%2005-2020%20CONT%20SUM%20N&#186;%2011-2021%20CARLOS%20ELIAS.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192.168.0.7\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192.168.0.7\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192.168.0.7\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192.168.0.7\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192.168.0.7\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192.168.0.7\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192.168.0.7\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192.168.0.7\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192.168.0.7\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192.168.0.7\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192.168.0.7\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2.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2.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192.168.0.7\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192.168.0.7\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192.168.0.7\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3.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192.168.0.7\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3.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4.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4.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5.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5.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6.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192.168.0.7\..\..\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7.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7.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UACI\2018\GENERALIDADES2018E\CONTRATOS%202018\CONTRATO%20DE%20SUMINISTRO%20N&#176;%2022-2018%20%20LEONEL%20MONTERROSA.pdf" TargetMode="External"/><Relationship Id="rId21" Type="http://schemas.openxmlformats.org/officeDocument/2006/relationships/hyperlink" Target="file:///\\Elizabethpc\UACI\2018\GENERALIDADES2018E\ORDENES%202018\846-2018%20LA%20PRENSA.pdf" TargetMode="External"/><Relationship Id="rId42" Type="http://schemas.openxmlformats.org/officeDocument/2006/relationships/hyperlink" Target="file:///\\Elizabethpc\UACI\2018\GENERALIDADES2018E\ORDENES%202018\918-2018%20LTC.pdf" TargetMode="External"/><Relationship Id="rId63" Type="http://schemas.openxmlformats.org/officeDocument/2006/relationships/hyperlink" Target="file:///\\Elizabethpc\UACI\2018\GENERALIDADES2018E\ORDENES%202018\921-2018%20IMPRESOS%20MULTIPLES.pdf" TargetMode="External"/><Relationship Id="rId84" Type="http://schemas.openxmlformats.org/officeDocument/2006/relationships/hyperlink" Target="file:///\\Elizabethpc\UACI\2018\GENERALIDADES2018E\ORDENES%202018\880-2018%20DPG.pdf" TargetMode="External"/><Relationship Id="rId138" Type="http://schemas.openxmlformats.org/officeDocument/2006/relationships/hyperlink" Target="file:///\\Elizabethpc\UACI\2018\GENERALIDADES2018E\ORDENES%202018\970-2018%20METALICAS%20MILAN.pdf" TargetMode="External"/><Relationship Id="rId159" Type="http://schemas.openxmlformats.org/officeDocument/2006/relationships/hyperlink" Target="file:///\\Elizabethpc\UACI\2018\GENERALIDADES2018E\ORDENES%202018\989-2018%20COPROSER.pdf" TargetMode="External"/><Relationship Id="rId170" Type="http://schemas.openxmlformats.org/officeDocument/2006/relationships/hyperlink" Target="file:///\\Elizabethpc\UACI\2018\GENERALIDADES2018E\ORDENES%202018\995-2018%20INNOMED.pdf" TargetMode="External"/><Relationship Id="rId107" Type="http://schemas.openxmlformats.org/officeDocument/2006/relationships/hyperlink" Target="file:///\\Elizabethpc\UACI\2018\GENERALIDADES2018E\CONTRATOS%202018\CONTRATO%20DE%20SERVICIO%20N&#176;%2026-2018%20STARLINE%20INTERNATIONAL.pdf" TargetMode="External"/><Relationship Id="rId11" Type="http://schemas.openxmlformats.org/officeDocument/2006/relationships/hyperlink" Target="file:///\\Elizabethpc\UACI\2018\GENERALIDADES2018E\ORDENES%202018\848-2018%20CENTRO%20AUDIOLOGICOS.pdf" TargetMode="External"/><Relationship Id="rId32" Type="http://schemas.openxmlformats.org/officeDocument/2006/relationships/hyperlink" Target="file:///\\Elizabethpc\UACI\2018\GENERALIDADES2018E\CONTRATOS%202018\CONTRATO%20DE%20SERVICIO%20N&#176;%2014-2018%20EL%20SALVADOR%20NETWORK.pdf" TargetMode="External"/><Relationship Id="rId53" Type="http://schemas.openxmlformats.org/officeDocument/2006/relationships/hyperlink" Target="file:///\\Elizabethpc\UACI\2018\GENERALIDADES2018E\ORDENES%202018\909-2018%20FARMACIA%20NICOLAS.pdf" TargetMode="External"/><Relationship Id="rId74" Type="http://schemas.openxmlformats.org/officeDocument/2006/relationships/hyperlink" Target="file:///\\Elizabethpc\UACI\2018\GENERALIDADES2018E\ORDENES%202018\892-2018%20YSLR%20LA%20ROMANTICA.pdf" TargetMode="External"/><Relationship Id="rId128" Type="http://schemas.openxmlformats.org/officeDocument/2006/relationships/hyperlink" Target="file:///\\Elizabethpc\UACI\2018\GENERALIDADES2018E\ORDENES%202018\978-2018%20JOSE%20ROBERTO%20ORTIZ.pdf" TargetMode="External"/><Relationship Id="rId149" Type="http://schemas.openxmlformats.org/officeDocument/2006/relationships/hyperlink" Target="file:///\\Elizabethpc\UACI\2018\GENERALIDADES2018E\ORDENES%202018\984-2018%20CARLOS%20ERNESTO%20ELIAS.pdf" TargetMode="External"/><Relationship Id="rId5" Type="http://schemas.openxmlformats.org/officeDocument/2006/relationships/hyperlink" Target="file:///\\Elizabethpc\UACI\2018\GENERALIDADES2018E\ORDENES%202018\838-2018%20PRENSA%20GRAFICA.pdf" TargetMode="External"/><Relationship Id="rId95" Type="http://schemas.openxmlformats.org/officeDocument/2006/relationships/hyperlink" Target="file:///\\Elizabethpc\UACI\2018\GENERALIDADES2018E\ORDENES%202018\863-2018%20BUSINESS.pdf" TargetMode="External"/><Relationship Id="rId160" Type="http://schemas.openxmlformats.org/officeDocument/2006/relationships/hyperlink" Target="file:///\\Elizabethpc\UACI\2018\GENERALIDADES2018E\ORDENES%202018\1007-2018%20HERBERT%20HUMBERTO%20LEDESMA.pdf" TargetMode="External"/><Relationship Id="rId22" Type="http://schemas.openxmlformats.org/officeDocument/2006/relationships/hyperlink" Target="file:///\\Elizabethpc\UACI\2018\GENERALIDADES2018E\ORDENES%202018\845-2018%20EL%20DIARIO%20DE%20HOY.pdf" TargetMode="External"/><Relationship Id="rId43" Type="http://schemas.openxmlformats.org/officeDocument/2006/relationships/hyperlink" Target="file:///\\Elizabethpc\UACI\2018\GENERALIDADES2018E\ORDENES%202018\912-2018%20ELECTROLAB.pdf" TargetMode="External"/><Relationship Id="rId64" Type="http://schemas.openxmlformats.org/officeDocument/2006/relationships/hyperlink" Target="file:///\\Elizabethpc\UACI\2018\GENERALIDADES2018E\ORDENES%202018\888-2018%20EDITORA%20EL%20MUNDO.pdf" TargetMode="External"/><Relationship Id="rId118" Type="http://schemas.openxmlformats.org/officeDocument/2006/relationships/hyperlink" Target="file:///\\Elizabethpc\UACI\2018\GENERALIDADES2018E\CONTRATOS%202018\CONTRATO%20DE%20SERVICIO%20N&#176;%2011-2018%20FONDO%20DE%20ACTIVIDADES%20ES.pdf" TargetMode="External"/><Relationship Id="rId139" Type="http://schemas.openxmlformats.org/officeDocument/2006/relationships/hyperlink" Target="file:///\\Elizabethpc\UACI\2018\GENERALIDADES2018E\ORDENES%202018\962-2018%20PURIFASA.pdf" TargetMode="External"/><Relationship Id="rId85" Type="http://schemas.openxmlformats.org/officeDocument/2006/relationships/hyperlink" Target="file:///\\Elizabethpc\UACI\2018\GENERALIDADES2018E\ORDENES%202018\882-2018%20D&#180;QUISA.pdf" TargetMode="External"/><Relationship Id="rId150" Type="http://schemas.openxmlformats.org/officeDocument/2006/relationships/hyperlink" Target="file:///\\Elizabethpc\UACI\2018\GENERALIDADES2018E\ORDENES%202018\973-2018%20COPROSER%20S.A.%20DE%20C.V..pdf" TargetMode="External"/><Relationship Id="rId171" Type="http://schemas.openxmlformats.org/officeDocument/2006/relationships/hyperlink" Target="file:///\\Elizabethpc\UACI\2018\GENERALIDADES2018E\ORDENES%202018\999-2018%20INFRASAL.pdf" TargetMode="External"/><Relationship Id="rId12" Type="http://schemas.openxmlformats.org/officeDocument/2006/relationships/hyperlink" Target="file:///\\Elizabethpc\UACI\2018\GENERALIDADES2018E\ORDENES%202018\843-2018%20PANADERIA%20EL%20ROSARIO.pdf" TargetMode="External"/><Relationship Id="rId33" Type="http://schemas.openxmlformats.org/officeDocument/2006/relationships/hyperlink" Target="file:///\\Elizabethpc\UACI\2018\GENERALIDADES2018E\CONTRATOS%202018\CONTRATO%20DE%20SERVICIO%20N&#176;%2012-2018%20ELEVADORES.pdf" TargetMode="External"/><Relationship Id="rId108" Type="http://schemas.openxmlformats.org/officeDocument/2006/relationships/hyperlink" Target="file:///\\Elizabethpc\UACI\2018\GENERALIDADES2018E\CONTRATOS%202018\TESTIMONIO%20DE%20ESCRITURA%20PUBLICA%20VALIENTES%20-ASOCIADOS.pdf" TargetMode="External"/><Relationship Id="rId129" Type="http://schemas.openxmlformats.org/officeDocument/2006/relationships/hyperlink" Target="file:///\\Elizabethpc\UACI\2018\GENERALIDADES2018E\ORDENES%202018\979-2018%20CASCO.pdf" TargetMode="External"/><Relationship Id="rId54" Type="http://schemas.openxmlformats.org/officeDocument/2006/relationships/hyperlink" Target="file:///\\Elizabethpc\UACI\2018\GENERALIDADES2018E\ORDENES%202018\908-2018%20ELECTROB.pdf" TargetMode="External"/><Relationship Id="rId75" Type="http://schemas.openxmlformats.org/officeDocument/2006/relationships/hyperlink" Target="file:///\\Elizabethpc\UACI\2018\GENERALIDADES2018E\ORDENES%202018\893-2018%20AGAPE.pdf" TargetMode="External"/><Relationship Id="rId96" Type="http://schemas.openxmlformats.org/officeDocument/2006/relationships/hyperlink" Target="file:///\\Elizabethpc\UACI\2018\GENERALIDADES2018E\ORDENES%202018\864-2018%20SCREENCHECK.pdf" TargetMode="External"/><Relationship Id="rId140" Type="http://schemas.openxmlformats.org/officeDocument/2006/relationships/hyperlink" Target="file:///\\Elizabethpc\UACI\2018\GENERALIDADES2018E\ORDENES%202018\975-2018%20JOSE%20EDGARDO%20HERNANDEZ%20PINEDA.pdf" TargetMode="External"/><Relationship Id="rId161" Type="http://schemas.openxmlformats.org/officeDocument/2006/relationships/hyperlink" Target="file:///\\Elizabethpc\UACI\2018\GENERALIDADES2018E\ORDENES%202018\1005-2018%20NOE%20ALBERTO%20GUILLEN.pdf" TargetMode="Externa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39-2018%20EL%20DIARIO%20DE%20HOY.pdf" TargetMode="External"/><Relationship Id="rId23" Type="http://schemas.openxmlformats.org/officeDocument/2006/relationships/hyperlink" Target="file:///\\Elizabethpc\UACI\2018\GENERALIDADES2018E\ORDENES%202018\860-2018%20MARIA%20AGUILAR.pdf" TargetMode="External"/><Relationship Id="rId28" Type="http://schemas.openxmlformats.org/officeDocument/2006/relationships/hyperlink" Target="file:///\\Elizabethpc\UACI\2018\GENERALIDADES2018E\CONTRATOS%202018\CONTRATO%20DE%20SERVICIO%20N&#176;%2010-2018%20JARET.pdf" TargetMode="External"/><Relationship Id="rId49" Type="http://schemas.openxmlformats.org/officeDocument/2006/relationships/hyperlink" Target="file:///\\Elizabethpc\UACI\2018\GENERALIDADES2018E\ORDENES%202018\906-2018%20COPROSER.pdf" TargetMode="External"/><Relationship Id="rId114" Type="http://schemas.openxmlformats.org/officeDocument/2006/relationships/hyperlink" Target="file:///\\Elizabethpc\UACI\2018\GENERALIDADES2018E\CONTRATOS%202018\CONTRATO%20DE%20SUMINISTRO%20N&#186;%2020-2018%20ROXANA%20SERVELLON.pdf" TargetMode="External"/><Relationship Id="rId119" Type="http://schemas.openxmlformats.org/officeDocument/2006/relationships/hyperlink" Target="file:///\\Elizabethpc\UACI\FIANZAS\ACUERDOS%202018\011.01.2018%20DE%20FECHA%2011-01-2018%20MOD%20VALESOLO.pdf" TargetMode="External"/><Relationship Id="rId44" Type="http://schemas.openxmlformats.org/officeDocument/2006/relationships/hyperlink" Target="file:///\\Elizabethpc\UACI\2018\GENERALIDADES2018E\ORDENES%202018\913-2018%20COPROSER.pdf" TargetMode="External"/><Relationship Id="rId60" Type="http://schemas.openxmlformats.org/officeDocument/2006/relationships/hyperlink" Target="file:///\\Elizabethpc\UACI\2018\GENERALIDADES2018E\ORDENES%202018\902-2018%20GRISELDA%20GUADALUPE.pdf" TargetMode="External"/><Relationship Id="rId65" Type="http://schemas.openxmlformats.org/officeDocument/2006/relationships/hyperlink" Target="file:///\\Elizabethpc\UACI\2018\GENERALIDADES2018E\ORDENES%202018\886-2018%20EDITORIAL%20ALTAMIRANO.pdf" TargetMode="External"/><Relationship Id="rId81" Type="http://schemas.openxmlformats.org/officeDocument/2006/relationships/hyperlink" Target="file:///\\Elizabethpc\UACI\2018\GENERALIDADES2018E\ORDENES%202018\865-2018%20INNOMED.pdf" TargetMode="External"/><Relationship Id="rId86" Type="http://schemas.openxmlformats.org/officeDocument/2006/relationships/hyperlink" Target="file:///\\Elizabethpc\UACI\2018\GENERALIDADES2018E\ORDENES%202018\883-2018%20PAPELERIA%20SANREY.pdf" TargetMode="External"/><Relationship Id="rId130" Type="http://schemas.openxmlformats.org/officeDocument/2006/relationships/hyperlink" Target="file:///\\Elizabethpc\UACI\2018\GENERALIDADES2018E\ORDENES%202018\960-2018%20DATA%20&amp;%20GRAP.pdf" TargetMode="External"/><Relationship Id="rId135" Type="http://schemas.openxmlformats.org/officeDocument/2006/relationships/hyperlink" Target="file:///\\Elizabethpc\UACI\2018\GENERALIDADES2018E\ORDENES%202018\967-2018%20DOFFICE.pdf" TargetMode="External"/><Relationship Id="rId151" Type="http://schemas.openxmlformats.org/officeDocument/2006/relationships/hyperlink" Target="file:///\\Elizabethpc\UACI\2018\GENERALIDADES2018E\CONTRATOS%202018\CONTRATO%20DE%20SUMINISTRO%20N&#176;%2038-2018%20COMBUSTIBLE.pdf" TargetMode="External"/><Relationship Id="rId156" Type="http://schemas.openxmlformats.org/officeDocument/2006/relationships/hyperlink" Target="file:///\\Elizabethpc\UACI\2018\GENERALIDADES2018E\ORDENES%202018\982-2018%20CONSULTORES%20ASO..pdf" TargetMode="External"/><Relationship Id="rId172" Type="http://schemas.openxmlformats.org/officeDocument/2006/relationships/hyperlink" Target="file:///\\Elizabethpc\UACI\2018\GENERALIDADES2018E\ORDENES%202018\1002-2018%20INVERSIONES%20EL%20QUIJOTE.pdf" TargetMode="External"/><Relationship Id="rId13" Type="http://schemas.openxmlformats.org/officeDocument/2006/relationships/hyperlink" Target="file:///\\Elizabethpc\UACI\2018\GENERALIDADES2018E\ORDENES%202018\841-2018%20RENDEROS.pdf" TargetMode="External"/><Relationship Id="rId18" Type="http://schemas.openxmlformats.org/officeDocument/2006/relationships/hyperlink" Target="file:///\\Elizabethpc\UACI\2018\GENERALIDADES2018E\ORDENES%202018\852-2018%20JOSE%20HERNANDEZ.pdf" TargetMode="External"/><Relationship Id="rId39" Type="http://schemas.openxmlformats.org/officeDocument/2006/relationships/hyperlink" Target="file:///\\Elizabethpc\UACI\2018\GENERALIDADES2018E\ORDENES%202018\914-2018%20INNOVACIONES.pdf" TargetMode="External"/><Relationship Id="rId109" Type="http://schemas.openxmlformats.org/officeDocument/2006/relationships/hyperlink" Target="file:///\\Elizabethpc\UACI\2018\GENERALIDADES2018E\CONTRATOS%202018\CONTRATO%20DE%20SERVICIO%20N&#176;%2018-2018%20TELECOMODA.pdf" TargetMode="External"/><Relationship Id="rId34" Type="http://schemas.openxmlformats.org/officeDocument/2006/relationships/hyperlink" Target="file:///\\Elizabethpc\UACI\2018\GENERALIDADES2018E\ORDENES%202018\915-2018%20DUTRIZ%20HERMANOS.pdf" TargetMode="External"/><Relationship Id="rId50" Type="http://schemas.openxmlformats.org/officeDocument/2006/relationships/hyperlink" Target="file:///\\Elizabethpc\UACI\2018\GENERALIDADES2018E\ORDENES%202018\900-2018%20OFFICE.pdf" TargetMode="External"/><Relationship Id="rId55" Type="http://schemas.openxmlformats.org/officeDocument/2006/relationships/hyperlink" Target="file:///\\Elizabethpc\UACI\2018\GENERALIDADES2018E\ORDENES%202018\907-2018%20IC%20CORPOR..pdf" TargetMode="External"/><Relationship Id="rId76" Type="http://schemas.openxmlformats.org/officeDocument/2006/relationships/hyperlink" Target="file:///\\Elizabethpc\UACI\2018\GENERALIDADES2018E\ORDENES%202018\894-2018%20ASOC.%20RADIODIFUSION.pdf" TargetMode="External"/><Relationship Id="rId97" Type="http://schemas.openxmlformats.org/officeDocument/2006/relationships/hyperlink" Target="file:///\\Elizabethpc\UACI\2018\GENERALIDADES2018E\ORDENES%202018\873-2018%20ESCUCHA%20PANAMA.pdf" TargetMode="External"/><Relationship Id="rId104" Type="http://schemas.openxmlformats.org/officeDocument/2006/relationships/hyperlink" Target="file:///\\Elizabethpc\UACI\2018\GENERALIDADES2018E\CONTRATOS%202018\CONTRATO%20DE%20SUMINISTRO%20N&#176;%2030-2018%20OIDO%20CENTER.pdf" TargetMode="External"/><Relationship Id="rId120" Type="http://schemas.openxmlformats.org/officeDocument/2006/relationships/hyperlink" Target="file:///\\Elizabethpc\UACI\2017\GENERALIDADES2017E\CONTRATOS%202017\CONTRATO%20DE%20SERVICIOS%2007-2017%20PASTRANA.pdf" TargetMode="External"/><Relationship Id="rId125" Type="http://schemas.openxmlformats.org/officeDocument/2006/relationships/hyperlink" Target="file:///\\Elizabethpc\UACI\FIANZAS\ACUERDOS%202018\010.01.2018%20DE%20FECHA%2011-01-2018%20MOD%20MULTISERVICIOS%20A%20Y%20M.pdf" TargetMode="External"/><Relationship Id="rId141" Type="http://schemas.openxmlformats.org/officeDocument/2006/relationships/hyperlink" Target="file:///\\Elizabethpc\UACI\2018\GENERALIDADES2018E\ORDENES%202018\974-2018%20MARIA%20AGUILAR.pdf" TargetMode="External"/><Relationship Id="rId146" Type="http://schemas.openxmlformats.org/officeDocument/2006/relationships/hyperlink" Target="file:///\\Elizabethpc\UACI\2018\GENERALIDADES2018E\ORDENES%202018\980-2018%20SEDISAL.pdf" TargetMode="External"/><Relationship Id="rId167" Type="http://schemas.openxmlformats.org/officeDocument/2006/relationships/hyperlink" Target="file:///\\Elizabethpc\UACI\2018\GENERALIDADES2018E\ORDENES%202018\1000-2018%20CENTRO%20AUDIOLOGICO%20MEDICO.pdf" TargetMode="External"/><Relationship Id="rId7" Type="http://schemas.openxmlformats.org/officeDocument/2006/relationships/hyperlink" Target="file:///\\Elizabethpc\UACI\2018\GENERALIDADES2018E\ORDENES%202018\837-2018%20EL%20MUNDO.pdf" TargetMode="External"/><Relationship Id="rId71" Type="http://schemas.openxmlformats.org/officeDocument/2006/relationships/hyperlink" Target="file:///\\Elizabethpc\UACI\2018\GENERALIDADES2018E\ORDENES%202018\877-2018%20RENDEROS.pdf" TargetMode="External"/><Relationship Id="rId92" Type="http://schemas.openxmlformats.org/officeDocument/2006/relationships/hyperlink" Target="file:///\\Elizabethpc\UACI\2018\GENERALIDADES2018E\ORDENES%202018\872-2018%20JOSE%20HERNANDEZ.pdf" TargetMode="External"/><Relationship Id="rId162" Type="http://schemas.openxmlformats.org/officeDocument/2006/relationships/hyperlink" Target="file:///\\Elizabethpc\UACI\2018\GENERALIDADES2018E\ORDENES%202018\1004-2018%20TOM%20ALBERTO%20CHAVEZ.pdf" TargetMode="External"/><Relationship Id="rId2" Type="http://schemas.openxmlformats.org/officeDocument/2006/relationships/hyperlink" Target="file:///\\Elizabethpc\UACI\2018\GENERALIDADES2018E\CONTRATOS%202018\PA%2002-2012%20GUADALUPE%20DIAZ.pdf" TargetMode="External"/><Relationship Id="rId29" Type="http://schemas.openxmlformats.org/officeDocument/2006/relationships/hyperlink" Target="file:///\\Elizabethpc\UACI\2018\GENERALIDADES2018E\CONTRATOS%202018\CONTRATO%20DE%20SERVICIO%20N&#176;%2017-2018%20IBW.pdf" TargetMode="External"/><Relationship Id="rId24" Type="http://schemas.openxmlformats.org/officeDocument/2006/relationships/hyperlink" Target="file:///\\Elizabethpc\UACI\2018\GENERALIDADES2018E\ORDENES%202018\861-2018%20JOSE%20HERNANDEZ.pdf" TargetMode="External"/><Relationship Id="rId40" Type="http://schemas.openxmlformats.org/officeDocument/2006/relationships/hyperlink" Target="file:///\\Elizabethpc\UACI\2018\GENERALIDADES2018E\ORDENES%202018\916-2018%20MEGA%20FUTURO.pdf" TargetMode="External"/><Relationship Id="rId45" Type="http://schemas.openxmlformats.org/officeDocument/2006/relationships/hyperlink" Target="file:///\\Elizabethpc\UACI\2018\GENERALIDADES2018E\ORDENES%202018\905-2018%20INNOVACIONES%20MEDICAS.pdf" TargetMode="External"/><Relationship Id="rId66" Type="http://schemas.openxmlformats.org/officeDocument/2006/relationships/hyperlink" Target="file:///\\Elizabethpc\UACI\2018\GENERALIDADES2018E\ORDENES%202018\887-2018%20DUTRIZ.pdf" TargetMode="External"/><Relationship Id="rId87" Type="http://schemas.openxmlformats.org/officeDocument/2006/relationships/hyperlink" Target="file:///\\Elizabethpc\UACI\2018\GENERALIDADES2018E\ORDENES%202018\884-2018%20NOE%20GUILLEN.pdf" TargetMode="External"/><Relationship Id="rId110" Type="http://schemas.openxmlformats.org/officeDocument/2006/relationships/hyperlink" Target="file:///\\Elizabethpc\UACI\2018\GENERALIDADES2018E\CONTRATOS%202018\CONTRATO%20DE%20SERVICIO%20N&#176;%2025-2018%20TRANSPORTE%20HERNANDEZ.pdf" TargetMode="External"/><Relationship Id="rId115" Type="http://schemas.openxmlformats.org/officeDocument/2006/relationships/hyperlink" Target="file:///\\Elizabethpc\UACI\2018\GENERALIDADES2018E\CONTRATOS%202018\CONTRATO%20DE%20SUMINISTRO%20N&#176;%2023-2018%20MARIO%20GUEVARRA.pdf" TargetMode="External"/><Relationship Id="rId131" Type="http://schemas.openxmlformats.org/officeDocument/2006/relationships/hyperlink" Target="file:///\\Elizabethpc\UACI\2018\GENERALIDADES2018E\ORDENES%202018\991-2018%20DADA%20DADA.pdf" TargetMode="External"/><Relationship Id="rId136" Type="http://schemas.openxmlformats.org/officeDocument/2006/relationships/hyperlink" Target="file:///\\Elizabethpc\UACI\2018\GENERALIDADES2018E\ORDENES%202018\968-2018%20INTERVISION%20EL%20SALVADOR.pdf" TargetMode="External"/><Relationship Id="rId157" Type="http://schemas.openxmlformats.org/officeDocument/2006/relationships/hyperlink" Target="file:///\\Elizabethpc\UACI\2018\GENERALIDADES2018E\ORDENES%202018\983-2018%20MODULARES%20PB.pdf" TargetMode="External"/><Relationship Id="rId61" Type="http://schemas.openxmlformats.org/officeDocument/2006/relationships/hyperlink" Target="file:///\\Elizabethpc\UACI\2018\GENERALIDADES2018E\ORDENES%202018\923-2018%20NOE%20ALBERTO%20GUILLEN.pdf" TargetMode="External"/><Relationship Id="rId82" Type="http://schemas.openxmlformats.org/officeDocument/2006/relationships/hyperlink" Target="file:///\\Elizabethpc\UACI\2018\GENERALIDADES2018E\ORDENES%202018\878-2018%20CORINA%20AGUILAR.pdf" TargetMode="External"/><Relationship Id="rId152" Type="http://schemas.openxmlformats.org/officeDocument/2006/relationships/hyperlink" Target="file:///\\Elizabethpc\UACI\2018\GENERALIDADES2018E\ORDENES%202018\977-2018%20WALTER%20SALINAS%20FIGUEROA.pdf" TargetMode="External"/><Relationship Id="rId173" Type="http://schemas.openxmlformats.org/officeDocument/2006/relationships/hyperlink" Target="file:///\\Elizabethpc\UACI\2018\GENERALIDADES2018E\ORDENES%202018\1001-2018%20CENTRO%20DO&#209;O.pdf" TargetMode="External"/><Relationship Id="rId19" Type="http://schemas.openxmlformats.org/officeDocument/2006/relationships/hyperlink" Target="file:///\\Elizabethpc\UACI\2018\GENERALIDADES2018E\ORDENES%202018\853-2018%20MARIA%20AGUILAR.pdf" TargetMode="External"/><Relationship Id="rId14" Type="http://schemas.openxmlformats.org/officeDocument/2006/relationships/hyperlink" Target="file:///\\Elizabethpc\UACI\2018\GENERALIDADES2018E\ORDENES%202018\842-2018%20TOROGOZ.pdf" TargetMode="External"/><Relationship Id="rId30" Type="http://schemas.openxmlformats.org/officeDocument/2006/relationships/hyperlink" Target="file:///\\Elizabethpc\UACI\2018\GENERALIDADES2018E\CONTRATOS%202018\CONTRATO%20DE%20SUMINISTRO%20N&#176;%2016-2018%20CARLOS%20ELIAS%20AVALOS.pdf" TargetMode="External"/><Relationship Id="rId35" Type="http://schemas.openxmlformats.org/officeDocument/2006/relationships/hyperlink" Target="file:///\\Elizabethpc\UACI\2018\GENERALIDADES2018E\ORDENES%202018\929-2018%20OMAR%20RAMIREZ.pdf" TargetMode="External"/><Relationship Id="rId56" Type="http://schemas.openxmlformats.org/officeDocument/2006/relationships/hyperlink" Target="file:///\\Elizabethpc\UACI\2018\GENERALIDADES2018E\ORDENES%202018\899-2018%20ING,ES%20CIENF..pdf" TargetMode="External"/><Relationship Id="rId77" Type="http://schemas.openxmlformats.org/officeDocument/2006/relationships/hyperlink" Target="file:///\\Elizabethpc\UACI\2018\GENERALIDADES2018E\ORDENES%202018\903-2018%20BUSINESS%20TE..pdf" TargetMode="External"/><Relationship Id="rId100" Type="http://schemas.openxmlformats.org/officeDocument/2006/relationships/hyperlink" Target="file:///\\Elizabethpc\UACI\2018\GENERALIDADES2018E\ORDENES%202018\897-2018%20JUAN%20MARMOL.pdf" TargetMode="External"/><Relationship Id="rId105" Type="http://schemas.openxmlformats.org/officeDocument/2006/relationships/hyperlink" Target="file:///\\Elizabethpc\UACI\2018\GENERALIDADES2018E\CONTRATOS%202018\CONTRATO%20DE%20SUMINISTRO%20N&#176;%2031-2018%20ALEX%20MINERO.pdf" TargetMode="External"/><Relationship Id="rId126" Type="http://schemas.openxmlformats.org/officeDocument/2006/relationships/hyperlink" Target="file:///\\Elizabethpc\UACI\2018\GENERALIDADES2018E\CONTRATOS%202018\CONTRATO%20DE%20SERVICIO%20N&#176;%2001-2018%20A%20YM.pdf" TargetMode="External"/><Relationship Id="rId147" Type="http://schemas.openxmlformats.org/officeDocument/2006/relationships/hyperlink" Target="file:///\\Elizabethpc\UACI\2018\GENERALIDADES2018E\ORDENES%202018\994-2018%20JUAREZ%20&amp;%20AUFFRET.pdf" TargetMode="External"/><Relationship Id="rId168" Type="http://schemas.openxmlformats.org/officeDocument/2006/relationships/hyperlink" Target="file:///\\Elizabethpc\UACI\2018\GENERALIDADES2018E\ORDENES%202018\998-2018%20COPROSER.pdf" TargetMode="External"/><Relationship Id="rId8" Type="http://schemas.openxmlformats.org/officeDocument/2006/relationships/hyperlink" Target="file:///\\Elizabethpc\UACI\2018\GENERALIDADES2018E\ORDENES%202018\840-2018%20COLATINO.pdf" TargetMode="External"/><Relationship Id="rId51" Type="http://schemas.openxmlformats.org/officeDocument/2006/relationships/hyperlink" Target="file:///\\Elizabethpc\UACI\2018\GENERALIDADES2018E\ORDENES%202018\910-2018%20JARET%20NAUN.pdf" TargetMode="External"/><Relationship Id="rId72" Type="http://schemas.openxmlformats.org/officeDocument/2006/relationships/hyperlink" Target="file:///\\Elizabethpc\UACI\2018\GENERALIDADES2018E\ORDENES%202018\890-2018%20RADIO%20CADENA%20YSKL.pdf" TargetMode="External"/><Relationship Id="rId93" Type="http://schemas.openxmlformats.org/officeDocument/2006/relationships/hyperlink" Target="file:///\\Elizabethpc\UACI\2018\GENERALIDADES2018E\ORDENES%202018\867-2018%20INGENIERIA%20ELECTRICA.pdf" TargetMode="External"/><Relationship Id="rId98" Type="http://schemas.openxmlformats.org/officeDocument/2006/relationships/hyperlink" Target="file:///\\Elizabethpc\UACI\2018\GENERALIDADES2018E\ORDENES%202018\857-2018%20INNOMED.pdf" TargetMode="External"/><Relationship Id="rId121" Type="http://schemas.openxmlformats.org/officeDocument/2006/relationships/hyperlink" Target="file:///\\Elizabethpc\UACI\2018\GENERALIDADES2018E\ORDENES%202018\850-2018%20EDWIN%20MARTINEZ.pdf" TargetMode="External"/><Relationship Id="rId142" Type="http://schemas.openxmlformats.org/officeDocument/2006/relationships/hyperlink" Target="file:///\\Elizabethpc\UACI\2018\GENERALIDADES2018E\ORDENES%202018\971-2018%20EDGAR%20PINEDA.pdf" TargetMode="External"/><Relationship Id="rId163" Type="http://schemas.openxmlformats.org/officeDocument/2006/relationships/hyperlink" Target="file:///\\Elizabethpc\UACI\2018\GENERALIDADES2018E\ORDENES%202018\1003-2018%20SEDISAL.pdf" TargetMode="External"/><Relationship Id="rId3" Type="http://schemas.openxmlformats.org/officeDocument/2006/relationships/hyperlink" Target="file:///\\Elizabethpc\UACI\2018\GENERALIDADES2018E\CONTRATOS%202018\PA%2001-2012%20OSCAR%20SANCHEZ.pdf" TargetMode="External"/><Relationship Id="rId25" Type="http://schemas.openxmlformats.org/officeDocument/2006/relationships/hyperlink" Target="file:///\\Elizabethpc\UACI\2018\GENERALIDADES2018E\CONTRATOS%202018\CONTRATO%20DE%20SUMINISTRO%20N&#176;%2008-2018%20VILLALOBOS.pdf" TargetMode="External"/><Relationship Id="rId46" Type="http://schemas.openxmlformats.org/officeDocument/2006/relationships/hyperlink" Target="file:///\\Elizabethpc\UACI\2018\GENERALIDADES2018E\ORDENES%202018\927-2018%20ROSA%20MARIA%20MANCIA%20DE%20REYES.pdf" TargetMode="External"/><Relationship Id="rId67" Type="http://schemas.openxmlformats.org/officeDocument/2006/relationships/hyperlink" Target="file:///\\Elizabethpc\UACI\2018\GENERALIDADES2018E\ORDENES%202018\874-2018%20IMAGENES%20TECNOLOGICAS.pdf" TargetMode="External"/><Relationship Id="rId116" Type="http://schemas.openxmlformats.org/officeDocument/2006/relationships/hyperlink" Target="file:///\\Elizabethpc\UACI\2018\GENERALIDADES2018E\CONTRATOS%202018\CONTRATO%20DE%20SUMINISTRO%20N&#176;%2024-2018%20COPROSER.pdf" TargetMode="External"/><Relationship Id="rId137" Type="http://schemas.openxmlformats.org/officeDocument/2006/relationships/hyperlink" Target="file:///\\Elizabethpc\UACI\2018\GENERALIDADES2018E\ORDENES%202018\958-2018%20LIGIA%20MARIA%20ALFARO%20CRUZ.pdf" TargetMode="External"/><Relationship Id="rId158" Type="http://schemas.openxmlformats.org/officeDocument/2006/relationships/hyperlink" Target="file:///\\Elizabethpc\UACI\2018\GENERALIDADES2018E\ORDENES%202018\988-2018%20ELECTROLAB.pdf" TargetMode="External"/><Relationship Id="rId20" Type="http://schemas.openxmlformats.org/officeDocument/2006/relationships/hyperlink" Target="file:///\\Elizabethpc\UACI\2018\GENERALIDADES2018E\ORDENES%202018\855-2018%20ESTRUCTURAS.pdf" TargetMode="External"/><Relationship Id="rId41" Type="http://schemas.openxmlformats.org/officeDocument/2006/relationships/hyperlink" Target="file:///\\Elizabethpc\UACI\2018\GENERALIDADES2018E\ORDENES%202018\919-2018%20COPROSER.pdf" TargetMode="External"/><Relationship Id="rId62" Type="http://schemas.openxmlformats.org/officeDocument/2006/relationships/hyperlink" Target="file:///\\Elizabethpc\UACI\2018\GENERALIDADES2018E\ORDENES%202018\922-2018%20EL%20NUEVO%20SIGLO.pdf" TargetMode="External"/><Relationship Id="rId83" Type="http://schemas.openxmlformats.org/officeDocument/2006/relationships/hyperlink" Target="file:///\\Elizabethpc\UACI\2018\GENERALIDADES2018E\ORDENES%202018\886-2018%20EDITORIAL%20ALTAMIRANO.pdf" TargetMode="External"/><Relationship Id="rId88" Type="http://schemas.openxmlformats.org/officeDocument/2006/relationships/hyperlink" Target="file:///\\Elizabethpc\UACI\2018\GENERALIDADES2018E\ORDENES%202018\885-2018%20EL%20NUEVO%20SIGLO.pdf" TargetMode="External"/><Relationship Id="rId111" Type="http://schemas.openxmlformats.org/officeDocument/2006/relationships/hyperlink" Target="file:///\\Elizabethpc\UACI\2018\GENERALIDADES2018E\CONTRATOS%202018\CONTRATO%20DE%20SERVICIO%20N&#176;%2027-2018%20ROXANA%20MINERVINI.pdf" TargetMode="External"/><Relationship Id="rId132" Type="http://schemas.openxmlformats.org/officeDocument/2006/relationships/hyperlink" Target="file:///\\Elizabethpc\UACI\2018\GENERALIDADES2018E\ORDENES%202018\992-2018%20DIPROMEQUI.pdf" TargetMode="External"/><Relationship Id="rId153" Type="http://schemas.openxmlformats.org/officeDocument/2006/relationships/hyperlink" Target="file:///\\Elizabethpc\UACI\2018\GENERALIDADES2018E\ORDENES%202018\977-2018%20WALTER%20SALINAS%20FIGUEROA.pdf" TargetMode="External"/><Relationship Id="rId174" Type="http://schemas.openxmlformats.org/officeDocument/2006/relationships/hyperlink" Target="file:///\\Elizabethpc\UACI\2018\GENERALIDADES2018E\ORDENES%202018\1008-2018%20INTERVISION%20DE%20EL%20SALVADOR.pdf" TargetMode="External"/><Relationship Id="rId15" Type="http://schemas.openxmlformats.org/officeDocument/2006/relationships/hyperlink" Target="file:///\\Elizabethpc\UACI\2018\GENERALIDADES2018E\CONTRATOS%202018\CONTRATO%20DE%20SERVICIO%20N&#176;%2005-2018%20VALESOLO.pdf" TargetMode="External"/><Relationship Id="rId36" Type="http://schemas.openxmlformats.org/officeDocument/2006/relationships/hyperlink" Target="file:///\\Elizabethpc\UACI\2018\GENERALIDADES2018E\ORDENES%202018\925-2018%20PRODUCTOS%20Y%20SERVICIOS.pdf" TargetMode="External"/><Relationship Id="rId57" Type="http://schemas.openxmlformats.org/officeDocument/2006/relationships/hyperlink" Target="file:///\\Elizabethpc\UACI\2018\GENERALIDADES2018E\ORDENES%202018\901-2018%20DADA%20DADA.pdf" TargetMode="External"/><Relationship Id="rId106" Type="http://schemas.openxmlformats.org/officeDocument/2006/relationships/hyperlink" Target="file:///\\Elizabethpc\UACI\2018\GENERALIDADES2018E\CONTRATOS%202018\CONTRATO%20DE%20SUMINISTRO%20N&#176;%2029-2018%20AUDIOMED.pdf" TargetMode="External"/><Relationship Id="rId127" Type="http://schemas.openxmlformats.org/officeDocument/2006/relationships/hyperlink" Target="file:///\\Elizabethpc\UACI\2018\GENERALIDADES2018E\ORDENES%202018\957-2018%20PATTYS%20BUFFET.pdf" TargetMode="External"/><Relationship Id="rId10" Type="http://schemas.openxmlformats.org/officeDocument/2006/relationships/hyperlink" Target="file:///\\Elizabethpc\UACI\2018\GENERALIDADES2018E\ORDENES%202018\847-2018%20ALEX%20MINERO.pdf" TargetMode="External"/><Relationship Id="rId31" Type="http://schemas.openxmlformats.org/officeDocument/2006/relationships/hyperlink" Target="file:///\\Elizabethpc\UACI\2018\GENERALIDADES2018E\CONTRATOS%202018\CONTRATO%20DE%20SUMINISTRO%20N&#176;%2015-2018%20JOSE%20LEONEL%20MONTERROSA.pdf" TargetMode="External"/><Relationship Id="rId52" Type="http://schemas.openxmlformats.org/officeDocument/2006/relationships/hyperlink" Target="file:///\\Elizabethpc\UACI\2018\GENERALIDADES2018E\ORDENES%202018\904-2018%20IMPRESOS%20MULTIPLES.pdf" TargetMode="External"/><Relationship Id="rId73" Type="http://schemas.openxmlformats.org/officeDocument/2006/relationships/hyperlink" Target="file:///\\Elizabethpc\UACI\2018\GENERALIDADES2018E\ORDENES%202018\891-2018%20YSLN%20LA%20%20MONUMENTAL.pdf" TargetMode="External"/><Relationship Id="rId78" Type="http://schemas.openxmlformats.org/officeDocument/2006/relationships/hyperlink" Target="file:///\\Elizabethpc\UACI\2018\GENERALIDADES2018E\ORDENES%202018\879-2018%20CARLOS%20LOPEZ.pdf" TargetMode="External"/><Relationship Id="rId94" Type="http://schemas.openxmlformats.org/officeDocument/2006/relationships/hyperlink" Target="file:///\\Elizabethpc\UACI\2018\GENERALIDADES2018E\ORDENES%202018\862-2018%20DPG.pdf" TargetMode="External"/><Relationship Id="rId99" Type="http://schemas.openxmlformats.org/officeDocument/2006/relationships/hyperlink" Target="file:///\\Elizabethpc\UACI\2018\GENERALIDADES2018E\ORDENES%202018\856-2018%20EDITORA%20EL%20MUNDO.pdf" TargetMode="External"/><Relationship Id="rId101" Type="http://schemas.openxmlformats.org/officeDocument/2006/relationships/hyperlink" Target="file:///\\Elizabethpc\UACI\2018\GENERALIDADES2018E\ORDENES%202018\896-2018%20CARLOS%20ELIAS.pdf" TargetMode="External"/><Relationship Id="rId122" Type="http://schemas.openxmlformats.org/officeDocument/2006/relationships/hyperlink" Target="file:///\\Elizabethpc\UACI\2018\GENERALIDADES2018E\ORDENES%202018\849-2018%20NEUROLAB.pdf" TargetMode="External"/><Relationship Id="rId143" Type="http://schemas.openxmlformats.org/officeDocument/2006/relationships/hyperlink" Target="file:///\\Elizabethpc\UACI\2018\GENERALIDADES2018E\ORDENES%202018\972-2018%20MARIA%20AGUILAR.pdf" TargetMode="External"/><Relationship Id="rId148" Type="http://schemas.openxmlformats.org/officeDocument/2006/relationships/hyperlink" Target="file:///\\Elizabethpc\UACI\2018\GENERALIDADES2018E\ORDENES%202018\985-2018%20GRISELDA%20GUADALUPE%20SIMON.pdf" TargetMode="External"/><Relationship Id="rId164" Type="http://schemas.openxmlformats.org/officeDocument/2006/relationships/hyperlink" Target="file:///\\Elizabethpc\UACI\2018\GENERALIDADES2018E\ORDENES%202018\986-2018%20CALCULADORAS%20Y%20TECLADOS%20S.A%20DE%20C.V.pdf" TargetMode="External"/><Relationship Id="rId169" Type="http://schemas.openxmlformats.org/officeDocument/2006/relationships/hyperlink" Target="file:///\\Elizabethpc\UACI\2018\GENERALIDADES2018E\ORDENES%202018\1006-2018%20GRISELDA%20SIMON.pdf" TargetMode="External"/><Relationship Id="rId4" Type="http://schemas.openxmlformats.org/officeDocument/2006/relationships/hyperlink" Target="file:///\\Elizabethpc\UACI\2018\GENERALIDADES2018E\ORDENES%202018\851-2018%20INSTITUTO%20DE%20CIENCIAS.pdf" TargetMode="External"/><Relationship Id="rId9" Type="http://schemas.openxmlformats.org/officeDocument/2006/relationships/hyperlink" Target="file:///\\Elizabethpc\UACI\2018\GENERALIDADES2018E\ORDENES%202018\844-2018%20WALTER%20SALINAS.pdf" TargetMode="External"/><Relationship Id="rId26" Type="http://schemas.openxmlformats.org/officeDocument/2006/relationships/hyperlink" Target="file:///\\Elizabethpc\UACI\2018\GENERALIDADES2018E\CONTRATOS%202018\CONTRATO%20DE%20SUMINISTRO%20N&#176;%2009-2018%20EL%20ROSARIO.pdf" TargetMode="External"/><Relationship Id="rId47" Type="http://schemas.openxmlformats.org/officeDocument/2006/relationships/hyperlink" Target="file:///\\Elizabethpc\UACI\2018\GENERALIDADES2018E\ORDENES%202018\917-2018%20MEGA%20FUTURO.pdf" TargetMode="External"/><Relationship Id="rId68" Type="http://schemas.openxmlformats.org/officeDocument/2006/relationships/hyperlink" Target="file:///\\Elizabethpc\UACI\2018\GENERALIDADES2018E\ORDENES%202018\869-2018%20INNOVACIONES%20MEDICAS.pdf" TargetMode="External"/><Relationship Id="rId89" Type="http://schemas.openxmlformats.org/officeDocument/2006/relationships/hyperlink" Target="file:///\\Elizabethpc\UACI\2018\GENERALIDADES2018E\ORDENES%202018\889-2018%20PRODUCTOS%20Y%20SERVICIOS%20ORT.pdf" TargetMode="External"/><Relationship Id="rId112" Type="http://schemas.openxmlformats.org/officeDocument/2006/relationships/hyperlink" Target="file:///\\Elizabethpc\UACI\2018\GENERALIDADES2018E\CONTRATOS%202018\CONTRATO%20DE%20SUMINISTRO%20N&#176;%2021-2018%20DROGUERIA%20SAN%20CARLOS.pdf" TargetMode="External"/><Relationship Id="rId133" Type="http://schemas.openxmlformats.org/officeDocument/2006/relationships/hyperlink" Target="file:///\\Elizabethpc\UACI\2018\GENERALIDADES2018E\ORDENES%202018\990-2018%20UNISERFA.pdf" TargetMode="External"/><Relationship Id="rId154" Type="http://schemas.openxmlformats.org/officeDocument/2006/relationships/hyperlink" Target="file:///\\Elizabethpc\UACI\2018\GENERALIDADES2018E\ORDENES%202018\987-2018%20COMPA&#209;IA%20DE%20ALIMENTOS.pdf" TargetMode="External"/><Relationship Id="rId175" Type="http://schemas.openxmlformats.org/officeDocument/2006/relationships/printerSettings" Target="../printerSettings/printerSettings8.bin"/><Relationship Id="rId16" Type="http://schemas.openxmlformats.org/officeDocument/2006/relationships/hyperlink" Target="file:///\\Elizabethpc\UACI\2018\GENERALIDADES2018E\CONTRATOS%202018\CONTRATO%20DE%20SERVICIO%20N&#176;%2002-2018%20EL%20SALVADOR%20NETWORK.pdf" TargetMode="External"/><Relationship Id="rId37" Type="http://schemas.openxmlformats.org/officeDocument/2006/relationships/hyperlink" Target="file:///\\Elizabethpc\UACI\2018\GENERALIDADES2018E\ORDENES%202018\926-2018%20ELECTRL.pdf" TargetMode="External"/><Relationship Id="rId58" Type="http://schemas.openxmlformats.org/officeDocument/2006/relationships/hyperlink" Target="file:///\\Elizabethpc\UACI\2018\GENERALIDADES2018E\ORDENES%202018\898-2018%20CASELA.pdf" TargetMode="External"/><Relationship Id="rId79" Type="http://schemas.openxmlformats.org/officeDocument/2006/relationships/hyperlink" Target="file:///\\Elizabethpc\UACI\2018\GENERALIDADES2018E\ORDENES%202018\881-2018%20BUSINES%20TECHNOLOGIES.pdf" TargetMode="External"/><Relationship Id="rId102" Type="http://schemas.openxmlformats.org/officeDocument/2006/relationships/hyperlink" Target="file:///\\Elizabethpc\UACI\2018\GENERALIDADES2018E\ORDENES%202018\859-2018%20REPUESTOS%20DIDEA.pdf" TargetMode="External"/><Relationship Id="rId123" Type="http://schemas.openxmlformats.org/officeDocument/2006/relationships/hyperlink" Target="file:///\\Elizabethpc\UACI\2018\GENERALIDADES2018E\CONTRATOS%202018\CONTRATO%20DE%20SERVICIO%20N&#176;%2004-2018%20GRISELDA.pdf" TargetMode="External"/><Relationship Id="rId144" Type="http://schemas.openxmlformats.org/officeDocument/2006/relationships/hyperlink" Target="file:///\\Elizabethpc\UACI\2018\GENERALIDADES2018E\ORDENES%202018\969-2018%20NOE%20GUILLEN.pdf" TargetMode="External"/><Relationship Id="rId90" Type="http://schemas.openxmlformats.org/officeDocument/2006/relationships/hyperlink" Target="file:///\\Elizabethpc\UACI\2018\GENERALIDADES2018E\ORDENES%202018\870-2018%20MARIA%20AGUILAR.pdf" TargetMode="External"/><Relationship Id="rId165" Type="http://schemas.openxmlformats.org/officeDocument/2006/relationships/hyperlink" Target="file:///\\Elizabethpc\UACI\2018\GENERALIDADES2018E\ORDENES%202018\997-2018%20COPROSER.pdf" TargetMode="External"/><Relationship Id="rId27" Type="http://schemas.openxmlformats.org/officeDocument/2006/relationships/hyperlink" Target="file:///\\Elizabethpc\UACI\2018\GENERALIDADES2018E\CONTRATOS%202018\CONTRATO%20DE%20SUMINISTRO%20N&#176;%2007-2018%20HILDA%20SERRANO.pdf" TargetMode="External"/><Relationship Id="rId48" Type="http://schemas.openxmlformats.org/officeDocument/2006/relationships/hyperlink" Target="file:///\\Elizabethpc\UACI\2018\GENERALIDADES2018E\ORDENES%202018\911-2018%20DATA.pdf" TargetMode="External"/><Relationship Id="rId69" Type="http://schemas.openxmlformats.org/officeDocument/2006/relationships/hyperlink" Target="file:///\\Elizabethpc\UACI\2018\GENERALIDADES2018E\ORDENES%202018\875-2018%20GUSTAVO%20RETANA.pdf" TargetMode="External"/><Relationship Id="rId113" Type="http://schemas.openxmlformats.org/officeDocument/2006/relationships/hyperlink" Target="file:///\\Elizabethpc\UACI\2018\GENERALIDADES2018E\CONTRATOS%202018\CONTRATO%20DE%20SUMINISTRO%20N&#186;%2019-2018%20UNIFORME%20GABRIELA.pdf" TargetMode="External"/><Relationship Id="rId134" Type="http://schemas.openxmlformats.org/officeDocument/2006/relationships/hyperlink" Target="file:///\\Elizabethpc\UACI\2018\GENERALIDADES2018E\ORDENES%202018\993-2018%20CARLOS%20INGLES.pdf" TargetMode="External"/><Relationship Id="rId80" Type="http://schemas.openxmlformats.org/officeDocument/2006/relationships/hyperlink" Target="file:///\\Elizabethpc\UACI\2018\GENERALIDADES2018E\ORDENES%202018\868-2018%20ENMANUEL.pdf" TargetMode="External"/><Relationship Id="rId155" Type="http://schemas.openxmlformats.org/officeDocument/2006/relationships/hyperlink" Target="file:///\\Elizabethpc\UACI\2018\GENERALIDADES2018E\ORDENES%202018\981-2018%20KEOPS%20S.A.%20DE%20C.V..pdf" TargetMode="External"/><Relationship Id="rId176" Type="http://schemas.openxmlformats.org/officeDocument/2006/relationships/drawing" Target="../drawings/drawing8.xml"/><Relationship Id="rId17" Type="http://schemas.openxmlformats.org/officeDocument/2006/relationships/hyperlink" Target="file:///\\Elizabethpc\UACI\2018\GENERALIDADES2018E\ORDENES%202018\854-2018%20JOSE%20HERNANDEZ.pdf" TargetMode="External"/><Relationship Id="rId38" Type="http://schemas.openxmlformats.org/officeDocument/2006/relationships/hyperlink" Target="file:///\\Elizabethpc\UACI\2018\GENERALIDADES2018E\ORDENES%202018\920-2018%20INNOMED.pdf" TargetMode="External"/><Relationship Id="rId59" Type="http://schemas.openxmlformats.org/officeDocument/2006/relationships/hyperlink" Target="file:///\\Elizabethpc\UACI\2018\GENERALIDADES2018E\ORDENES%202018\895-2018%20INNOVACIONES%20MEDICAS.pdf" TargetMode="External"/><Relationship Id="rId103" Type="http://schemas.openxmlformats.org/officeDocument/2006/relationships/hyperlink" Target="file:///\\Elizabethpc\UACI\2018\GENERALIDADES2018E\ORDENES%202018\858-2018%20EDWIN%20SALGUERO.pdf" TargetMode="External"/><Relationship Id="rId124" Type="http://schemas.openxmlformats.org/officeDocument/2006/relationships/hyperlink" Target="file:///\\Elizabethpc\UACI\2018\GENERALIDADES2018E\CONTRATOS%202018\CONTRATO%20DE%20SUMINISTRO%20N&#176;%2013-2018%20SAN%20NICOLAS.pdf" TargetMode="External"/><Relationship Id="rId70" Type="http://schemas.openxmlformats.org/officeDocument/2006/relationships/hyperlink" Target="file:///\\Elizabethpc\UACI\2018\GENERALIDADES2018E\ORDENES%202018\876-2018%20IMPRESOS%20MULTIPLES.pdf" TargetMode="External"/><Relationship Id="rId91" Type="http://schemas.openxmlformats.org/officeDocument/2006/relationships/hyperlink" Target="file:///\\Elizabethpc\UACI\2018\GENERALIDADES2018E\ORDENES%202018\871-2018%20ALQUIMICA.pdf" TargetMode="External"/><Relationship Id="rId145" Type="http://schemas.openxmlformats.org/officeDocument/2006/relationships/hyperlink" Target="file:///\\Elizabethpc\UACI\2018\GENERALIDADES2018E\ORDENES%202018\961-2018%20INNOVACIONES%20MD..pdf" TargetMode="External"/><Relationship Id="rId166" Type="http://schemas.openxmlformats.org/officeDocument/2006/relationships/hyperlink" Target="file:///\\Elizabethpc\UACI\2018\GENERALIDADES2018E\ORDENES%202018\996-2018%20MEGA%20FUTUR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11.%20ORDENES\ORDENES%202019\1109-2019%20DPG.pdf" TargetMode="External"/><Relationship Id="rId21" Type="http://schemas.openxmlformats.org/officeDocument/2006/relationships/hyperlink" Target="..\11.%20ORDENES\ORDENES%202019\1146-2019%20EQUIMEDIC.pdf" TargetMode="External"/><Relationship Id="rId42" Type="http://schemas.openxmlformats.org/officeDocument/2006/relationships/hyperlink" Target="..\11.%20ORDENES\ORDENES%202019\1015-2019%20EDITORIAL%20ALTAM.pdf" TargetMode="External"/><Relationship Id="rId63" Type="http://schemas.openxmlformats.org/officeDocument/2006/relationships/hyperlink" Target="..\11.%20ORDENES\ORDENES%202019\1024-2019%20IMPRESOS%20QUIJANO.pdf" TargetMode="External"/><Relationship Id="rId84" Type="http://schemas.openxmlformats.org/officeDocument/2006/relationships/hyperlink" Target="..\11.%20ORDENES\ORDENES%202019\1055-2019%20TALENTO%20HUMANO.pdf" TargetMode="External"/><Relationship Id="rId138" Type="http://schemas.openxmlformats.org/officeDocument/2006/relationships/hyperlink" Target="..\11.%20ORDENES\ORDENES%202019\1069-2019%20COPROSER.pdf" TargetMode="External"/><Relationship Id="rId159" Type="http://schemas.openxmlformats.org/officeDocument/2006/relationships/hyperlink" Target="..\11.%20ORDENES\ORDENES%202019\1098-2019%20MARIA%20GUILLERMINA%20AGUILAR%20JOVEL.pdf" TargetMode="External"/><Relationship Id="rId170" Type="http://schemas.openxmlformats.org/officeDocument/2006/relationships/hyperlink" Target="..\11.%20ORDENES\ORDENES%202019\1090-2019%20INNOVACIONES%20MEDICAS.pdf" TargetMode="External"/><Relationship Id="rId191" Type="http://schemas.openxmlformats.org/officeDocument/2006/relationships/hyperlink" Target="..\11.%20ORDENES\ORDENES%202019\1142-2019%20UNISERFA.pdf" TargetMode="External"/><Relationship Id="rId205" Type="http://schemas.openxmlformats.org/officeDocument/2006/relationships/hyperlink" Target="..\11.%20ORDENES\ORDENES%202019\1181-2019%20DUTRIZ%20HERMANOS.pdf" TargetMode="External"/><Relationship Id="rId226" Type="http://schemas.openxmlformats.org/officeDocument/2006/relationships/hyperlink" Target="..\11.%20ORDENES\ORDENES%202019\1191-2019%20MULTIPLES%20NEGOCIOS.pdf" TargetMode="External"/><Relationship Id="rId247" Type="http://schemas.openxmlformats.org/officeDocument/2006/relationships/hyperlink" Target="..\11.%20ORDENES\ORDENES%202019\1212-2019%20PCG%20COMPANY.pdf" TargetMode="External"/><Relationship Id="rId107" Type="http://schemas.openxmlformats.org/officeDocument/2006/relationships/hyperlink" Target="..\11.%20ORDENES\ORDENES%202019\1045-2019%20ROSA%20MANCIA.pdf" TargetMode="External"/><Relationship Id="rId11" Type="http://schemas.openxmlformats.org/officeDocument/2006/relationships/hyperlink" Target="..\11.%20ORDENES\ORDENES%202019\1154-2019%20CARLOS%20ELIAS%20AVALOS.pdf" TargetMode="External"/><Relationship Id="rId32" Type="http://schemas.openxmlformats.org/officeDocument/2006/relationships/hyperlink" Target="..\11.%20ORDENES\ORDENES%202019\1165-2019%20JARET%20NAUN%20MORAN%20SORTO.pdf" TargetMode="External"/><Relationship Id="rId53" Type="http://schemas.openxmlformats.org/officeDocument/2006/relationships/hyperlink" Target="..\10.%20CONTRATOS\CONTRATOS%202019\LG%2010-2019%20CONT%20SUMIN%20N&#186;%2015-2019%20ROSARIO.pdf" TargetMode="External"/><Relationship Id="rId74" Type="http://schemas.openxmlformats.org/officeDocument/2006/relationships/hyperlink" Target="..\11.%20ORDENES\ORDENES%202019\1029-2019%20ANCORA.pdf" TargetMode="External"/><Relationship Id="rId128" Type="http://schemas.openxmlformats.org/officeDocument/2006/relationships/hyperlink" Target="..\11.%20ORDENES\ORDENES%202019\1062-2019%20ELECTRONICA%202001.pdf" TargetMode="External"/><Relationship Id="rId149" Type="http://schemas.openxmlformats.org/officeDocument/2006/relationships/hyperlink" Target="..\11.%20ORDENES\ORDENES%202019\1073-2019%20ASOCIACION%20AGAPE.pdf" TargetMode="External"/><Relationship Id="rId5" Type="http://schemas.openxmlformats.org/officeDocument/2006/relationships/hyperlink" Target="..\11.%20ORDENES\ORDENES%202019\1160-2019%20FREDY%20NOE%20GRANADOS%20RIVERA.pdf" TargetMode="External"/><Relationship Id="rId95" Type="http://schemas.openxmlformats.org/officeDocument/2006/relationships/hyperlink" Target="..\10.CONTRATOS\CONTRATOS%202019\LG%2035-2019%20CONT%20SERV%20N&#186;%2020-2019%20Instituto%20de%20Ciencias%20Neurologicas.pdf" TargetMode="External"/><Relationship Id="rId160" Type="http://schemas.openxmlformats.org/officeDocument/2006/relationships/hyperlink" Target="..\11.%20ORDENES\ORDENES%202019\1100-2019%20JOSE%20EDGARDO%20HERNANDEZ.pdf" TargetMode="External"/><Relationship Id="rId181" Type="http://schemas.openxmlformats.org/officeDocument/2006/relationships/hyperlink" Target="..\11.%20ORDENES\ORDENES%202019\1134-2019%20NOE%20ALBERTO%20GUILLEN.pdf" TargetMode="External"/><Relationship Id="rId216" Type="http://schemas.openxmlformats.org/officeDocument/2006/relationships/hyperlink" Target="..\11.%20ORDENES\ORDENES%202019\1202-2019%20MARIO%20ALBERTO%20LANDOS.pdf" TargetMode="External"/><Relationship Id="rId237" Type="http://schemas.openxmlformats.org/officeDocument/2006/relationships/hyperlink" Target="..\11.%20ORDENES\ORDENES%202019\1209-2019%20JARET%20MORAN.pdf" TargetMode="External"/><Relationship Id="rId22" Type="http://schemas.openxmlformats.org/officeDocument/2006/relationships/hyperlink" Target="..\11.%20ORDENES\ORDENES%202019\1145-2019%20FARMANCIA%20SAN%20NICOLAS.pdf" TargetMode="External"/><Relationship Id="rId43" Type="http://schemas.openxmlformats.org/officeDocument/2006/relationships/hyperlink" Target="..\11.%20ORDENES\ORDENES%202019\1017-2019%20COMPANIA%20INDUSTRIAL%20ALIMENTICIA.pdf" TargetMode="External"/><Relationship Id="rId64" Type="http://schemas.openxmlformats.org/officeDocument/2006/relationships/hyperlink" Target="..\10.%20CONTRATOS\CONTRATOS%202019\LG%2017-2019%20CONT%20SERV%20N&#186;%2016-2019%20SISTEMAS%20ECOLOGICOS.pdf" TargetMode="External"/><Relationship Id="rId118" Type="http://schemas.openxmlformats.org/officeDocument/2006/relationships/hyperlink" Target="..\11.%20ORDENES\ORDENES%202019\1110-2019%20MULTIPLES%20NEGOCIOS.pdf" TargetMode="External"/><Relationship Id="rId139" Type="http://schemas.openxmlformats.org/officeDocument/2006/relationships/hyperlink" Target="..\10.%20CONTRATOS\CONTRATOS%202019\LG%2059-2019%20CONT%20SUM%20N&#176;%2025-2019%20CIA.pdf" TargetMode="External"/><Relationship Id="rId85" Type="http://schemas.openxmlformats.org/officeDocument/2006/relationships/hyperlink" Target="..\11.%20ORDENES\ORDENES%202019\1131-2019%20TALENTO%20HUMANO.pdf" TargetMode="External"/><Relationship Id="rId150" Type="http://schemas.openxmlformats.org/officeDocument/2006/relationships/hyperlink" Target="..\11.%20ORDENES\ORDENES%202019\1074-2019%20ARPAS.pdf" TargetMode="External"/><Relationship Id="rId171" Type="http://schemas.openxmlformats.org/officeDocument/2006/relationships/hyperlink" Target="..\11.%20ORDENES\ORDENES%202019\1088-2019%20LA%20PRENSA.pdf" TargetMode="External"/><Relationship Id="rId192" Type="http://schemas.openxmlformats.org/officeDocument/2006/relationships/hyperlink" Target="..\11.%20ORDENES\ORDENES%202019\1143-2019%20JOSE%20BAUTISTA%20YAN.pdf" TargetMode="External"/><Relationship Id="rId206" Type="http://schemas.openxmlformats.org/officeDocument/2006/relationships/hyperlink" Target="..\2.%20ACUERDOS%202012%20A%20LA%20FECHA\ACUERDOS%202019\568.10.2019%20DE%20FECHA%2017-10-2019%20INCREMENTO%20DE%20FEDECREDITO.pdf" TargetMode="External"/><Relationship Id="rId227" Type="http://schemas.openxmlformats.org/officeDocument/2006/relationships/hyperlink" Target="..\11.%20ORDENES\ORDENES%202019\1192-2019%20LIBRERIA%20CERVANTES.pdf" TargetMode="External"/><Relationship Id="rId248" Type="http://schemas.openxmlformats.org/officeDocument/2006/relationships/hyperlink" Target="..\11.%20ORDENES\ORDENES%202019\1220-2019%20SANMUR.pdf" TargetMode="External"/><Relationship Id="rId12" Type="http://schemas.openxmlformats.org/officeDocument/2006/relationships/hyperlink" Target="..\11.%20ORDENES\ORDENES%202019\1152-2019%20AGROFERRETERIA%20LA%20SEMILLA.pdf" TargetMode="External"/><Relationship Id="rId33" Type="http://schemas.openxmlformats.org/officeDocument/2006/relationships/hyperlink" Target="..\11.%20ORDENES\ORDENES%202019\1166-2019%20ELITE%20TECHNOLOGIES.pdf" TargetMode="External"/><Relationship Id="rId108" Type="http://schemas.openxmlformats.org/officeDocument/2006/relationships/hyperlink" Target="..\10.%20CONTRATOS\CONTRATOS%202019\LG%2042-2019%20CONT%20SUMIN%20N&#176;%2022-2019%20DROGUERIA.pdf" TargetMode="External"/><Relationship Id="rId129" Type="http://schemas.openxmlformats.org/officeDocument/2006/relationships/hyperlink" Target="..\11.%20ORDENES\ORDENES%202019\1079-2019%20PRODUCTOS%20Y%20S%20ORTO.pdf" TargetMode="External"/><Relationship Id="rId54" Type="http://schemas.openxmlformats.org/officeDocument/2006/relationships/hyperlink" Target="..\10.%20CONTRATOS\CONTRATOS%202019\LG%2011-2019%20CONT%20SUM%20N&#186;%2007-2019%20CARLOS%20ELIAS.pdf" TargetMode="External"/><Relationship Id="rId75" Type="http://schemas.openxmlformats.org/officeDocument/2006/relationships/hyperlink" Target="..\11.%20ORDENES\ORDENES%202019\1038-2019%20CARLOS%20DANIEL.pdf" TargetMode="External"/><Relationship Id="rId96" Type="http://schemas.openxmlformats.org/officeDocument/2006/relationships/hyperlink" Target="..\11.%20ORDENES\ORDENES%202019\1058-2019%20INSTITUTO%20CIENCIAS%20NEUROLOGICAS.pdf" TargetMode="External"/><Relationship Id="rId140" Type="http://schemas.openxmlformats.org/officeDocument/2006/relationships/hyperlink" Target="..\11.%20ORDENES\ORDENES%202019\1103-2019%20LINEAS%20DE%20TRANSPORTES%20CONSOLIDADO.pdf" TargetMode="External"/><Relationship Id="rId161" Type="http://schemas.openxmlformats.org/officeDocument/2006/relationships/hyperlink" Target="..\11.%20ORDENES\ORDENES%202019\1099-2019%20NORMA%20QUIJANO%20DURAN.pdf" TargetMode="External"/><Relationship Id="rId182" Type="http://schemas.openxmlformats.org/officeDocument/2006/relationships/hyperlink" Target="..\11.%20ORDENES\ORDENES%202019\1133-2019%20TOM%20HERNANDEZ.pdf" TargetMode="External"/><Relationship Id="rId217" Type="http://schemas.openxmlformats.org/officeDocument/2006/relationships/hyperlink" Target="..\11.%20ORDENES\ORDENES%202019\1204-2019%20IMPRESOS%20MULTIPLES.pdf" TargetMode="External"/><Relationship Id="rId6" Type="http://schemas.openxmlformats.org/officeDocument/2006/relationships/hyperlink" Target="..\11.%20ORDENES\ORDENES%202019\1153-2019%20DUTRIZ%20HERMANOS.pdf" TargetMode="External"/><Relationship Id="rId238" Type="http://schemas.openxmlformats.org/officeDocument/2006/relationships/hyperlink" Target="..\11.%20ORDENES\ORDENES%202019\1207-2019%20RADIO%20COMUNICACIONES.pdf" TargetMode="External"/><Relationship Id="rId23" Type="http://schemas.openxmlformats.org/officeDocument/2006/relationships/hyperlink" Target="..\11.%20ORDENES\ORDENES%202019\1173-2019%20COPROSER.pdf" TargetMode="External"/><Relationship Id="rId119" Type="http://schemas.openxmlformats.org/officeDocument/2006/relationships/hyperlink" Target="..\11.%20ORDENES\ORDENES%202019\1111-2019%20BUSINNES%20CENTER.pdf" TargetMode="External"/><Relationship Id="rId44" Type="http://schemas.openxmlformats.org/officeDocument/2006/relationships/hyperlink" Target="..\10.CONTRATOS\CONTRATOS%202019\LG%2005-2019%20CONT%20SERV%20N&#176;%2001-2019%20ENLACE%20VISION.pdf" TargetMode="External"/><Relationship Id="rId65" Type="http://schemas.openxmlformats.org/officeDocument/2006/relationships/hyperlink" Target="..\11.%20ORDENES\ORDENES%202019\1032-2019%20DPG.pdf" TargetMode="External"/><Relationship Id="rId86" Type="http://schemas.openxmlformats.org/officeDocument/2006/relationships/hyperlink" Target="..\11.%20ORDENES\ORDENES%202019\1065-2019%20INELCI.pdf" TargetMode="External"/><Relationship Id="rId130" Type="http://schemas.openxmlformats.org/officeDocument/2006/relationships/hyperlink" Target="..\11.%20ORDENES\ORDENES%202019\1061-2019%20BUSINESS%20TECHNOLOGIES.pdf" TargetMode="External"/><Relationship Id="rId151" Type="http://schemas.openxmlformats.org/officeDocument/2006/relationships/hyperlink" Target="..\11.%20ORDENES\ORDENES%202019\1075-2019%20DUTRIZ%20HERMANOS.pdf" TargetMode="External"/><Relationship Id="rId172" Type="http://schemas.openxmlformats.org/officeDocument/2006/relationships/hyperlink" Target="..\11.%20ORDENES\ORDENES%202019\1089-2019%20EL%20MUNDO.pdf" TargetMode="External"/><Relationship Id="rId193" Type="http://schemas.openxmlformats.org/officeDocument/2006/relationships/hyperlink" Target="..\11.%20ORDENES\ORDENES%202019\1144-%202019%20INFRA%20DE%20EL%20SALVADOR.pdf" TargetMode="External"/><Relationship Id="rId207" Type="http://schemas.openxmlformats.org/officeDocument/2006/relationships/hyperlink" Target="..\10.%20CONTRATOS\CONTRATOS%202019\LG%20116-2019%20CONT%20SUM%20N&#186;%2039-2019%20COMPONENTES%20ORBE.pdf" TargetMode="External"/><Relationship Id="rId228" Type="http://schemas.openxmlformats.org/officeDocument/2006/relationships/hyperlink" Target="..\11.%20ORDENES\ORDENES%202019\1190-2019%20FRANCISCO%20FIGUEROA.pdf" TargetMode="External"/><Relationship Id="rId249" Type="http://schemas.openxmlformats.org/officeDocument/2006/relationships/hyperlink" Target="..\11.%20ORDENES\ORDENES%202019\1222-2019%20DIPROMEQUI.pdf" TargetMode="External"/><Relationship Id="rId13" Type="http://schemas.openxmlformats.org/officeDocument/2006/relationships/hyperlink" Target="..\11.%20ORDENES\ORDENES%202019\1150-2019%20ARSEGUI%20DE%20EL%20SALVADOR.pdf" TargetMode="External"/><Relationship Id="rId109" Type="http://schemas.openxmlformats.org/officeDocument/2006/relationships/hyperlink" Target="..\11.%20ORDENES\ORDENES%202019\1052-2019%20IMPRESOS%20QUIJANO.pdf" TargetMode="External"/><Relationship Id="rId34" Type="http://schemas.openxmlformats.org/officeDocument/2006/relationships/hyperlink" Target="..\10.%20CONTRATOS\CONTRATOS%202019\LG%2090-2019%20CONTRATO%20DE%20AUDITORIA%20VALENTE%20Y%20ASOC.pdf" TargetMode="External"/><Relationship Id="rId55" Type="http://schemas.openxmlformats.org/officeDocument/2006/relationships/hyperlink" Target="..\10.%20CONTRATOS\CONTRATOS%202019\LG%2011-2019%20CONT%20SUM%20N&#186;%2008-2019%20LEONEL%20MONTERROSA.pdf" TargetMode="External"/><Relationship Id="rId76" Type="http://schemas.openxmlformats.org/officeDocument/2006/relationships/hyperlink" Target="..\11.%20ORDENES\ORDENES%202019\1026-2019%20TOMAS%20ALBERTO%20DIAZ.pdf" TargetMode="External"/><Relationship Id="rId97" Type="http://schemas.openxmlformats.org/officeDocument/2006/relationships/hyperlink" Target="..\11.%20ORDENES\ORDENES%202019\1059-2019%20NEUROLAB.pdf" TargetMode="External"/><Relationship Id="rId120" Type="http://schemas.openxmlformats.org/officeDocument/2006/relationships/hyperlink" Target="..\11.%20ORDENES\ORDENES%202019\1112-2019%20LIBRERIA%20CERVANTES.pdf" TargetMode="External"/><Relationship Id="rId141" Type="http://schemas.openxmlformats.org/officeDocument/2006/relationships/hyperlink" Target="..\11.%20ORDENES\ORDENES%202019\1105-2019%20JUAN%20FERNANDO%20MARMOL.pdf" TargetMode="External"/><Relationship Id="rId7" Type="http://schemas.openxmlformats.org/officeDocument/2006/relationships/hyperlink" Target="..\11.%20ORDENES\ORDENES%202019\1151-2019%20MEGA%20FUTURO.pdf" TargetMode="External"/><Relationship Id="rId162" Type="http://schemas.openxmlformats.org/officeDocument/2006/relationships/hyperlink" Target="..\11.%20ORDENES\ORDENES%202019\1091-2019%20BUSINESS%20TECHNOLOGIES.pdf" TargetMode="External"/><Relationship Id="rId183" Type="http://schemas.openxmlformats.org/officeDocument/2006/relationships/hyperlink" Target="..\11.%20ORDENES\ORDENES%202019\1132-2019%20PAPELERA%20SANREY.pdf" TargetMode="External"/><Relationship Id="rId218" Type="http://schemas.openxmlformats.org/officeDocument/2006/relationships/hyperlink" Target="..\11.%20ORDENES\ORDENES%202019\1201-2019%20PRODUCTIVE.pdf" TargetMode="External"/><Relationship Id="rId239" Type="http://schemas.openxmlformats.org/officeDocument/2006/relationships/hyperlink" Target="..\11.%20ORDENES\ORDENES%202019\1213%20CARLOS%20AVALOS.pdf" TargetMode="External"/><Relationship Id="rId250" Type="http://schemas.openxmlformats.org/officeDocument/2006/relationships/hyperlink" Target="..\11.%20ORDENES\ORDENES%202019\1223-2019%20COPROSER.pdf" TargetMode="External"/><Relationship Id="rId24" Type="http://schemas.openxmlformats.org/officeDocument/2006/relationships/hyperlink" Target="..\11.%20ORDENES\ORDENES%202019\1172-2019%20COPROSER.pdf" TargetMode="External"/><Relationship Id="rId45" Type="http://schemas.openxmlformats.org/officeDocument/2006/relationships/hyperlink" Target="..\11.%20ORDENES\ORDENES%202019\1019-2019%20%20JOSE%20EDGARDO%20PINEDA.pdf" TargetMode="External"/><Relationship Id="rId66" Type="http://schemas.openxmlformats.org/officeDocument/2006/relationships/hyperlink" Target="..\11.%20ORDENES\ORDENES%202019\1033-2019%20SCREENCHECK.pdf" TargetMode="External"/><Relationship Id="rId87" Type="http://schemas.openxmlformats.org/officeDocument/2006/relationships/hyperlink" Target="..\10.%20CONTRATOS\CONTRATOS%202019\LG%2031-2019%20CONT%20SERV%2017-2019%20ELEVATOR%20GR.pdf" TargetMode="External"/><Relationship Id="rId110" Type="http://schemas.openxmlformats.org/officeDocument/2006/relationships/hyperlink" Target="..\11.%20ORDENES\ORDENES%202019\1053-2019%20TOM%20ALBERTO.pdf" TargetMode="External"/><Relationship Id="rId131" Type="http://schemas.openxmlformats.org/officeDocument/2006/relationships/hyperlink" Target="..\11.%20ORDENES\ORDENES%202019\1082-2019%20ING%20ELECTR.pdf" TargetMode="External"/><Relationship Id="rId152" Type="http://schemas.openxmlformats.org/officeDocument/2006/relationships/hyperlink" Target="..\11.%20ORDENES\ORDENES%202019\1076-2019%20EDITORA%20EL%20MUNDO.pdf" TargetMode="External"/><Relationship Id="rId173" Type="http://schemas.openxmlformats.org/officeDocument/2006/relationships/hyperlink" Target="..\11.%20ORDENES\ORDENES%202019\1122-2019%20IMPORTACIONES%20DIVERSAS%20CONTINENTAL.pdf" TargetMode="External"/><Relationship Id="rId194" Type="http://schemas.openxmlformats.org/officeDocument/2006/relationships/hyperlink" Target="..\2.%20ACUERDOS%202012%20A%20LA%20FECHA\ACUERDOS%202019\481.08.2019%20DE%20FECHA%2022-08-2019%20COMPRA%20DE%20UN%20GRABADOR.pdf" TargetMode="External"/><Relationship Id="rId208" Type="http://schemas.openxmlformats.org/officeDocument/2006/relationships/hyperlink" Target="..\10.%20CONTRATOS\CONTRATOS%202019\LG%20116-2019%20CONT%20SUM%20N&#186;%2038-2019%20MT2005.pdf" TargetMode="External"/><Relationship Id="rId229" Type="http://schemas.openxmlformats.org/officeDocument/2006/relationships/hyperlink" Target="..\11.%20ORDENES\ORDENES%202019\1189-2019%20NOE%20ALBERTO%20GUILLEN.pdf" TargetMode="External"/><Relationship Id="rId240" Type="http://schemas.openxmlformats.org/officeDocument/2006/relationships/hyperlink" Target="..\11.%20ORDENES\ORDENES%202019\1214-2019%20SUMINIS%20COMERCIAL.pdf" TargetMode="External"/><Relationship Id="rId14" Type="http://schemas.openxmlformats.org/officeDocument/2006/relationships/hyperlink" Target="..\11.%20ORDENES\ORDENES%202019\1147-2019%20EDITORIAL%20EL%20MUNDO.pdf" TargetMode="External"/><Relationship Id="rId35" Type="http://schemas.openxmlformats.org/officeDocument/2006/relationships/hyperlink" Target="..\10.%20CONTRATOS\CONTRATOS%202019\PA-01-2019%20OSCAR%20A%20SANCHEZ.pdf" TargetMode="External"/><Relationship Id="rId56" Type="http://schemas.openxmlformats.org/officeDocument/2006/relationships/hyperlink" Target="..\10.%20CONTRATOS\CONTRATOS%202019\LG%2012-2019%20CONT%20SERV%20N&#186;%2018-2019%20GRISELDA%20SIMON.pdf" TargetMode="External"/><Relationship Id="rId77" Type="http://schemas.openxmlformats.org/officeDocument/2006/relationships/hyperlink" Target="..\11.%20ORDENES\ORDENES%202019\1027-2019%20BUSINESS.pdf" TargetMode="External"/><Relationship Id="rId100" Type="http://schemas.openxmlformats.org/officeDocument/2006/relationships/hyperlink" Target="..\11.%20ORDENES\ORDENES%202019\1048-2019%20ALEX%20MINERO.pdf" TargetMode="External"/><Relationship Id="rId8" Type="http://schemas.openxmlformats.org/officeDocument/2006/relationships/hyperlink" Target="..\11.%20ORDENES\ORDENES%202019\1159-2019%20SERVICIOS%20TECNICOS%20MEDICOS.pdf" TargetMode="External"/><Relationship Id="rId98" Type="http://schemas.openxmlformats.org/officeDocument/2006/relationships/hyperlink" Target="..\11.%20ORDENES\ORDENES%202019\1060-2019%20HECTOR%20ORREGO.pdf" TargetMode="External"/><Relationship Id="rId121" Type="http://schemas.openxmlformats.org/officeDocument/2006/relationships/hyperlink" Target="..\11.%20ORDENES\ORDENES%202019\1114-2019%20OLG%20SERVICE.pdf" TargetMode="External"/><Relationship Id="rId142" Type="http://schemas.openxmlformats.org/officeDocument/2006/relationships/hyperlink" Target="..\11.%20ORDENES\ORDENES%202019\1101-2019%20CARLOS%20ELIAS%20AVALOS.pdf" TargetMode="External"/><Relationship Id="rId163" Type="http://schemas.openxmlformats.org/officeDocument/2006/relationships/hyperlink" Target="..\11.%20ORDENES\ORDENES%202019\1115-2019%20INELCI.pdf" TargetMode="External"/><Relationship Id="rId184" Type="http://schemas.openxmlformats.org/officeDocument/2006/relationships/hyperlink" Target="..\11.%20ORDENES\ORDENES%202019\1121-2019%20DADA%20DADA%20Y%20CIA%20SA%20DE%20CV.pdf" TargetMode="External"/><Relationship Id="rId219" Type="http://schemas.openxmlformats.org/officeDocument/2006/relationships/hyperlink" Target="..\11.%20ORDENES\ORDENES%202019\1205-2019%20LIGIA%20ALFARO.pdf" TargetMode="External"/><Relationship Id="rId230" Type="http://schemas.openxmlformats.org/officeDocument/2006/relationships/hyperlink" Target="..\11.%20ORDENES\ORDENES%202019\1187-2019%20CALCULADRAS%20Y%20TECLADOS.pdf" TargetMode="External"/><Relationship Id="rId251" Type="http://schemas.openxmlformats.org/officeDocument/2006/relationships/hyperlink" Target="..\11.%20ORDENES\ORDENES%202019\1224-2019%20CALCULADORAS%20Y%20TECLADOS.pdf" TargetMode="External"/><Relationship Id="rId25" Type="http://schemas.openxmlformats.org/officeDocument/2006/relationships/hyperlink" Target="..\11.%20ORDENES\ORDENES%202019\1171-2019%20ELECTROLAB%20MEDIC.pdf" TargetMode="External"/><Relationship Id="rId46" Type="http://schemas.openxmlformats.org/officeDocument/2006/relationships/hyperlink" Target="..\11.%20ORDENES\ORDENES%202019\1018-2019%20MARIA%20GUILLERMINA%20JOVEL.pdf" TargetMode="External"/><Relationship Id="rId67" Type="http://schemas.openxmlformats.org/officeDocument/2006/relationships/hyperlink" Target="..\11.%20ORDENES\ORDENES%202019\1034-2019%20BUSINESS%20CENTER.pdf" TargetMode="External"/><Relationship Id="rId88" Type="http://schemas.openxmlformats.org/officeDocument/2006/relationships/hyperlink" Target="..\11.%20ORDENES\ORDENES%202019\1031-2019%20ALTAMIRANO.pdf" TargetMode="External"/><Relationship Id="rId111" Type="http://schemas.openxmlformats.org/officeDocument/2006/relationships/hyperlink" Target="..\11.%20ORDENES\ORDENES%202019\1054-2019%20SONIA%20DE%20PENA.pdf" TargetMode="External"/><Relationship Id="rId132" Type="http://schemas.openxmlformats.org/officeDocument/2006/relationships/hyperlink" Target="..\11.%20ORDENES\ORDENES%202019\1051-2019%20INTERVISION%20DE%20EL%20SALVADOR.pdf" TargetMode="External"/><Relationship Id="rId153" Type="http://schemas.openxmlformats.org/officeDocument/2006/relationships/hyperlink" Target="..\11.%20ORDENES\ORDENES%202019\1097-2019%20TELECOMODA.pdf" TargetMode="External"/><Relationship Id="rId174" Type="http://schemas.openxmlformats.org/officeDocument/2006/relationships/hyperlink" Target="..\10.CONTRATOS\CONTRATOS%202019\LG%2079-2019%20CONT%20SUM%20N&#186;%2031-2019%20SERVICIOS%20DIVERSOS%20CANDRAY.pdf" TargetMode="External"/><Relationship Id="rId195" Type="http://schemas.openxmlformats.org/officeDocument/2006/relationships/hyperlink" Target="..\11.%20ORDENES\ORDENES%202019\1181-2019%20DUTRIZ%20HERMANOS.pdf" TargetMode="External"/><Relationship Id="rId209" Type="http://schemas.openxmlformats.org/officeDocument/2006/relationships/hyperlink" Target="..\10.%20CONTRATOS\CONTRATOS%202019\LG%20116-2019%20CONT%20SUM%20N&#186;%2035-2019%20RICOH.pdf" TargetMode="External"/><Relationship Id="rId220" Type="http://schemas.openxmlformats.org/officeDocument/2006/relationships/hyperlink" Target="..\11.%20ORDENES\ORDENES%202019\1203-2019%20TOM%20HERNANDEZ.pdf" TargetMode="External"/><Relationship Id="rId241" Type="http://schemas.openxmlformats.org/officeDocument/2006/relationships/hyperlink" Target="..\11.%20ORDENES\ORDENES%202019\1215-TECNOLOGIA%20EQUIPOS%20REDES.pdf" TargetMode="External"/><Relationship Id="rId15" Type="http://schemas.openxmlformats.org/officeDocument/2006/relationships/hyperlink" Target="..\11.%20ORDENES\ORDENES%202019\1138-2019%20DUTRIZ%20HERMANOS.pdf" TargetMode="External"/><Relationship Id="rId36" Type="http://schemas.openxmlformats.org/officeDocument/2006/relationships/hyperlink" Target="..\10.%20CONTRATOS\CONTRATOS%202019\PA-02-2019%20GUADALUPE%20DEL%20CARMEN.pdf" TargetMode="External"/><Relationship Id="rId57" Type="http://schemas.openxmlformats.org/officeDocument/2006/relationships/hyperlink" Target="..\11.%20ORDENES\ORDENES%202019\1020-2019%20MAR%20Y%20ASOCIADOS.pdf" TargetMode="External"/><Relationship Id="rId78" Type="http://schemas.openxmlformats.org/officeDocument/2006/relationships/hyperlink" Target="..\11.%20ORDENES\ORDENES%202019\1028-2019%20COPROSER.pdf" TargetMode="External"/><Relationship Id="rId99" Type="http://schemas.openxmlformats.org/officeDocument/2006/relationships/hyperlink" Target="..\11.%20ORDENES\ORDENES%202019\1047-2019%20WALTER%20SALINAS.pdf" TargetMode="External"/><Relationship Id="rId101" Type="http://schemas.openxmlformats.org/officeDocument/2006/relationships/hyperlink" Target="..\11.%20ORDENES\ORDENES%202019\1049-2019%20CENTRO%20AUDIOLOGICO.pdf" TargetMode="External"/><Relationship Id="rId122" Type="http://schemas.openxmlformats.org/officeDocument/2006/relationships/hyperlink" Target="..\11.%20ORDENES\ORDENES%202019\1113-2019%20FACELA.pdf" TargetMode="External"/><Relationship Id="rId143" Type="http://schemas.openxmlformats.org/officeDocument/2006/relationships/hyperlink" Target="..\11.%20ORDENES\ORDENES%202019\1104-2019%20CARLOS%20ELIAS%20AVALOS.pdf" TargetMode="External"/><Relationship Id="rId164" Type="http://schemas.openxmlformats.org/officeDocument/2006/relationships/hyperlink" Target="..\11.%20ORDENES\ORDENES%202019\1085-2019%20EDITORA%20EL%20MUNDO.pdf" TargetMode="External"/><Relationship Id="rId185" Type="http://schemas.openxmlformats.org/officeDocument/2006/relationships/hyperlink" Target="..\11.%20ORDENES\ORDENES%202019\1140-2019%20ELITE%20TECHNOLOGIES.pdf" TargetMode="External"/><Relationship Id="rId9" Type="http://schemas.openxmlformats.org/officeDocument/2006/relationships/hyperlink" Target="..\11.%20ORDENES\ORDENES%202019\1156-2019%20ANCORA.pdf" TargetMode="External"/><Relationship Id="rId210" Type="http://schemas.openxmlformats.org/officeDocument/2006/relationships/hyperlink" Target="..\10.%20CONTRATOS\CONTRATOS%202019\LG%20116-2019%20CONT%20SUM%20N&#186;%2040-2019%20JARET.pdf" TargetMode="External"/><Relationship Id="rId26" Type="http://schemas.openxmlformats.org/officeDocument/2006/relationships/hyperlink" Target="..\11.%20ORDENES\ORDENES%202019\1170-2019%20DIPROMEQUI.pdf" TargetMode="External"/><Relationship Id="rId231" Type="http://schemas.openxmlformats.org/officeDocument/2006/relationships/hyperlink" Target="..\11.%20ORDENES\ORDENES%202019\1182-2019%20DIARIO%20DE%20HOY.pdf" TargetMode="External"/><Relationship Id="rId252" Type="http://schemas.openxmlformats.org/officeDocument/2006/relationships/hyperlink" Target="..\11.%20ORDENES\ORDENES%202019\1225-2019%20ANCORA,%20S.A.%20DE%20C.V..pdf" TargetMode="External"/><Relationship Id="rId47" Type="http://schemas.openxmlformats.org/officeDocument/2006/relationships/hyperlink" Target="..\11.%20ORDENES\ORDENES%202019\1021-2019%20MARIA%20AGUILARA.pdf" TargetMode="External"/><Relationship Id="rId68" Type="http://schemas.openxmlformats.org/officeDocument/2006/relationships/hyperlink" Target="..\11.%20ORDENES\ORDENES%202019\1035-2019%20EQUIPOS%20Y%20SUMINISTROS.pdf" TargetMode="External"/><Relationship Id="rId89" Type="http://schemas.openxmlformats.org/officeDocument/2006/relationships/hyperlink" Target="..\11.%20ORDENES\ORDENES%202019\1030-2019%20DUTRIZ.pdf" TargetMode="External"/><Relationship Id="rId112" Type="http://schemas.openxmlformats.org/officeDocument/2006/relationships/hyperlink" Target="..\11.%20ORDENES\ORDENES%202019\1116-2019%20ALEX%20MINERO.pdf" TargetMode="External"/><Relationship Id="rId133" Type="http://schemas.openxmlformats.org/officeDocument/2006/relationships/hyperlink" Target="..\11.%20ORDENES\ORDENES%202019\1083-2019%20BUSINESS%20TEC.pdf" TargetMode="External"/><Relationship Id="rId154" Type="http://schemas.openxmlformats.org/officeDocument/2006/relationships/hyperlink" Target="..\11.%20ORDENES\ORDENES%202019\1077-2019%20INNOVACIONES%20MEDICAS.pdf" TargetMode="External"/><Relationship Id="rId175" Type="http://schemas.openxmlformats.org/officeDocument/2006/relationships/hyperlink" Target="..\11.%20ORDENES\ORDENES%202019\1128-2019%20COPROSER.pdf" TargetMode="External"/><Relationship Id="rId196" Type="http://schemas.openxmlformats.org/officeDocument/2006/relationships/hyperlink" Target="..\11.%20ORDENES\ORDENES%202019\1180-2019%20FORMULARIOS%20STANDARD.pdf" TargetMode="External"/><Relationship Id="rId200" Type="http://schemas.openxmlformats.org/officeDocument/2006/relationships/hyperlink" Target="..\11.%20ORDENES\ORDENES%202019\1179-2019%20CALTEC.pdf" TargetMode="External"/><Relationship Id="rId16" Type="http://schemas.openxmlformats.org/officeDocument/2006/relationships/hyperlink" Target="..\11.%20ORDENES\ORDENES%202019\1149-2019%20LIGIA%20MARIA%20ALFARO.pdf" TargetMode="External"/><Relationship Id="rId221" Type="http://schemas.openxmlformats.org/officeDocument/2006/relationships/hyperlink" Target="..\11.%20ORDENES\ORDENES%202019\1196-2019%20SEDISAL.pdf" TargetMode="External"/><Relationship Id="rId242" Type="http://schemas.openxmlformats.org/officeDocument/2006/relationships/hyperlink" Target="..\11.%20ORDENES\ORDENES%202019\1216-2019%20FREDY%20NOE%20GRANADOS.pdf" TargetMode="External"/><Relationship Id="rId37" Type="http://schemas.openxmlformats.org/officeDocument/2006/relationships/hyperlink" Target="..\10.%20CONTRATOS\CONTRATOS%202019\PA-05-2019%20JOSE%20SIMON%20PACHECO.pdf" TargetMode="External"/><Relationship Id="rId58" Type="http://schemas.openxmlformats.org/officeDocument/2006/relationships/hyperlink" Target="..\11.%20ORDENES\ORDENES%202019\1044-2019%20IMPORTACIONES%20DIVERSAS.pdf" TargetMode="External"/><Relationship Id="rId79" Type="http://schemas.openxmlformats.org/officeDocument/2006/relationships/hyperlink" Target="..\11.%20ORDENES\ORDENES%202019\1041-2019%20SAN%20NICOLAS.pdf" TargetMode="External"/><Relationship Id="rId102" Type="http://schemas.openxmlformats.org/officeDocument/2006/relationships/hyperlink" Target="..\11.%20ORDENES\ORDENES%202019\1050-2019%20EDGAR%20PERDOMO.pdf" TargetMode="External"/><Relationship Id="rId123" Type="http://schemas.openxmlformats.org/officeDocument/2006/relationships/hyperlink" Target="..\11.%20ORDENES\ORDENES%202019\1039-2019%20INNOMED.pdf" TargetMode="External"/><Relationship Id="rId144" Type="http://schemas.openxmlformats.org/officeDocument/2006/relationships/hyperlink" Target="..\11.%20ORDENES\ORDENES%202019\1106-2019%20LEONEL%20MONTERROSA.pdf" TargetMode="External"/><Relationship Id="rId90" Type="http://schemas.openxmlformats.org/officeDocument/2006/relationships/hyperlink" Target="..\10.%20CONTRATOS\CONTRATOS%202019\LG%2033-2019%20CONT%20SUM%20N&#186;%2014-2019%20MEGA%20FOOD.pdf" TargetMode="External"/><Relationship Id="rId165" Type="http://schemas.openxmlformats.org/officeDocument/2006/relationships/hyperlink" Target="..\11.%20ORDENES\ORDENES%202019\1086-2019%20EDITORA%20EL%20MUNDO.pdf" TargetMode="External"/><Relationship Id="rId186" Type="http://schemas.openxmlformats.org/officeDocument/2006/relationships/hyperlink" Target="..\11.%20ORDENES\ORDENES%202019\1139-2019%20FEPADE.pdf" TargetMode="External"/><Relationship Id="rId211" Type="http://schemas.openxmlformats.org/officeDocument/2006/relationships/hyperlink" Target="..\10.%20CONTRATOS\CONTRATOS%202019\LG%20116-2019%20CONT%20SUM%20N&#186;%2036-2019%20RAF.pdf" TargetMode="External"/><Relationship Id="rId232" Type="http://schemas.openxmlformats.org/officeDocument/2006/relationships/hyperlink" Target="..\11.%20ORDENES\ORDENES%202019\1183-2019%20DUTRIZ%20HERMANOS.pdf" TargetMode="External"/><Relationship Id="rId253" Type="http://schemas.openxmlformats.org/officeDocument/2006/relationships/hyperlink" Target="..\11.%20ORDENES\ORDENES%202019\1226-2019%20SERVICIOS%20DE%20TECNOLOGIA%20GLOBAL.pdf" TargetMode="External"/><Relationship Id="rId27" Type="http://schemas.openxmlformats.org/officeDocument/2006/relationships/hyperlink" Target="..\11.%20ORDENES\ORDENES%202019\1169-2019%20INNOVACION%20MEDICA.pdf" TargetMode="External"/><Relationship Id="rId48" Type="http://schemas.openxmlformats.org/officeDocument/2006/relationships/hyperlink" Target="..\11.%20ORDENES\ORDENES%202019\1022-2019%20JOSE%20HERNANDEZ.pdf" TargetMode="External"/><Relationship Id="rId69" Type="http://schemas.openxmlformats.org/officeDocument/2006/relationships/hyperlink" Target="..\11.%20ORDENES\ORDENES%202019\1036-2019%20RZ.pdf" TargetMode="External"/><Relationship Id="rId113" Type="http://schemas.openxmlformats.org/officeDocument/2006/relationships/hyperlink" Target="..\10.%20CONTRATOS\CONTRATOS%202019\LG%2044-2019%20CONT%20SUM%2027-2019%20OIDO%20CENTER.pdf" TargetMode="External"/><Relationship Id="rId134" Type="http://schemas.openxmlformats.org/officeDocument/2006/relationships/hyperlink" Target="..\11.%20ORDENES\ORDENES%202019\1064-2019%20ENMANUEL.pdf" TargetMode="External"/><Relationship Id="rId80" Type="http://schemas.openxmlformats.org/officeDocument/2006/relationships/hyperlink" Target="..\11.%20ORDENES\ORDENES%202019\1042-2019%20ELECTROLAB.pdf" TargetMode="External"/><Relationship Id="rId155" Type="http://schemas.openxmlformats.org/officeDocument/2006/relationships/hyperlink" Target="..\11.%20ORDENES\ORDENES%202019\1078-2019%20INNOVACIONES%20MEDICAS.pdf" TargetMode="External"/><Relationship Id="rId176" Type="http://schemas.openxmlformats.org/officeDocument/2006/relationships/hyperlink" Target="..\11.%20ORDENES\ORDENES%202019\1127-2019%20DIPROMEQUI.pdf" TargetMode="External"/><Relationship Id="rId197" Type="http://schemas.openxmlformats.org/officeDocument/2006/relationships/hyperlink" Target="..\11.%20ORDENES\ORDENES%202019\1177-2019%20COPROSER.pdf" TargetMode="External"/><Relationship Id="rId201" Type="http://schemas.openxmlformats.org/officeDocument/2006/relationships/hyperlink" Target="..\11.%20ORDENES\ORDENES%202019\1178-2019%20SMART%20OFFICE.pdf" TargetMode="External"/><Relationship Id="rId222" Type="http://schemas.openxmlformats.org/officeDocument/2006/relationships/hyperlink" Target="..\11.%20ORDENES\ORDENES%202019\1197-2019%20FRANCISCO%20PACAS.pdf" TargetMode="External"/><Relationship Id="rId243" Type="http://schemas.openxmlformats.org/officeDocument/2006/relationships/hyperlink" Target="..\11.%20ORDENES\ORDENES%202019\1217-SOLUCIONES%20LED.pdf" TargetMode="External"/><Relationship Id="rId17" Type="http://schemas.openxmlformats.org/officeDocument/2006/relationships/hyperlink" Target="..\11.%20ORDENES\ORDENES%202019\1148-2019%20VW%20SECURITY.pdf" TargetMode="External"/><Relationship Id="rId38" Type="http://schemas.openxmlformats.org/officeDocument/2006/relationships/hyperlink" Target="..\10.%20CONTRATOS\CONTRATOS%202019\LG%2001-2019%20CONT%20SERV%20N&#186;%2002-SEGUROS%20FEDEC.pdf" TargetMode="External"/><Relationship Id="rId59" Type="http://schemas.openxmlformats.org/officeDocument/2006/relationships/hyperlink" Target="..\11.%20ORDENES\ORDENES%202019\1043-2019%20SERVICIO%20DONO.pdf" TargetMode="External"/><Relationship Id="rId103" Type="http://schemas.openxmlformats.org/officeDocument/2006/relationships/hyperlink" Target="..\11.%20ORDENES\ORDENES%202019\1066-2019%20ARQYMED.pdf" TargetMode="External"/><Relationship Id="rId124" Type="http://schemas.openxmlformats.org/officeDocument/2006/relationships/hyperlink" Target="..\11.%20ORDENES\ORDENES%202019\1093-2019%20EQUITEC.pdf" TargetMode="External"/><Relationship Id="rId70" Type="http://schemas.openxmlformats.org/officeDocument/2006/relationships/hyperlink" Target="..\11.%20ORDENES\ORDENES%202019\1037-2019%20RICOH.pdf" TargetMode="External"/><Relationship Id="rId91" Type="http://schemas.openxmlformats.org/officeDocument/2006/relationships/hyperlink" Target="..\10.%20CONTRATOS\CONTRATOS%202019\LG%2034-2019%20CONT%20SERV%20No%2024-2019%20PASTRANA.pdf" TargetMode="External"/><Relationship Id="rId145" Type="http://schemas.openxmlformats.org/officeDocument/2006/relationships/hyperlink" Target="..\11.%20ORDENES\ORDENES%202019\1068-2019%20DADA%20DADA.pdf" TargetMode="External"/><Relationship Id="rId166" Type="http://schemas.openxmlformats.org/officeDocument/2006/relationships/hyperlink" Target="..\11.%20ORDENES\ORDENES%202019\1126-2019%20CARLOS%20ERNESTO%20ELIAS.pdf" TargetMode="External"/><Relationship Id="rId187" Type="http://schemas.openxmlformats.org/officeDocument/2006/relationships/hyperlink" Target="..\11.%20ORDENES\ORDENES%202019\1124-2019%20D%20P%20G.pdf" TargetMode="External"/><Relationship Id="rId1" Type="http://schemas.openxmlformats.org/officeDocument/2006/relationships/hyperlink" Target="../10.CONTRATOS/CONTRATOS%202019/LP%2004-2019%20CONT%20SUM%20N&#186;%2033-2019%20AUTOMAX.pdf" TargetMode="External"/><Relationship Id="rId212" Type="http://schemas.openxmlformats.org/officeDocument/2006/relationships/hyperlink" Target="..\10.%20CONTRATOS\CONTRATOS%202019\LG%20116-2019%20CONT%20SUM%20N&#186;%2037-2019%20DATA.pdf" TargetMode="External"/><Relationship Id="rId233" Type="http://schemas.openxmlformats.org/officeDocument/2006/relationships/hyperlink" Target="..\11.%20ORDENES\ORDENES%202019\1199-2019%20IMPRESOS%20MULTIPLES.pdf" TargetMode="External"/><Relationship Id="rId254" Type="http://schemas.openxmlformats.org/officeDocument/2006/relationships/hyperlink" Target="..\11.%20ORDENES\ORDENES%202019\1221-2019%20ST%20MEDIC.pdf" TargetMode="External"/><Relationship Id="rId28" Type="http://schemas.openxmlformats.org/officeDocument/2006/relationships/hyperlink" Target="..\11.%20ORDENES\ORDENES%202019\1168-2019%20DUTRIZ%20HERMANOS%20.pdf" TargetMode="External"/><Relationship Id="rId49" Type="http://schemas.openxmlformats.org/officeDocument/2006/relationships/hyperlink" Target="..\11.%20ORDENES\ORDENES%202019\1023-2019%20EXPORTADORA%20PACAS.pdf" TargetMode="External"/><Relationship Id="rId114" Type="http://schemas.openxmlformats.org/officeDocument/2006/relationships/hyperlink" Target="..\10.%20CONTRATOS\CONTRATOS%202019\LG%2044-2019%20CONT%20SUM%2028-2019%20CENTRO%20A%20MEDICO.pdf" TargetMode="External"/><Relationship Id="rId60" Type="http://schemas.openxmlformats.org/officeDocument/2006/relationships/hyperlink" Target="..\11.%20ORDENES\ORDENES%202019\1067-2019%20R.%20NUNEZ.pdf" TargetMode="External"/><Relationship Id="rId81" Type="http://schemas.openxmlformats.org/officeDocument/2006/relationships/hyperlink" Target="..\10.%20CONTRATOS\CONTRATOS%202019\LG%2026-2019%20CONT%20SERV%20N&#186;%2011-2019%20FONDO%20DE%20ACTIVIDADES.pdf" TargetMode="External"/><Relationship Id="rId135" Type="http://schemas.openxmlformats.org/officeDocument/2006/relationships/hyperlink" Target="..\11.%20ORDENES\ORDENES%202019\1063-2019%20EDULU.pdf" TargetMode="External"/><Relationship Id="rId156" Type="http://schemas.openxmlformats.org/officeDocument/2006/relationships/hyperlink" Target="..\11.%20ORDENES\ORDENES%202019\1092-2019%20BUSINESS%20TECHNOLOGIES.pdf" TargetMode="External"/><Relationship Id="rId177" Type="http://schemas.openxmlformats.org/officeDocument/2006/relationships/hyperlink" Target="..\11.%20ORDENES\ORDENES%202019\1129-2019%20CASTILLO%20LANE%20MEDICAL.pdf" TargetMode="External"/><Relationship Id="rId198" Type="http://schemas.openxmlformats.org/officeDocument/2006/relationships/hyperlink" Target="..\11.%20ORDENES\ORDENES%202019\1174-2019%20INNOVACIONES%20MEDICAS.pdf" TargetMode="External"/><Relationship Id="rId202" Type="http://schemas.openxmlformats.org/officeDocument/2006/relationships/hyperlink" Target="..\11.%20ORDENES\ORDENES%202019\1175-2019%20TRADER.pdf" TargetMode="External"/><Relationship Id="rId223" Type="http://schemas.openxmlformats.org/officeDocument/2006/relationships/hyperlink" Target="..\11.%20ORDENES\ORDENES%202019\1198-2019%20INVERSIONES%20ATLACATL.pdf" TargetMode="External"/><Relationship Id="rId244" Type="http://schemas.openxmlformats.org/officeDocument/2006/relationships/hyperlink" Target="..\11.%20ORDENES\ORDENES%202019\1208-2019%20EDITORA%20ALTAMIRANO.pdf" TargetMode="External"/><Relationship Id="rId18" Type="http://schemas.openxmlformats.org/officeDocument/2006/relationships/hyperlink" Target="..\11.%20ORDENES\ORDENES%202019\1130-2019%20TOROGOZ.pdf" TargetMode="External"/><Relationship Id="rId39" Type="http://schemas.openxmlformats.org/officeDocument/2006/relationships/hyperlink" Target="..\10.%20CONTRATOS\CONTRATOS%202019\LG%2001-2019%20CONT%20SERV%20N&#186;%2003-2019%20FEDECREDITO%20VIDA.pdf" TargetMode="External"/><Relationship Id="rId50" Type="http://schemas.openxmlformats.org/officeDocument/2006/relationships/hyperlink" Target="..\10.%20CONTRATOS\CONTRATOS%202019\LG%2008-2019%20CONT%20SERV%20N&#186;%2005-2019%20EQOS.pdf" TargetMode="External"/><Relationship Id="rId104" Type="http://schemas.openxmlformats.org/officeDocument/2006/relationships/hyperlink" Target="..\11.%20ORDENES\ORDENES%202019\1080-2019%20TOMAS%20DIAZ.pdf" TargetMode="External"/><Relationship Id="rId125" Type="http://schemas.openxmlformats.org/officeDocument/2006/relationships/hyperlink" Target="..\11.%20ORDENES\ORDENES%202019\1094-2019%20COPROSER.pdf" TargetMode="External"/><Relationship Id="rId146" Type="http://schemas.openxmlformats.org/officeDocument/2006/relationships/hyperlink" Target="..\11.%20ORDENES\ORDENES%202019\1070-2019%20LA%20MONUMENTAL.pdf" TargetMode="External"/><Relationship Id="rId167" Type="http://schemas.openxmlformats.org/officeDocument/2006/relationships/hyperlink" Target="..\10.%20CONTRATOS\CONTRATOS%202019\LG%2075-2019%20CONT%20SUM%20N&#186;%2030-2019%20PRODUCTOS%20Y%20SERVICIOS%20ORTOPEDICOS.pdf" TargetMode="External"/><Relationship Id="rId188" Type="http://schemas.openxmlformats.org/officeDocument/2006/relationships/hyperlink" Target="..\11.%20ORDENES\ORDENES%202019\1141-2019%20ROXANA%20MINERVINI.pdf" TargetMode="External"/><Relationship Id="rId71" Type="http://schemas.openxmlformats.org/officeDocument/2006/relationships/hyperlink" Target="..\10.%20CONTRATOS\CONTRATOS%202019\LG%2019-2019%20CONT%20SERV%20N&#186;%2013-2019%20COMUNICACIONES%20IBW.pdf" TargetMode="External"/><Relationship Id="rId92" Type="http://schemas.openxmlformats.org/officeDocument/2006/relationships/hyperlink" Target="..\11.%20ORDENES\ORDENES%202019\1087-2019%20%20MENDOZA%20ALVARADO.pdf" TargetMode="External"/><Relationship Id="rId213" Type="http://schemas.openxmlformats.org/officeDocument/2006/relationships/hyperlink" Target="..\11.%20ORDENES\ORDENES%202019\1184-2019%20RIVERA%20HOOVER.pdf" TargetMode="External"/><Relationship Id="rId234" Type="http://schemas.openxmlformats.org/officeDocument/2006/relationships/hyperlink" Target="..\11.%20ORDENES\ORDENES%202019\1188-2019%20N%20L%20MEDIC.pdf" TargetMode="External"/><Relationship Id="rId2" Type="http://schemas.openxmlformats.org/officeDocument/2006/relationships/hyperlink" Target="../10.CONTRATOS/CONTRATOS%202019/LP%2003-2019%20CONT%20SUM%20N&#186;%2032-2019%20SAN%20NICOLAS.pdf" TargetMode="External"/><Relationship Id="rId29" Type="http://schemas.openxmlformats.org/officeDocument/2006/relationships/hyperlink" Target="..\11.%20ORDENES\ORDENES%202019\1163-2019%20DUTRIZ%20HERMANOS%20.pdf" TargetMode="External"/><Relationship Id="rId255" Type="http://schemas.openxmlformats.org/officeDocument/2006/relationships/hyperlink" Target="..\20191212143642455.pdf" TargetMode="External"/><Relationship Id="rId40" Type="http://schemas.openxmlformats.org/officeDocument/2006/relationships/hyperlink" Target="..\11.%20ORDENES\ORDENES%202019\1016-2019%20NL%20MEDICAL.pdf" TargetMode="External"/><Relationship Id="rId115" Type="http://schemas.openxmlformats.org/officeDocument/2006/relationships/hyperlink" Target="..\11.%20ORDENES\ORDENES%202019\1107-2019%20NOE%20GUILLEN.pdf" TargetMode="External"/><Relationship Id="rId136" Type="http://schemas.openxmlformats.org/officeDocument/2006/relationships/hyperlink" Target="..\11.%20ORDENES\ORDENES%202019\1117-2019%20COPROSER.pdf" TargetMode="External"/><Relationship Id="rId157" Type="http://schemas.openxmlformats.org/officeDocument/2006/relationships/hyperlink" Target="..\11.%20ORDENES\ORDENES%202019\1119-2019%20TALLER%20DIDEA.pdf" TargetMode="External"/><Relationship Id="rId178" Type="http://schemas.openxmlformats.org/officeDocument/2006/relationships/hyperlink" Target="..\11.%20ORDENES\ORDENES%202019\1120-2019%20OMAR%20ENRIQUE%20RAMIREZ.pdf" TargetMode="External"/><Relationship Id="rId61" Type="http://schemas.openxmlformats.org/officeDocument/2006/relationships/hyperlink" Target="..\10.%20CONTRATOS\CONTRATOS%202019\LG%2015-2019%20CONT%20SERV%20N&#186;%2019-2019%20STARLINE.pdf" TargetMode="External"/><Relationship Id="rId82" Type="http://schemas.openxmlformats.org/officeDocument/2006/relationships/hyperlink" Target="..\10.%20CONTRATOS\CONTRATOS%202019\LG%2027-2019%20CONT%20SERV%20N&#186;%2021-2019%20ESCUCHA%20PANAMA.pdf" TargetMode="External"/><Relationship Id="rId199" Type="http://schemas.openxmlformats.org/officeDocument/2006/relationships/hyperlink" Target="..\11.%20ORDENES\ORDENES%202019\1176-2019%20PRODUCTOS%20Y%20SERVICIOS%20ORTOPEDICOS.pdf" TargetMode="External"/><Relationship Id="rId203" Type="http://schemas.openxmlformats.org/officeDocument/2006/relationships/hyperlink" Target="..\11.%20ORDENES\ORDENES%202019\1181-2019%20DUTRIZ%20HERMANOS.pdf" TargetMode="External"/><Relationship Id="rId19" Type="http://schemas.openxmlformats.org/officeDocument/2006/relationships/hyperlink" Target="..\11.%20ORDENES\ORDENES%202019\1158-2019%20%20CARLOS%20ADALBERTO%20LOPEZ.pdf" TargetMode="External"/><Relationship Id="rId224" Type="http://schemas.openxmlformats.org/officeDocument/2006/relationships/hyperlink" Target="..\11.%20ORDENES\ORDENES%202019\1195-2019%20MARIA%20CONSUELO%20AGUILAR.pdf" TargetMode="External"/><Relationship Id="rId245" Type="http://schemas.openxmlformats.org/officeDocument/2006/relationships/hyperlink" Target="..\11.%20ORDENES\ORDENES%202019\1211-2019%20EDITORA%20ALTAMIRANO.pdf" TargetMode="External"/><Relationship Id="rId30" Type="http://schemas.openxmlformats.org/officeDocument/2006/relationships/hyperlink" Target="..\11.%20ORDENES\ORDENES%202019\1167-2019%20VW%20SECURITY.pdf" TargetMode="External"/><Relationship Id="rId105" Type="http://schemas.openxmlformats.org/officeDocument/2006/relationships/hyperlink" Target="..\11.%20ORDENES\ORDENES%202019\1081-2019%20JARET%20NAUN%20SORTO.pdf" TargetMode="External"/><Relationship Id="rId126" Type="http://schemas.openxmlformats.org/officeDocument/2006/relationships/hyperlink" Target="..\11.%20ORDENES\ORDENES%202019\1095-2019%20SUPLIDORES%20DIVERSOS.pdf" TargetMode="External"/><Relationship Id="rId147" Type="http://schemas.openxmlformats.org/officeDocument/2006/relationships/hyperlink" Target="..\11.%20ORDENES\ORDENES%202019\1071-2019%20YSKL.pdf" TargetMode="External"/><Relationship Id="rId168" Type="http://schemas.openxmlformats.org/officeDocument/2006/relationships/hyperlink" Target="..\11.%20ORDENES\ORDENES%202019\1125-2019%20LTC.pdf" TargetMode="External"/><Relationship Id="rId51" Type="http://schemas.openxmlformats.org/officeDocument/2006/relationships/hyperlink" Target="..\10.%20CONTRATOS\CONTRATOS%202019\LG%2009-2019%20CONT%20SERV%20N&#186;%2004-2019%20VALESOLO.pdf" TargetMode="External"/><Relationship Id="rId72" Type="http://schemas.openxmlformats.org/officeDocument/2006/relationships/hyperlink" Target="..\10.%20CONTRATOS\CONTRATOS%202019\LG%2020-2019%20CONT%20SERV%20N&#186;%20%2010-2019%20JARET%20NAUN%20MORAN.pdf" TargetMode="External"/><Relationship Id="rId93" Type="http://schemas.openxmlformats.org/officeDocument/2006/relationships/hyperlink" Target="..\11.%20ORDENES\ORDENES%202019\1056-2019%20EDWIN%20MARTINEZ.pdf" TargetMode="External"/><Relationship Id="rId189" Type="http://schemas.openxmlformats.org/officeDocument/2006/relationships/hyperlink" Target="..\11.%20ORDENES\ORDENES%202019\1137-2019%20FRANCISCO%20ANTONIO%20PACAS.pdf" TargetMode="External"/><Relationship Id="rId3" Type="http://schemas.openxmlformats.org/officeDocument/2006/relationships/hyperlink" Target="..\11.%20ORDENES\ORDENES%202019\1161-2019%20COPROSER.pdf" TargetMode="External"/><Relationship Id="rId214" Type="http://schemas.openxmlformats.org/officeDocument/2006/relationships/hyperlink" Target="..\11.%20ORDENES\ORDENES%202019\1186-2019%20COMPA&#209;IA%20SALVADORE&#209;A%20DE%20SEGURIDAD.pdf" TargetMode="External"/><Relationship Id="rId235" Type="http://schemas.openxmlformats.org/officeDocument/2006/relationships/hyperlink" Target="..\11.%20ORDENES\ORDENES%202019\1212-2019%20PCG%20COMPANY.pdf" TargetMode="External"/><Relationship Id="rId256" Type="http://schemas.openxmlformats.org/officeDocument/2006/relationships/printerSettings" Target="../printerSettings/printerSettings9.bin"/><Relationship Id="rId116" Type="http://schemas.openxmlformats.org/officeDocument/2006/relationships/hyperlink" Target="..\11.%20ORDENES\ORDENES%202019\1108-2019%20EL%20NUEVO%20SIGLO.pdf" TargetMode="External"/><Relationship Id="rId137" Type="http://schemas.openxmlformats.org/officeDocument/2006/relationships/hyperlink" Target="..\11.%20ORDENES\ORDENES%202019\1118-2019%20DADA%20DADA.pdf" TargetMode="External"/><Relationship Id="rId158" Type="http://schemas.openxmlformats.org/officeDocument/2006/relationships/hyperlink" Target="..\11.%20ORDENES\ORDENES%202019\1084-2019%20CALTEC.pdf" TargetMode="External"/><Relationship Id="rId20" Type="http://schemas.openxmlformats.org/officeDocument/2006/relationships/hyperlink" Target="..\11.%20ORDENES\ORDENES%202019\1157-2019%20TERESA%20DE%20JESUS%20CASTILLO.pdf" TargetMode="External"/><Relationship Id="rId41" Type="http://schemas.openxmlformats.org/officeDocument/2006/relationships/hyperlink" Target="..\11.%20ORDENES\ORDENES%202019\1014-2019%20%20DUTRIZ%20HERMANOS.pdf" TargetMode="External"/><Relationship Id="rId62" Type="http://schemas.openxmlformats.org/officeDocument/2006/relationships/hyperlink" Target="..\11.%20ORDENES\ORDENES%202019\1025-2019%20TOM%20HERNANDEZ.pdf" TargetMode="External"/><Relationship Id="rId83" Type="http://schemas.openxmlformats.org/officeDocument/2006/relationships/hyperlink" Target="..\10.%20CONTRATOS\CONTRATOS%202019\LG%2028-2019%20CONT%20SUM%20N&#176;%2026-2019%20UNIFORME%20GABRIELA.pdf" TargetMode="External"/><Relationship Id="rId179" Type="http://schemas.openxmlformats.org/officeDocument/2006/relationships/hyperlink" Target="..\11.%20ORDENES\ORDENES%202019\1123-2019%20INGENIERIA%20ELECTRICA%20Y%20CIVIL.pdf" TargetMode="External"/><Relationship Id="rId190" Type="http://schemas.openxmlformats.org/officeDocument/2006/relationships/hyperlink" Target="..\11.%20ORDENES\ORDENES%202019\1136-2019%20SERVICIOS%20DIVERSOS%20PARA%20EL%20DESARROLLO.pdf" TargetMode="External"/><Relationship Id="rId204" Type="http://schemas.openxmlformats.org/officeDocument/2006/relationships/hyperlink" Target="..\11.%20ORDENES\ORDENES%202019\1181-2019%20DUTRIZ%20HERMANOS.pdf" TargetMode="External"/><Relationship Id="rId225" Type="http://schemas.openxmlformats.org/officeDocument/2006/relationships/hyperlink" Target="..\11.%20ORDENES\ORDENES%202019\1194-2019%20JOSE%20HERNANDEZ%20PINEDA.pdf" TargetMode="External"/><Relationship Id="rId246" Type="http://schemas.openxmlformats.org/officeDocument/2006/relationships/hyperlink" Target="..\11.%20ORDENES\ORDENES%202019\1218-2019%20JARET%20MORAN.pdf" TargetMode="External"/><Relationship Id="rId106" Type="http://schemas.openxmlformats.org/officeDocument/2006/relationships/hyperlink" Target="..\11.%20ORDENES\ORDENES%202019\1046-2019%20MARIO%20LANDOS.pdf" TargetMode="External"/><Relationship Id="rId127" Type="http://schemas.openxmlformats.org/officeDocument/2006/relationships/hyperlink" Target="..\11.%20ORDENES\ORDENES%202019\1096-2019%20DIPROMEQUI.pdf" TargetMode="External"/><Relationship Id="rId10" Type="http://schemas.openxmlformats.org/officeDocument/2006/relationships/hyperlink" Target="..\11.%20ORDENES\ORDENES%202019\1155-2019%20COPROSER.pdf" TargetMode="External"/><Relationship Id="rId31" Type="http://schemas.openxmlformats.org/officeDocument/2006/relationships/hyperlink" Target="..\11.%20ORDENES\ORDENES%202019\1164-2019%20DATA%20&amp;%20GRAPHICS.pdf" TargetMode="External"/><Relationship Id="rId52" Type="http://schemas.openxmlformats.org/officeDocument/2006/relationships/hyperlink" Target="..\10.%20CONTRATOS\CONTRATOS%202019\LG%2010-2019%20CONT%20SUM%20N&#186;%2009-2019%20UNICA.pdf" TargetMode="External"/><Relationship Id="rId73" Type="http://schemas.openxmlformats.org/officeDocument/2006/relationships/hyperlink" Target="..\10.%20CONTRATOS\CONTRATOS%202019\LG%2021-2019%20CONT%20SERV%20N&#186;%2006-2019%20NETWORK.pdf" TargetMode="External"/><Relationship Id="rId94" Type="http://schemas.openxmlformats.org/officeDocument/2006/relationships/hyperlink" Target="..\11.%20ORDENES\ORDENES%202019\1057-2019%20NEUROLAB.pdf" TargetMode="External"/><Relationship Id="rId148" Type="http://schemas.openxmlformats.org/officeDocument/2006/relationships/hyperlink" Target="..\11.%20ORDENES\ORDENES%202019\1072-2019%20LA%20ROMANTICA.pdf" TargetMode="External"/><Relationship Id="rId169" Type="http://schemas.openxmlformats.org/officeDocument/2006/relationships/hyperlink" Target="..\10.%20CONTRATOS\CONTRATOS%202019\LG%2075-2019%20CONT%20SUM%20N&#186;%2029-2019%20COPROSER.pdf" TargetMode="External"/><Relationship Id="rId4" Type="http://schemas.openxmlformats.org/officeDocument/2006/relationships/hyperlink" Target="..\11.%20ORDENES\ORDENES%202019\1162-2019%20ELECTROLAB%20MEDIC.pdf" TargetMode="External"/><Relationship Id="rId180" Type="http://schemas.openxmlformats.org/officeDocument/2006/relationships/hyperlink" Target="..\11.%20ORDENES\ORDENES%202019\1135-2019%20CALTEC.pdf" TargetMode="External"/><Relationship Id="rId215" Type="http://schemas.openxmlformats.org/officeDocument/2006/relationships/hyperlink" Target="..\11.%20ORDENES\ORDENES%202019\1185-2019%20COPROSER.pdf" TargetMode="External"/><Relationship Id="rId236" Type="http://schemas.openxmlformats.org/officeDocument/2006/relationships/hyperlink" Target="..\11.%20ORDENES\ORDENES%202019\1206-2019%20OMNI%20MUSIC.pdf" TargetMode="External"/><Relationship Id="rId25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463"/>
  <sheetViews>
    <sheetView view="pageBreakPreview" zoomScale="44" zoomScaleNormal="80" zoomScaleSheetLayoutView="44" workbookViewId="0">
      <selection activeCell="A16" sqref="A16:A17"/>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42" customFormat="1" x14ac:dyDescent="0.2">
      <c r="A1" s="861"/>
      <c r="B1" s="861"/>
      <c r="C1" s="861"/>
      <c r="D1" s="861"/>
      <c r="E1" s="861"/>
      <c r="F1" s="861"/>
    </row>
    <row r="2" spans="1:25" s="42" customFormat="1" x14ac:dyDescent="0.2"/>
    <row r="3" spans="1:25" s="42" customFormat="1" x14ac:dyDescent="0.2"/>
    <row r="4" spans="1:25" s="42" customFormat="1" x14ac:dyDescent="0.2"/>
    <row r="5" spans="1:25" s="42" customFormat="1" x14ac:dyDescent="0.2"/>
    <row r="6" spans="1:25" s="42" customFormat="1" x14ac:dyDescent="0.2"/>
    <row r="7" spans="1:25" s="42" customFormat="1" x14ac:dyDescent="0.2"/>
    <row r="8" spans="1:25" s="42" customFormat="1" x14ac:dyDescent="0.2">
      <c r="A8" s="1"/>
      <c r="E8" s="1"/>
      <c r="F8" s="7"/>
    </row>
    <row r="9" spans="1:25" s="42" customFormat="1" x14ac:dyDescent="0.2">
      <c r="A9" s="1"/>
      <c r="E9" s="1"/>
      <c r="F9" s="7"/>
    </row>
    <row r="10" spans="1:25" s="42" customFormat="1" x14ac:dyDescent="0.2">
      <c r="A10" s="1"/>
      <c r="E10" s="1"/>
      <c r="F10" s="7"/>
    </row>
    <row r="11" spans="1:25" s="42" customFormat="1" x14ac:dyDescent="0.2">
      <c r="A11" s="1"/>
      <c r="E11" s="1"/>
      <c r="F11" s="7"/>
    </row>
    <row r="12" spans="1:25" s="42" customFormat="1" x14ac:dyDescent="0.2">
      <c r="A12" s="1"/>
      <c r="E12" s="1"/>
      <c r="F12" s="7"/>
    </row>
    <row r="13" spans="1:25" s="42" customFormat="1" x14ac:dyDescent="0.2">
      <c r="A13" s="1"/>
      <c r="E13" s="1"/>
      <c r="F13" s="7"/>
    </row>
    <row r="14" spans="1:25" s="14" customFormat="1" ht="18.75" customHeight="1" x14ac:dyDescent="0.2">
      <c r="A14" s="864" t="s">
        <v>677</v>
      </c>
      <c r="B14" s="864"/>
      <c r="C14" s="864"/>
      <c r="D14" s="864"/>
      <c r="E14" s="864"/>
      <c r="F14" s="864"/>
      <c r="G14" s="864"/>
      <c r="H14" s="864"/>
      <c r="I14" s="864"/>
      <c r="J14" s="864"/>
      <c r="K14" s="864"/>
      <c r="L14" s="864"/>
      <c r="M14" s="864"/>
      <c r="N14" s="864"/>
      <c r="O14" s="864"/>
    </row>
    <row r="15" spans="1:25" s="14" customFormat="1" ht="44.25" customHeight="1" thickBot="1" x14ac:dyDescent="0.25">
      <c r="A15" s="866" t="s">
        <v>0</v>
      </c>
      <c r="B15" s="866"/>
      <c r="C15" s="866"/>
      <c r="D15" s="866"/>
      <c r="E15" s="866"/>
      <c r="F15" s="866"/>
      <c r="G15" s="866"/>
      <c r="H15" s="866"/>
      <c r="I15" s="866"/>
      <c r="J15" s="866"/>
      <c r="K15" s="866"/>
      <c r="L15" s="866"/>
      <c r="M15" s="866"/>
      <c r="N15" s="866"/>
      <c r="O15" s="866"/>
    </row>
    <row r="16" spans="1:25" s="32" customFormat="1" ht="48" customHeight="1" thickTop="1" x14ac:dyDescent="0.2">
      <c r="A16" s="877" t="s">
        <v>1075</v>
      </c>
      <c r="B16" s="879" t="s">
        <v>1076</v>
      </c>
      <c r="C16" s="879" t="s">
        <v>1077</v>
      </c>
      <c r="D16" s="879" t="s">
        <v>490</v>
      </c>
      <c r="E16" s="881" t="s">
        <v>491</v>
      </c>
      <c r="F16" s="865" t="s">
        <v>1078</v>
      </c>
      <c r="G16" s="865" t="s">
        <v>1079</v>
      </c>
      <c r="H16" s="865"/>
      <c r="I16" s="865" t="s">
        <v>1080</v>
      </c>
      <c r="J16" s="865"/>
      <c r="K16" s="865" t="s">
        <v>1081</v>
      </c>
      <c r="L16" s="865"/>
      <c r="M16" s="865"/>
      <c r="N16" s="865"/>
      <c r="O16" s="870" t="s">
        <v>1082</v>
      </c>
      <c r="P16" s="31"/>
      <c r="Q16" s="31"/>
      <c r="R16" s="31"/>
      <c r="S16" s="31"/>
      <c r="T16" s="31"/>
      <c r="U16" s="31"/>
      <c r="V16" s="31"/>
      <c r="W16" s="31"/>
      <c r="X16" s="31"/>
      <c r="Y16" s="31"/>
    </row>
    <row r="17" spans="1:25" s="32" customFormat="1" ht="33" customHeight="1" thickBot="1" x14ac:dyDescent="0.25">
      <c r="A17" s="878"/>
      <c r="B17" s="880"/>
      <c r="C17" s="880"/>
      <c r="D17" s="880"/>
      <c r="E17" s="882"/>
      <c r="F17" s="883"/>
      <c r="G17" s="123" t="s">
        <v>1083</v>
      </c>
      <c r="H17" s="123" t="s">
        <v>1084</v>
      </c>
      <c r="I17" s="123" t="s">
        <v>1085</v>
      </c>
      <c r="J17" s="123" t="s">
        <v>1084</v>
      </c>
      <c r="K17" s="123" t="s">
        <v>492</v>
      </c>
      <c r="L17" s="123" t="s">
        <v>493</v>
      </c>
      <c r="M17" s="123" t="s">
        <v>494</v>
      </c>
      <c r="N17" s="123" t="s">
        <v>495</v>
      </c>
      <c r="O17" s="871"/>
      <c r="P17" s="31"/>
      <c r="Q17" s="31"/>
      <c r="R17" s="31"/>
      <c r="S17" s="31"/>
      <c r="T17" s="31"/>
      <c r="U17" s="31"/>
      <c r="V17" s="31"/>
      <c r="W17" s="31"/>
      <c r="X17" s="31"/>
      <c r="Y17" s="31"/>
    </row>
    <row r="18" spans="1:25" s="39" customFormat="1" ht="51" customHeight="1" x14ac:dyDescent="0.2">
      <c r="A18" s="142" t="s">
        <v>497</v>
      </c>
      <c r="B18" s="57" t="s">
        <v>58</v>
      </c>
      <c r="C18" s="143" t="s">
        <v>2024</v>
      </c>
      <c r="D18" s="58">
        <v>1500</v>
      </c>
      <c r="E18" s="138">
        <v>6036</v>
      </c>
      <c r="F18" s="141">
        <v>40577</v>
      </c>
      <c r="G18" s="16" t="s">
        <v>496</v>
      </c>
      <c r="H18" s="15"/>
      <c r="I18" s="16" t="s">
        <v>496</v>
      </c>
      <c r="J18" s="15"/>
      <c r="K18" s="15"/>
      <c r="L18" s="16" t="s">
        <v>496</v>
      </c>
      <c r="M18" s="16"/>
      <c r="N18" s="15"/>
      <c r="O18" s="17"/>
    </row>
    <row r="19" spans="1:25" s="39" customFormat="1" ht="51" customHeight="1" x14ac:dyDescent="0.2">
      <c r="A19" s="867" t="s">
        <v>498</v>
      </c>
      <c r="B19" s="15" t="s">
        <v>59</v>
      </c>
      <c r="C19" s="890" t="s">
        <v>2020</v>
      </c>
      <c r="D19" s="60">
        <v>1300</v>
      </c>
      <c r="E19" s="138">
        <v>6052</v>
      </c>
      <c r="F19" s="862">
        <v>40597</v>
      </c>
      <c r="G19" s="16" t="s">
        <v>496</v>
      </c>
      <c r="H19" s="15"/>
      <c r="I19" s="16" t="s">
        <v>496</v>
      </c>
      <c r="J19" s="15"/>
      <c r="K19" s="15"/>
      <c r="L19" s="16" t="s">
        <v>496</v>
      </c>
      <c r="M19" s="16"/>
      <c r="N19" s="15"/>
      <c r="O19" s="17"/>
    </row>
    <row r="20" spans="1:25" s="39" customFormat="1" ht="51" customHeight="1" x14ac:dyDescent="0.2">
      <c r="A20" s="867"/>
      <c r="B20" s="15" t="s">
        <v>60</v>
      </c>
      <c r="C20" s="890"/>
      <c r="D20" s="60">
        <v>1500</v>
      </c>
      <c r="E20" s="138">
        <v>6056</v>
      </c>
      <c r="F20" s="862"/>
      <c r="G20" s="16" t="s">
        <v>496</v>
      </c>
      <c r="H20" s="15"/>
      <c r="I20" s="16" t="s">
        <v>496</v>
      </c>
      <c r="J20" s="15"/>
      <c r="K20" s="15"/>
      <c r="L20" s="16" t="s">
        <v>496</v>
      </c>
      <c r="M20" s="16"/>
      <c r="N20" s="15"/>
      <c r="O20" s="17"/>
    </row>
    <row r="21" spans="1:25" s="39" customFormat="1" ht="51" customHeight="1" x14ac:dyDescent="0.2">
      <c r="A21" s="142" t="s">
        <v>499</v>
      </c>
      <c r="B21" s="15" t="s">
        <v>61</v>
      </c>
      <c r="C21" s="143" t="s">
        <v>2025</v>
      </c>
      <c r="D21" s="60">
        <v>800</v>
      </c>
      <c r="E21" s="138">
        <v>6034</v>
      </c>
      <c r="F21" s="141">
        <v>40574</v>
      </c>
      <c r="G21" s="16" t="s">
        <v>496</v>
      </c>
      <c r="H21" s="15"/>
      <c r="I21" s="16" t="s">
        <v>496</v>
      </c>
      <c r="J21" s="15"/>
      <c r="K21" s="15"/>
      <c r="L21" s="16" t="s">
        <v>496</v>
      </c>
      <c r="M21" s="16"/>
      <c r="N21" s="15"/>
      <c r="O21" s="17"/>
    </row>
    <row r="22" spans="1:25" s="39" customFormat="1" ht="51" customHeight="1" x14ac:dyDescent="0.2">
      <c r="A22" s="867" t="s">
        <v>500</v>
      </c>
      <c r="B22" s="15" t="s">
        <v>62</v>
      </c>
      <c r="C22" s="890" t="s">
        <v>2026</v>
      </c>
      <c r="D22" s="60">
        <v>4000</v>
      </c>
      <c r="E22" s="138">
        <v>6055</v>
      </c>
      <c r="F22" s="862">
        <v>40597</v>
      </c>
      <c r="G22" s="16" t="s">
        <v>496</v>
      </c>
      <c r="H22" s="15"/>
      <c r="I22" s="16" t="s">
        <v>496</v>
      </c>
      <c r="J22" s="15"/>
      <c r="K22" s="15"/>
      <c r="L22" s="16" t="s">
        <v>496</v>
      </c>
      <c r="M22" s="16"/>
      <c r="N22" s="15"/>
      <c r="O22" s="17"/>
    </row>
    <row r="23" spans="1:25" s="39" customFormat="1" ht="51" customHeight="1" x14ac:dyDescent="0.2">
      <c r="A23" s="867"/>
      <c r="B23" s="15" t="s">
        <v>63</v>
      </c>
      <c r="C23" s="890"/>
      <c r="D23" s="60">
        <v>6800</v>
      </c>
      <c r="E23" s="138">
        <v>6054</v>
      </c>
      <c r="F23" s="862"/>
      <c r="G23" s="16" t="s">
        <v>496</v>
      </c>
      <c r="H23" s="15"/>
      <c r="I23" s="16" t="s">
        <v>496</v>
      </c>
      <c r="J23" s="15"/>
      <c r="K23" s="15"/>
      <c r="L23" s="16" t="s">
        <v>496</v>
      </c>
      <c r="M23" s="16"/>
      <c r="N23" s="15"/>
      <c r="O23" s="17"/>
    </row>
    <row r="24" spans="1:25" s="39" customFormat="1" ht="51" customHeight="1" x14ac:dyDescent="0.2">
      <c r="A24" s="142" t="s">
        <v>501</v>
      </c>
      <c r="B24" s="15" t="s">
        <v>64</v>
      </c>
      <c r="C24" s="143" t="s">
        <v>2027</v>
      </c>
      <c r="D24" s="60">
        <v>500</v>
      </c>
      <c r="E24" s="138">
        <v>6033</v>
      </c>
      <c r="F24" s="141">
        <v>40574</v>
      </c>
      <c r="G24" s="16" t="s">
        <v>496</v>
      </c>
      <c r="H24" s="15"/>
      <c r="I24" s="16" t="s">
        <v>496</v>
      </c>
      <c r="J24" s="15"/>
      <c r="K24" s="15"/>
      <c r="L24" s="16" t="s">
        <v>496</v>
      </c>
      <c r="M24" s="16"/>
      <c r="N24" s="15"/>
      <c r="O24" s="17"/>
    </row>
    <row r="25" spans="1:25" s="39" customFormat="1" ht="51" customHeight="1" x14ac:dyDescent="0.2">
      <c r="A25" s="142" t="s">
        <v>502</v>
      </c>
      <c r="B25" s="15" t="s">
        <v>65</v>
      </c>
      <c r="C25" s="143" t="s">
        <v>2028</v>
      </c>
      <c r="D25" s="60">
        <v>6300</v>
      </c>
      <c r="E25" s="138">
        <v>6035</v>
      </c>
      <c r="F25" s="141">
        <v>40574</v>
      </c>
      <c r="G25" s="16" t="s">
        <v>496</v>
      </c>
      <c r="H25" s="15"/>
      <c r="I25" s="16" t="s">
        <v>496</v>
      </c>
      <c r="J25" s="15"/>
      <c r="K25" s="15"/>
      <c r="L25" s="16" t="s">
        <v>496</v>
      </c>
      <c r="M25" s="16"/>
      <c r="N25" s="15"/>
      <c r="O25" s="17"/>
    </row>
    <row r="26" spans="1:25" s="39" customFormat="1" ht="51" customHeight="1" x14ac:dyDescent="0.2">
      <c r="A26" s="142" t="s">
        <v>503</v>
      </c>
      <c r="B26" s="15" t="s">
        <v>66</v>
      </c>
      <c r="C26" s="143" t="s">
        <v>2029</v>
      </c>
      <c r="D26" s="60">
        <v>654.79999999999995</v>
      </c>
      <c r="E26" s="138">
        <v>6038</v>
      </c>
      <c r="F26" s="141">
        <v>40581</v>
      </c>
      <c r="G26" s="16" t="s">
        <v>496</v>
      </c>
      <c r="H26" s="15"/>
      <c r="I26" s="16" t="s">
        <v>496</v>
      </c>
      <c r="J26" s="15"/>
      <c r="K26" s="15"/>
      <c r="L26" s="16" t="s">
        <v>496</v>
      </c>
      <c r="M26" s="16"/>
      <c r="N26" s="15"/>
      <c r="O26" s="17"/>
    </row>
    <row r="27" spans="1:25" s="39" customFormat="1" ht="51" customHeight="1" x14ac:dyDescent="0.2">
      <c r="A27" s="142" t="s">
        <v>504</v>
      </c>
      <c r="B27" s="15" t="s">
        <v>67</v>
      </c>
      <c r="C27" s="143" t="s">
        <v>2030</v>
      </c>
      <c r="D27" s="60">
        <v>142.38</v>
      </c>
      <c r="E27" s="138">
        <v>6025</v>
      </c>
      <c r="F27" s="141">
        <v>40557</v>
      </c>
      <c r="G27" s="16" t="s">
        <v>496</v>
      </c>
      <c r="H27" s="15"/>
      <c r="I27" s="16" t="s">
        <v>496</v>
      </c>
      <c r="J27" s="15"/>
      <c r="K27" s="15"/>
      <c r="L27" s="16" t="s">
        <v>496</v>
      </c>
      <c r="M27" s="16"/>
      <c r="N27" s="15"/>
      <c r="O27" s="17"/>
    </row>
    <row r="28" spans="1:25" s="39" customFormat="1" ht="51" customHeight="1" x14ac:dyDescent="0.2">
      <c r="A28" s="867" t="s">
        <v>505</v>
      </c>
      <c r="B28" s="15" t="s">
        <v>68</v>
      </c>
      <c r="C28" s="890" t="s">
        <v>2031</v>
      </c>
      <c r="D28" s="60">
        <v>300</v>
      </c>
      <c r="E28" s="138">
        <v>6026</v>
      </c>
      <c r="F28" s="862">
        <v>40557</v>
      </c>
      <c r="G28" s="16" t="s">
        <v>496</v>
      </c>
      <c r="H28" s="15"/>
      <c r="I28" s="16" t="s">
        <v>496</v>
      </c>
      <c r="J28" s="15"/>
      <c r="K28" s="15"/>
      <c r="L28" s="16" t="s">
        <v>496</v>
      </c>
      <c r="M28" s="16"/>
      <c r="N28" s="15"/>
      <c r="O28" s="17"/>
    </row>
    <row r="29" spans="1:25" s="39" customFormat="1" ht="51" customHeight="1" x14ac:dyDescent="0.2">
      <c r="A29" s="867"/>
      <c r="B29" s="15" t="s">
        <v>67</v>
      </c>
      <c r="C29" s="890"/>
      <c r="D29" s="60">
        <v>508.5</v>
      </c>
      <c r="E29" s="138">
        <v>6027</v>
      </c>
      <c r="F29" s="862"/>
      <c r="G29" s="16" t="s">
        <v>496</v>
      </c>
      <c r="H29" s="15"/>
      <c r="I29" s="16" t="s">
        <v>496</v>
      </c>
      <c r="J29" s="15"/>
      <c r="K29" s="15"/>
      <c r="L29" s="16" t="s">
        <v>496</v>
      </c>
      <c r="M29" s="16"/>
      <c r="N29" s="15"/>
      <c r="O29" s="17"/>
    </row>
    <row r="30" spans="1:25" s="39" customFormat="1" ht="51" customHeight="1" x14ac:dyDescent="0.2">
      <c r="A30" s="142" t="s">
        <v>506</v>
      </c>
      <c r="B30" s="15" t="s">
        <v>69</v>
      </c>
      <c r="C30" s="143" t="s">
        <v>2004</v>
      </c>
      <c r="D30" s="60">
        <v>2000</v>
      </c>
      <c r="E30" s="138">
        <v>6028</v>
      </c>
      <c r="F30" s="141">
        <v>40564</v>
      </c>
      <c r="G30" s="16" t="s">
        <v>496</v>
      </c>
      <c r="H30" s="15"/>
      <c r="I30" s="16" t="s">
        <v>496</v>
      </c>
      <c r="J30" s="15"/>
      <c r="K30" s="15"/>
      <c r="L30" s="16" t="s">
        <v>496</v>
      </c>
      <c r="M30" s="16"/>
      <c r="N30" s="15"/>
      <c r="O30" s="17"/>
    </row>
    <row r="31" spans="1:25" s="39" customFormat="1" ht="51" customHeight="1" x14ac:dyDescent="0.2">
      <c r="A31" s="142" t="s">
        <v>507</v>
      </c>
      <c r="B31" s="15" t="s">
        <v>70</v>
      </c>
      <c r="C31" s="143" t="s">
        <v>2032</v>
      </c>
      <c r="D31" s="60">
        <v>11229.84</v>
      </c>
      <c r="E31" s="138">
        <v>6068</v>
      </c>
      <c r="F31" s="141">
        <v>40602</v>
      </c>
      <c r="G31" s="16" t="s">
        <v>496</v>
      </c>
      <c r="H31" s="15"/>
      <c r="I31" s="16" t="s">
        <v>496</v>
      </c>
      <c r="J31" s="15"/>
      <c r="K31" s="15"/>
      <c r="L31" s="16" t="s">
        <v>496</v>
      </c>
      <c r="M31" s="16"/>
      <c r="N31" s="15"/>
      <c r="O31" s="17"/>
    </row>
    <row r="32" spans="1:25" s="39" customFormat="1" ht="51" customHeight="1" x14ac:dyDescent="0.2">
      <c r="A32" s="867" t="s">
        <v>508</v>
      </c>
      <c r="B32" s="15" t="s">
        <v>71</v>
      </c>
      <c r="C32" s="890" t="s">
        <v>2033</v>
      </c>
      <c r="D32" s="60">
        <v>2423.6000000000004</v>
      </c>
      <c r="E32" s="138">
        <v>6039</v>
      </c>
      <c r="F32" s="862">
        <v>40584</v>
      </c>
      <c r="G32" s="16" t="s">
        <v>496</v>
      </c>
      <c r="H32" s="15"/>
      <c r="I32" s="16" t="s">
        <v>496</v>
      </c>
      <c r="J32" s="15"/>
      <c r="K32" s="15"/>
      <c r="L32" s="16" t="s">
        <v>496</v>
      </c>
      <c r="M32" s="16"/>
      <c r="N32" s="15"/>
      <c r="O32" s="17"/>
    </row>
    <row r="33" spans="1:15" s="39" customFormat="1" ht="51" customHeight="1" x14ac:dyDescent="0.2">
      <c r="A33" s="867"/>
      <c r="B33" s="15" t="s">
        <v>72</v>
      </c>
      <c r="C33" s="890"/>
      <c r="D33" s="60">
        <v>135</v>
      </c>
      <c r="E33" s="138">
        <v>6040</v>
      </c>
      <c r="F33" s="862"/>
      <c r="G33" s="16" t="s">
        <v>496</v>
      </c>
      <c r="H33" s="15"/>
      <c r="I33" s="16" t="s">
        <v>496</v>
      </c>
      <c r="J33" s="15"/>
      <c r="K33" s="15"/>
      <c r="L33" s="16" t="s">
        <v>496</v>
      </c>
      <c r="M33" s="16"/>
      <c r="N33" s="15"/>
      <c r="O33" s="17"/>
    </row>
    <row r="34" spans="1:15" s="39" customFormat="1" ht="51" customHeight="1" x14ac:dyDescent="0.2">
      <c r="A34" s="867"/>
      <c r="B34" s="15" t="s">
        <v>73</v>
      </c>
      <c r="C34" s="890"/>
      <c r="D34" s="60">
        <v>1066.4000000000001</v>
      </c>
      <c r="E34" s="138">
        <v>6041</v>
      </c>
      <c r="F34" s="862"/>
      <c r="G34" s="16" t="s">
        <v>496</v>
      </c>
      <c r="H34" s="15"/>
      <c r="I34" s="16" t="s">
        <v>496</v>
      </c>
      <c r="J34" s="15"/>
      <c r="K34" s="15"/>
      <c r="L34" s="16" t="s">
        <v>496</v>
      </c>
      <c r="M34" s="16"/>
      <c r="N34" s="15"/>
      <c r="O34" s="17"/>
    </row>
    <row r="35" spans="1:15" s="39" customFormat="1" ht="51" customHeight="1" x14ac:dyDescent="0.2">
      <c r="A35" s="867"/>
      <c r="B35" s="15" t="s">
        <v>74</v>
      </c>
      <c r="C35" s="890"/>
      <c r="D35" s="60">
        <v>2069.1</v>
      </c>
      <c r="E35" s="138">
        <v>6042</v>
      </c>
      <c r="F35" s="862"/>
      <c r="G35" s="16" t="s">
        <v>496</v>
      </c>
      <c r="H35" s="15"/>
      <c r="I35" s="16" t="s">
        <v>496</v>
      </c>
      <c r="J35" s="15"/>
      <c r="K35" s="15"/>
      <c r="L35" s="16" t="s">
        <v>496</v>
      </c>
      <c r="M35" s="16"/>
      <c r="N35" s="15"/>
      <c r="O35" s="17"/>
    </row>
    <row r="36" spans="1:15" s="39" customFormat="1" ht="51" customHeight="1" x14ac:dyDescent="0.2">
      <c r="A36" s="867" t="s">
        <v>509</v>
      </c>
      <c r="B36" s="15" t="s">
        <v>75</v>
      </c>
      <c r="C36" s="890" t="s">
        <v>2034</v>
      </c>
      <c r="D36" s="60">
        <v>6795.42</v>
      </c>
      <c r="E36" s="138">
        <v>6046</v>
      </c>
      <c r="F36" s="862">
        <v>40595</v>
      </c>
      <c r="G36" s="16" t="s">
        <v>496</v>
      </c>
      <c r="H36" s="15"/>
      <c r="I36" s="16" t="s">
        <v>496</v>
      </c>
      <c r="J36" s="15"/>
      <c r="K36" s="15"/>
      <c r="L36" s="16" t="s">
        <v>496</v>
      </c>
      <c r="M36" s="16"/>
      <c r="N36" s="15"/>
      <c r="O36" s="17"/>
    </row>
    <row r="37" spans="1:15" s="39" customFormat="1" ht="51" customHeight="1" x14ac:dyDescent="0.2">
      <c r="A37" s="867"/>
      <c r="B37" s="15" t="s">
        <v>76</v>
      </c>
      <c r="C37" s="890"/>
      <c r="D37" s="60">
        <v>340.52</v>
      </c>
      <c r="E37" s="138">
        <v>6047</v>
      </c>
      <c r="F37" s="862"/>
      <c r="G37" s="16"/>
      <c r="H37" s="16" t="s">
        <v>496</v>
      </c>
      <c r="I37" s="16" t="s">
        <v>496</v>
      </c>
      <c r="J37" s="15"/>
      <c r="K37" s="15"/>
      <c r="L37" s="16"/>
      <c r="M37" s="16" t="s">
        <v>496</v>
      </c>
      <c r="N37" s="15"/>
      <c r="O37" s="17" t="s">
        <v>1998</v>
      </c>
    </row>
    <row r="38" spans="1:15" s="39" customFormat="1" ht="51" customHeight="1" x14ac:dyDescent="0.2">
      <c r="A38" s="867"/>
      <c r="B38" s="15" t="s">
        <v>77</v>
      </c>
      <c r="C38" s="890"/>
      <c r="D38" s="60">
        <v>316.39999999999998</v>
      </c>
      <c r="E38" s="138">
        <v>6048</v>
      </c>
      <c r="F38" s="862"/>
      <c r="G38" s="16" t="s">
        <v>496</v>
      </c>
      <c r="H38" s="15"/>
      <c r="I38" s="16" t="s">
        <v>496</v>
      </c>
      <c r="J38" s="15"/>
      <c r="K38" s="15"/>
      <c r="L38" s="16" t="s">
        <v>496</v>
      </c>
      <c r="M38" s="16"/>
      <c r="N38" s="15"/>
      <c r="O38" s="17"/>
    </row>
    <row r="39" spans="1:15" s="39" customFormat="1" ht="51" customHeight="1" x14ac:dyDescent="0.2">
      <c r="A39" s="867"/>
      <c r="B39" s="15" t="s">
        <v>78</v>
      </c>
      <c r="C39" s="890"/>
      <c r="D39" s="60">
        <v>2955.5</v>
      </c>
      <c r="E39" s="138">
        <v>6049</v>
      </c>
      <c r="F39" s="862"/>
      <c r="G39" s="16" t="s">
        <v>496</v>
      </c>
      <c r="H39" s="15"/>
      <c r="I39" s="16" t="s">
        <v>496</v>
      </c>
      <c r="J39" s="15"/>
      <c r="K39" s="15"/>
      <c r="L39" s="16" t="s">
        <v>496</v>
      </c>
      <c r="M39" s="16"/>
      <c r="N39" s="15"/>
      <c r="O39" s="17"/>
    </row>
    <row r="40" spans="1:15" s="39" customFormat="1" ht="51" customHeight="1" x14ac:dyDescent="0.2">
      <c r="A40" s="867"/>
      <c r="B40" s="15" t="s">
        <v>75</v>
      </c>
      <c r="C40" s="890"/>
      <c r="D40" s="60">
        <v>395.2</v>
      </c>
      <c r="E40" s="138">
        <v>6093</v>
      </c>
      <c r="F40" s="141">
        <v>40676</v>
      </c>
      <c r="G40" s="16" t="s">
        <v>496</v>
      </c>
      <c r="H40" s="15"/>
      <c r="I40" s="16" t="s">
        <v>496</v>
      </c>
      <c r="J40" s="15"/>
      <c r="K40" s="15"/>
      <c r="L40" s="16" t="s">
        <v>496</v>
      </c>
      <c r="M40" s="16"/>
      <c r="N40" s="15"/>
      <c r="O40" s="17"/>
    </row>
    <row r="41" spans="1:15" s="39" customFormat="1" ht="51" customHeight="1" x14ac:dyDescent="0.2">
      <c r="A41" s="142" t="s">
        <v>510</v>
      </c>
      <c r="B41" s="15" t="s">
        <v>79</v>
      </c>
      <c r="C41" s="143" t="s">
        <v>2035</v>
      </c>
      <c r="D41" s="60">
        <v>10000</v>
      </c>
      <c r="E41" s="138">
        <v>6072</v>
      </c>
      <c r="F41" s="141">
        <v>40623</v>
      </c>
      <c r="G41" s="16" t="s">
        <v>496</v>
      </c>
      <c r="H41" s="15"/>
      <c r="I41" s="16" t="s">
        <v>496</v>
      </c>
      <c r="J41" s="15"/>
      <c r="K41" s="15"/>
      <c r="L41" s="16" t="s">
        <v>496</v>
      </c>
      <c r="M41" s="16"/>
      <c r="N41" s="15"/>
      <c r="O41" s="17"/>
    </row>
    <row r="42" spans="1:15" s="39" customFormat="1" ht="51" customHeight="1" x14ac:dyDescent="0.2">
      <c r="A42" s="142" t="s">
        <v>511</v>
      </c>
      <c r="B42" s="15" t="s">
        <v>80</v>
      </c>
      <c r="C42" s="143" t="s">
        <v>2036</v>
      </c>
      <c r="D42" s="60">
        <v>438.84</v>
      </c>
      <c r="E42" s="138">
        <v>6031</v>
      </c>
      <c r="F42" s="141">
        <v>40571</v>
      </c>
      <c r="G42" s="16" t="s">
        <v>496</v>
      </c>
      <c r="H42" s="15"/>
      <c r="I42" s="16" t="s">
        <v>496</v>
      </c>
      <c r="J42" s="15"/>
      <c r="K42" s="15"/>
      <c r="L42" s="16" t="s">
        <v>496</v>
      </c>
      <c r="M42" s="16"/>
      <c r="N42" s="15"/>
      <c r="O42" s="17"/>
    </row>
    <row r="43" spans="1:15" s="39" customFormat="1" ht="51" customHeight="1" x14ac:dyDescent="0.2">
      <c r="A43" s="142" t="s">
        <v>512</v>
      </c>
      <c r="B43" s="15" t="s">
        <v>81</v>
      </c>
      <c r="C43" s="143" t="s">
        <v>2037</v>
      </c>
      <c r="D43" s="60">
        <v>6720</v>
      </c>
      <c r="E43" s="138">
        <v>6075</v>
      </c>
      <c r="F43" s="141">
        <v>40627</v>
      </c>
      <c r="G43" s="16" t="s">
        <v>496</v>
      </c>
      <c r="H43" s="15"/>
      <c r="I43" s="16" t="s">
        <v>496</v>
      </c>
      <c r="J43" s="15"/>
      <c r="K43" s="15"/>
      <c r="L43" s="16" t="s">
        <v>496</v>
      </c>
      <c r="M43" s="16"/>
      <c r="N43" s="15"/>
      <c r="O43" s="17"/>
    </row>
    <row r="44" spans="1:15" s="39" customFormat="1" ht="51" customHeight="1" x14ac:dyDescent="0.2">
      <c r="A44" s="142" t="s">
        <v>513</v>
      </c>
      <c r="B44" s="15" t="s">
        <v>82</v>
      </c>
      <c r="C44" s="143" t="s">
        <v>2038</v>
      </c>
      <c r="D44" s="60">
        <v>3652</v>
      </c>
      <c r="E44" s="138">
        <v>6045</v>
      </c>
      <c r="F44" s="141">
        <v>40585</v>
      </c>
      <c r="G44" s="16" t="s">
        <v>496</v>
      </c>
      <c r="H44" s="15"/>
      <c r="I44" s="16" t="s">
        <v>496</v>
      </c>
      <c r="J44" s="15"/>
      <c r="K44" s="15"/>
      <c r="L44" s="16" t="s">
        <v>496</v>
      </c>
      <c r="M44" s="16"/>
      <c r="N44" s="15"/>
      <c r="O44" s="17"/>
    </row>
    <row r="45" spans="1:15" s="39" customFormat="1" ht="51" customHeight="1" x14ac:dyDescent="0.2">
      <c r="A45" s="142" t="s">
        <v>514</v>
      </c>
      <c r="B45" s="15" t="s">
        <v>83</v>
      </c>
      <c r="C45" s="143" t="s">
        <v>2017</v>
      </c>
      <c r="D45" s="60">
        <v>211.88</v>
      </c>
      <c r="E45" s="138">
        <v>6029</v>
      </c>
      <c r="F45" s="141">
        <v>40564</v>
      </c>
      <c r="G45" s="16" t="s">
        <v>496</v>
      </c>
      <c r="H45" s="15"/>
      <c r="I45" s="16" t="s">
        <v>496</v>
      </c>
      <c r="J45" s="15"/>
      <c r="K45" s="15"/>
      <c r="L45" s="16" t="s">
        <v>496</v>
      </c>
      <c r="M45" s="16"/>
      <c r="N45" s="15"/>
      <c r="O45" s="17"/>
    </row>
    <row r="46" spans="1:15" s="39" customFormat="1" ht="51" customHeight="1" x14ac:dyDescent="0.2">
      <c r="A46" s="142" t="s">
        <v>515</v>
      </c>
      <c r="B46" s="15" t="s">
        <v>83</v>
      </c>
      <c r="C46" s="143" t="s">
        <v>2039</v>
      </c>
      <c r="D46" s="60">
        <v>3135.06</v>
      </c>
      <c r="E46" s="138">
        <v>6030</v>
      </c>
      <c r="F46" s="141">
        <v>40564</v>
      </c>
      <c r="G46" s="16" t="s">
        <v>496</v>
      </c>
      <c r="H46" s="15"/>
      <c r="I46" s="16" t="s">
        <v>496</v>
      </c>
      <c r="J46" s="15"/>
      <c r="K46" s="15"/>
      <c r="L46" s="16" t="s">
        <v>496</v>
      </c>
      <c r="M46" s="16"/>
      <c r="N46" s="15"/>
      <c r="O46" s="17"/>
    </row>
    <row r="47" spans="1:15" s="39" customFormat="1" ht="51" customHeight="1" x14ac:dyDescent="0.2">
      <c r="A47" s="867" t="s">
        <v>516</v>
      </c>
      <c r="B47" s="15" t="s">
        <v>84</v>
      </c>
      <c r="C47" s="890" t="s">
        <v>2040</v>
      </c>
      <c r="D47" s="60">
        <v>300</v>
      </c>
      <c r="E47" s="138">
        <v>6099</v>
      </c>
      <c r="F47" s="862">
        <v>40679</v>
      </c>
      <c r="G47" s="16" t="s">
        <v>496</v>
      </c>
      <c r="H47" s="15"/>
      <c r="I47" s="16" t="s">
        <v>496</v>
      </c>
      <c r="J47" s="15"/>
      <c r="K47" s="15"/>
      <c r="L47" s="16" t="s">
        <v>496</v>
      </c>
      <c r="M47" s="16"/>
      <c r="N47" s="15"/>
      <c r="O47" s="17"/>
    </row>
    <row r="48" spans="1:15" s="39" customFormat="1" ht="51" customHeight="1" x14ac:dyDescent="0.2">
      <c r="A48" s="867"/>
      <c r="B48" s="15" t="s">
        <v>62</v>
      </c>
      <c r="C48" s="890"/>
      <c r="D48" s="60">
        <v>7000</v>
      </c>
      <c r="E48" s="138">
        <v>6098</v>
      </c>
      <c r="F48" s="862"/>
      <c r="G48" s="16" t="s">
        <v>496</v>
      </c>
      <c r="H48" s="15"/>
      <c r="I48" s="16" t="s">
        <v>496</v>
      </c>
      <c r="J48" s="15"/>
      <c r="K48" s="15"/>
      <c r="L48" s="16" t="s">
        <v>496</v>
      </c>
      <c r="M48" s="16"/>
      <c r="N48" s="15"/>
      <c r="O48" s="17"/>
    </row>
    <row r="49" spans="1:15" s="39" customFormat="1" ht="51" customHeight="1" x14ac:dyDescent="0.2">
      <c r="A49" s="867"/>
      <c r="B49" s="15" t="s">
        <v>85</v>
      </c>
      <c r="C49" s="890"/>
      <c r="D49" s="60">
        <v>6500</v>
      </c>
      <c r="E49" s="138">
        <v>6100</v>
      </c>
      <c r="F49" s="862"/>
      <c r="G49" s="16" t="s">
        <v>496</v>
      </c>
      <c r="H49" s="15"/>
      <c r="I49" s="16" t="s">
        <v>496</v>
      </c>
      <c r="J49" s="15"/>
      <c r="K49" s="15"/>
      <c r="L49" s="16" t="s">
        <v>496</v>
      </c>
      <c r="M49" s="16"/>
      <c r="N49" s="15"/>
      <c r="O49" s="17"/>
    </row>
    <row r="50" spans="1:15" s="39" customFormat="1" ht="51" customHeight="1" x14ac:dyDescent="0.2">
      <c r="A50" s="867" t="s">
        <v>517</v>
      </c>
      <c r="B50" s="15" t="s">
        <v>86</v>
      </c>
      <c r="C50" s="890" t="s">
        <v>2041</v>
      </c>
      <c r="D50" s="60">
        <v>3000</v>
      </c>
      <c r="E50" s="138">
        <v>6057</v>
      </c>
      <c r="F50" s="862">
        <v>40597</v>
      </c>
      <c r="G50" s="16" t="s">
        <v>496</v>
      </c>
      <c r="H50" s="15"/>
      <c r="I50" s="16" t="s">
        <v>496</v>
      </c>
      <c r="J50" s="15"/>
      <c r="K50" s="15"/>
      <c r="L50" s="16" t="s">
        <v>496</v>
      </c>
      <c r="M50" s="16"/>
      <c r="N50" s="15"/>
      <c r="O50" s="17"/>
    </row>
    <row r="51" spans="1:15" s="39" customFormat="1" ht="51" customHeight="1" x14ac:dyDescent="0.2">
      <c r="A51" s="867"/>
      <c r="B51" s="15" t="s">
        <v>87</v>
      </c>
      <c r="C51" s="890"/>
      <c r="D51" s="60">
        <v>3000</v>
      </c>
      <c r="E51" s="138">
        <v>6058</v>
      </c>
      <c r="F51" s="862"/>
      <c r="G51" s="16" t="s">
        <v>496</v>
      </c>
      <c r="H51" s="15"/>
      <c r="I51" s="16" t="s">
        <v>496</v>
      </c>
      <c r="J51" s="15"/>
      <c r="K51" s="15"/>
      <c r="L51" s="16"/>
      <c r="M51" s="16" t="s">
        <v>496</v>
      </c>
      <c r="N51" s="15"/>
      <c r="O51" s="17"/>
    </row>
    <row r="52" spans="1:15" s="39" customFormat="1" ht="51" customHeight="1" x14ac:dyDescent="0.2">
      <c r="A52" s="867" t="s">
        <v>518</v>
      </c>
      <c r="B52" s="15" t="s">
        <v>71</v>
      </c>
      <c r="C52" s="890" t="s">
        <v>2042</v>
      </c>
      <c r="D52" s="60">
        <v>146.25</v>
      </c>
      <c r="E52" s="138">
        <v>6061</v>
      </c>
      <c r="F52" s="862">
        <v>40598</v>
      </c>
      <c r="G52" s="16" t="s">
        <v>496</v>
      </c>
      <c r="H52" s="15"/>
      <c r="I52" s="16" t="s">
        <v>496</v>
      </c>
      <c r="J52" s="15"/>
      <c r="K52" s="15"/>
      <c r="L52" s="16"/>
      <c r="M52" s="16" t="s">
        <v>496</v>
      </c>
      <c r="N52" s="15"/>
      <c r="O52" s="17"/>
    </row>
    <row r="53" spans="1:15" s="39" customFormat="1" ht="51" customHeight="1" x14ac:dyDescent="0.2">
      <c r="A53" s="867"/>
      <c r="B53" s="15" t="s">
        <v>73</v>
      </c>
      <c r="C53" s="890"/>
      <c r="D53" s="60">
        <v>3551</v>
      </c>
      <c r="E53" s="138">
        <v>6060</v>
      </c>
      <c r="F53" s="862"/>
      <c r="G53" s="16" t="s">
        <v>496</v>
      </c>
      <c r="H53" s="15"/>
      <c r="I53" s="16" t="s">
        <v>496</v>
      </c>
      <c r="J53" s="15"/>
      <c r="K53" s="15"/>
      <c r="L53" s="16"/>
      <c r="M53" s="16" t="s">
        <v>496</v>
      </c>
      <c r="N53" s="15"/>
      <c r="O53" s="17"/>
    </row>
    <row r="54" spans="1:15" s="39" customFormat="1" ht="51" customHeight="1" x14ac:dyDescent="0.2">
      <c r="A54" s="867"/>
      <c r="B54" s="15" t="s">
        <v>88</v>
      </c>
      <c r="C54" s="890"/>
      <c r="D54" s="60">
        <v>3258.1</v>
      </c>
      <c r="E54" s="138">
        <v>6059</v>
      </c>
      <c r="F54" s="862"/>
      <c r="G54" s="16" t="s">
        <v>496</v>
      </c>
      <c r="H54" s="15"/>
      <c r="I54" s="16" t="s">
        <v>496</v>
      </c>
      <c r="J54" s="15"/>
      <c r="K54" s="15"/>
      <c r="L54" s="16"/>
      <c r="M54" s="16" t="s">
        <v>496</v>
      </c>
      <c r="N54" s="15"/>
      <c r="O54" s="17"/>
    </row>
    <row r="55" spans="1:15" s="39" customFormat="1" ht="51" customHeight="1" x14ac:dyDescent="0.2">
      <c r="A55" s="142" t="s">
        <v>519</v>
      </c>
      <c r="B55" s="15" t="s">
        <v>89</v>
      </c>
      <c r="C55" s="143" t="s">
        <v>2043</v>
      </c>
      <c r="D55" s="60">
        <v>3000</v>
      </c>
      <c r="E55" s="138">
        <v>6223</v>
      </c>
      <c r="F55" s="141">
        <v>40785</v>
      </c>
      <c r="G55" s="16" t="s">
        <v>496</v>
      </c>
      <c r="H55" s="15"/>
      <c r="I55" s="16" t="s">
        <v>496</v>
      </c>
      <c r="J55" s="15"/>
      <c r="K55" s="15"/>
      <c r="L55" s="16" t="s">
        <v>496</v>
      </c>
      <c r="M55" s="16"/>
      <c r="N55" s="15"/>
      <c r="O55" s="17"/>
    </row>
    <row r="56" spans="1:15" s="39" customFormat="1" ht="51" customHeight="1" x14ac:dyDescent="0.2">
      <c r="A56" s="867" t="s">
        <v>520</v>
      </c>
      <c r="B56" s="15" t="s">
        <v>90</v>
      </c>
      <c r="C56" s="890" t="s">
        <v>2044</v>
      </c>
      <c r="D56" s="60">
        <v>1500</v>
      </c>
      <c r="E56" s="138">
        <v>6063</v>
      </c>
      <c r="F56" s="862">
        <v>40599</v>
      </c>
      <c r="G56" s="16" t="s">
        <v>496</v>
      </c>
      <c r="H56" s="15"/>
      <c r="I56" s="16" t="s">
        <v>496</v>
      </c>
      <c r="J56" s="15"/>
      <c r="K56" s="15"/>
      <c r="L56" s="16" t="s">
        <v>496</v>
      </c>
      <c r="M56" s="16"/>
      <c r="N56" s="15"/>
      <c r="O56" s="17"/>
    </row>
    <row r="57" spans="1:15" s="39" customFormat="1" ht="51" customHeight="1" x14ac:dyDescent="0.2">
      <c r="A57" s="867"/>
      <c r="B57" s="15" t="s">
        <v>91</v>
      </c>
      <c r="C57" s="890"/>
      <c r="D57" s="60">
        <v>2426</v>
      </c>
      <c r="E57" s="138">
        <v>6062</v>
      </c>
      <c r="F57" s="862"/>
      <c r="G57" s="16" t="s">
        <v>496</v>
      </c>
      <c r="H57" s="15"/>
      <c r="I57" s="16" t="s">
        <v>496</v>
      </c>
      <c r="J57" s="15"/>
      <c r="K57" s="15"/>
      <c r="L57" s="16" t="s">
        <v>496</v>
      </c>
      <c r="M57" s="16"/>
      <c r="N57" s="15"/>
      <c r="O57" s="17"/>
    </row>
    <row r="58" spans="1:15" s="39" customFormat="1" ht="51" customHeight="1" x14ac:dyDescent="0.2">
      <c r="A58" s="142" t="s">
        <v>521</v>
      </c>
      <c r="B58" s="15" t="s">
        <v>92</v>
      </c>
      <c r="C58" s="143" t="s">
        <v>2018</v>
      </c>
      <c r="D58" s="60">
        <v>11040</v>
      </c>
      <c r="E58" s="54" t="s">
        <v>205</v>
      </c>
      <c r="F58" s="141">
        <v>40603</v>
      </c>
      <c r="G58" s="16" t="s">
        <v>496</v>
      </c>
      <c r="H58" s="15"/>
      <c r="I58" s="16" t="s">
        <v>496</v>
      </c>
      <c r="J58" s="15"/>
      <c r="K58" s="15"/>
      <c r="L58" s="16" t="s">
        <v>496</v>
      </c>
      <c r="M58" s="16"/>
      <c r="N58" s="15"/>
      <c r="O58" s="17"/>
    </row>
    <row r="59" spans="1:15" s="39" customFormat="1" ht="51" customHeight="1" x14ac:dyDescent="0.2">
      <c r="A59" s="142" t="s">
        <v>522</v>
      </c>
      <c r="B59" s="15" t="s">
        <v>67</v>
      </c>
      <c r="C59" s="143" t="s">
        <v>2022</v>
      </c>
      <c r="D59" s="60">
        <v>296.63</v>
      </c>
      <c r="E59" s="138">
        <v>6032</v>
      </c>
      <c r="F59" s="141">
        <v>40574</v>
      </c>
      <c r="G59" s="16" t="s">
        <v>496</v>
      </c>
      <c r="H59" s="15"/>
      <c r="I59" s="16" t="s">
        <v>496</v>
      </c>
      <c r="J59" s="15"/>
      <c r="K59" s="15"/>
      <c r="L59" s="16" t="s">
        <v>496</v>
      </c>
      <c r="M59" s="16"/>
      <c r="N59" s="15"/>
      <c r="O59" s="17"/>
    </row>
    <row r="60" spans="1:15" s="39" customFormat="1" ht="51" customHeight="1" x14ac:dyDescent="0.2">
      <c r="A60" s="142" t="s">
        <v>523</v>
      </c>
      <c r="B60" s="15" t="s">
        <v>93</v>
      </c>
      <c r="C60" s="143" t="s">
        <v>2045</v>
      </c>
      <c r="D60" s="60">
        <v>169.5</v>
      </c>
      <c r="E60" s="138">
        <v>6037</v>
      </c>
      <c r="F60" s="141">
        <v>40581</v>
      </c>
      <c r="G60" s="16" t="s">
        <v>496</v>
      </c>
      <c r="H60" s="15"/>
      <c r="I60" s="16" t="s">
        <v>496</v>
      </c>
      <c r="J60" s="15"/>
      <c r="K60" s="15"/>
      <c r="L60" s="16"/>
      <c r="M60" s="16" t="s">
        <v>496</v>
      </c>
      <c r="N60" s="15"/>
      <c r="O60" s="17"/>
    </row>
    <row r="61" spans="1:15" s="39" customFormat="1" ht="51" customHeight="1" x14ac:dyDescent="0.2">
      <c r="A61" s="142" t="s">
        <v>524</v>
      </c>
      <c r="B61" s="15" t="s">
        <v>67</v>
      </c>
      <c r="C61" s="143" t="s">
        <v>2023</v>
      </c>
      <c r="D61" s="60">
        <v>296.63</v>
      </c>
      <c r="E61" s="138">
        <v>6043</v>
      </c>
      <c r="F61" s="141">
        <v>40582</v>
      </c>
      <c r="G61" s="16" t="s">
        <v>496</v>
      </c>
      <c r="H61" s="15"/>
      <c r="I61" s="16" t="s">
        <v>496</v>
      </c>
      <c r="J61" s="15"/>
      <c r="K61" s="15"/>
      <c r="L61" s="16"/>
      <c r="M61" s="16" t="s">
        <v>496</v>
      </c>
      <c r="N61" s="15"/>
      <c r="O61" s="17"/>
    </row>
    <row r="62" spans="1:15" s="39" customFormat="1" ht="51" customHeight="1" x14ac:dyDescent="0.2">
      <c r="A62" s="142" t="s">
        <v>525</v>
      </c>
      <c r="B62" s="15" t="s">
        <v>94</v>
      </c>
      <c r="C62" s="143" t="s">
        <v>2046</v>
      </c>
      <c r="D62" s="60">
        <v>990</v>
      </c>
      <c r="E62" s="138">
        <v>6065</v>
      </c>
      <c r="F62" s="141">
        <v>40599</v>
      </c>
      <c r="G62" s="16" t="s">
        <v>496</v>
      </c>
      <c r="H62" s="15"/>
      <c r="I62" s="16" t="s">
        <v>496</v>
      </c>
      <c r="J62" s="15"/>
      <c r="K62" s="15"/>
      <c r="L62" s="16"/>
      <c r="M62" s="16" t="s">
        <v>496</v>
      </c>
      <c r="N62" s="15"/>
      <c r="O62" s="17"/>
    </row>
    <row r="63" spans="1:15" s="39" customFormat="1" ht="51" customHeight="1" x14ac:dyDescent="0.2">
      <c r="A63" s="142" t="s">
        <v>526</v>
      </c>
      <c r="B63" s="15" t="s">
        <v>67</v>
      </c>
      <c r="C63" s="143" t="s">
        <v>2017</v>
      </c>
      <c r="D63" s="60">
        <v>211.88</v>
      </c>
      <c r="E63" s="138">
        <v>6044</v>
      </c>
      <c r="F63" s="141">
        <v>40589</v>
      </c>
      <c r="G63" s="16" t="s">
        <v>496</v>
      </c>
      <c r="H63" s="15"/>
      <c r="I63" s="16" t="s">
        <v>496</v>
      </c>
      <c r="J63" s="15"/>
      <c r="K63" s="15"/>
      <c r="L63" s="16"/>
      <c r="M63" s="16" t="s">
        <v>496</v>
      </c>
      <c r="N63" s="15"/>
      <c r="O63" s="17"/>
    </row>
    <row r="64" spans="1:15" s="39" customFormat="1" ht="51" customHeight="1" x14ac:dyDescent="0.2">
      <c r="A64" s="142" t="s">
        <v>527</v>
      </c>
      <c r="B64" s="15" t="s">
        <v>95</v>
      </c>
      <c r="C64" s="143" t="s">
        <v>2047</v>
      </c>
      <c r="D64" s="60">
        <v>935</v>
      </c>
      <c r="E64" s="138">
        <v>6064</v>
      </c>
      <c r="F64" s="141">
        <v>40599</v>
      </c>
      <c r="G64" s="16" t="s">
        <v>496</v>
      </c>
      <c r="H64" s="15"/>
      <c r="I64" s="16" t="s">
        <v>496</v>
      </c>
      <c r="J64" s="15"/>
      <c r="K64" s="15"/>
      <c r="L64" s="16"/>
      <c r="M64" s="16" t="s">
        <v>496</v>
      </c>
      <c r="N64" s="15"/>
      <c r="O64" s="17"/>
    </row>
    <row r="65" spans="1:15" s="39" customFormat="1" ht="51" customHeight="1" x14ac:dyDescent="0.2">
      <c r="A65" s="142" t="s">
        <v>528</v>
      </c>
      <c r="B65" s="15" t="s">
        <v>96</v>
      </c>
      <c r="C65" s="143" t="s">
        <v>2048</v>
      </c>
      <c r="D65" s="60">
        <v>157.5</v>
      </c>
      <c r="E65" s="138">
        <v>6077</v>
      </c>
      <c r="F65" s="141">
        <v>40632</v>
      </c>
      <c r="G65" s="16" t="s">
        <v>496</v>
      </c>
      <c r="H65" s="15"/>
      <c r="I65" s="16" t="s">
        <v>496</v>
      </c>
      <c r="J65" s="15"/>
      <c r="K65" s="15"/>
      <c r="L65" s="16" t="s">
        <v>496</v>
      </c>
      <c r="M65" s="16"/>
      <c r="N65" s="15"/>
      <c r="O65" s="17"/>
    </row>
    <row r="66" spans="1:15" s="39" customFormat="1" ht="51" customHeight="1" x14ac:dyDescent="0.2">
      <c r="A66" s="867" t="s">
        <v>529</v>
      </c>
      <c r="B66" s="15" t="s">
        <v>83</v>
      </c>
      <c r="C66" s="890" t="s">
        <v>2049</v>
      </c>
      <c r="D66" s="60">
        <v>162.72999999999999</v>
      </c>
      <c r="E66" s="138">
        <v>6067</v>
      </c>
      <c r="F66" s="862">
        <v>40599</v>
      </c>
      <c r="G66" s="16" t="s">
        <v>496</v>
      </c>
      <c r="H66" s="15"/>
      <c r="I66" s="16" t="s">
        <v>496</v>
      </c>
      <c r="J66" s="15"/>
      <c r="K66" s="15"/>
      <c r="L66" s="16" t="s">
        <v>496</v>
      </c>
      <c r="M66" s="16"/>
      <c r="N66" s="15"/>
      <c r="O66" s="17"/>
    </row>
    <row r="67" spans="1:15" s="39" customFormat="1" ht="51" customHeight="1" x14ac:dyDescent="0.2">
      <c r="A67" s="867"/>
      <c r="B67" s="15" t="s">
        <v>67</v>
      </c>
      <c r="C67" s="890"/>
      <c r="D67" s="60">
        <v>162.72</v>
      </c>
      <c r="E67" s="138">
        <v>6066</v>
      </c>
      <c r="F67" s="862"/>
      <c r="G67" s="16" t="s">
        <v>496</v>
      </c>
      <c r="H67" s="15"/>
      <c r="I67" s="16" t="s">
        <v>496</v>
      </c>
      <c r="J67" s="15"/>
      <c r="K67" s="15"/>
      <c r="L67" s="16" t="s">
        <v>496</v>
      </c>
      <c r="M67" s="16"/>
      <c r="N67" s="15"/>
      <c r="O67" s="17"/>
    </row>
    <row r="68" spans="1:15" s="39" customFormat="1" ht="51" customHeight="1" x14ac:dyDescent="0.2">
      <c r="A68" s="142" t="s">
        <v>530</v>
      </c>
      <c r="B68" s="15" t="s">
        <v>97</v>
      </c>
      <c r="C68" s="143" t="s">
        <v>2050</v>
      </c>
      <c r="D68" s="60">
        <v>8526.92</v>
      </c>
      <c r="E68" s="138">
        <v>6076</v>
      </c>
      <c r="F68" s="141">
        <v>40630</v>
      </c>
      <c r="G68" s="16" t="s">
        <v>496</v>
      </c>
      <c r="H68" s="15"/>
      <c r="I68" s="16" t="s">
        <v>496</v>
      </c>
      <c r="J68" s="15"/>
      <c r="K68" s="15"/>
      <c r="L68" s="16"/>
      <c r="M68" s="16" t="s">
        <v>496</v>
      </c>
      <c r="N68" s="15"/>
      <c r="O68" s="17"/>
    </row>
    <row r="69" spans="1:15" s="39" customFormat="1" ht="51" customHeight="1" x14ac:dyDescent="0.2">
      <c r="A69" s="142" t="s">
        <v>531</v>
      </c>
      <c r="B69" s="15" t="s">
        <v>67</v>
      </c>
      <c r="C69" s="143" t="s">
        <v>1086</v>
      </c>
      <c r="D69" s="60">
        <v>122.04</v>
      </c>
      <c r="E69" s="138">
        <v>6070</v>
      </c>
      <c r="F69" s="141">
        <v>40606</v>
      </c>
      <c r="G69" s="16" t="s">
        <v>496</v>
      </c>
      <c r="H69" s="15"/>
      <c r="I69" s="16" t="s">
        <v>496</v>
      </c>
      <c r="J69" s="15"/>
      <c r="K69" s="15"/>
      <c r="L69" s="16"/>
      <c r="M69" s="16" t="s">
        <v>496</v>
      </c>
      <c r="N69" s="15"/>
      <c r="O69" s="17"/>
    </row>
    <row r="70" spans="1:15" s="39" customFormat="1" ht="51" customHeight="1" x14ac:dyDescent="0.2">
      <c r="A70" s="867" t="s">
        <v>532</v>
      </c>
      <c r="B70" s="15" t="s">
        <v>75</v>
      </c>
      <c r="C70" s="890" t="s">
        <v>2051</v>
      </c>
      <c r="D70" s="60">
        <v>6072.25</v>
      </c>
      <c r="E70" s="138">
        <v>6108</v>
      </c>
      <c r="F70" s="862">
        <v>40688</v>
      </c>
      <c r="G70" s="16" t="s">
        <v>496</v>
      </c>
      <c r="H70" s="15"/>
      <c r="I70" s="16" t="s">
        <v>496</v>
      </c>
      <c r="J70" s="15"/>
      <c r="K70" s="15"/>
      <c r="L70" s="16"/>
      <c r="M70" s="16" t="s">
        <v>496</v>
      </c>
      <c r="N70" s="15"/>
      <c r="O70" s="17"/>
    </row>
    <row r="71" spans="1:15" s="39" customFormat="1" ht="51" customHeight="1" x14ac:dyDescent="0.2">
      <c r="A71" s="867"/>
      <c r="B71" s="15" t="s">
        <v>98</v>
      </c>
      <c r="C71" s="890"/>
      <c r="D71" s="60">
        <v>1444.95</v>
      </c>
      <c r="E71" s="138">
        <v>6109</v>
      </c>
      <c r="F71" s="862"/>
      <c r="G71" s="16" t="s">
        <v>496</v>
      </c>
      <c r="H71" s="15"/>
      <c r="I71" s="16" t="s">
        <v>496</v>
      </c>
      <c r="J71" s="15"/>
      <c r="K71" s="15"/>
      <c r="L71" s="16"/>
      <c r="M71" s="16" t="s">
        <v>496</v>
      </c>
      <c r="N71" s="15"/>
      <c r="O71" s="17"/>
    </row>
    <row r="72" spans="1:15" s="39" customFormat="1" ht="51" customHeight="1" x14ac:dyDescent="0.2">
      <c r="A72" s="142" t="s">
        <v>533</v>
      </c>
      <c r="B72" s="15" t="s">
        <v>67</v>
      </c>
      <c r="C72" s="143" t="s">
        <v>2052</v>
      </c>
      <c r="D72" s="60">
        <v>422.53</v>
      </c>
      <c r="E72" s="138">
        <v>6074</v>
      </c>
      <c r="F72" s="141">
        <v>40626</v>
      </c>
      <c r="G72" s="16" t="s">
        <v>496</v>
      </c>
      <c r="H72" s="15"/>
      <c r="I72" s="16" t="s">
        <v>496</v>
      </c>
      <c r="J72" s="15"/>
      <c r="K72" s="15"/>
      <c r="L72" s="16" t="s">
        <v>496</v>
      </c>
      <c r="M72" s="16"/>
      <c r="N72" s="15"/>
      <c r="O72" s="17"/>
    </row>
    <row r="73" spans="1:15" s="39" customFormat="1" ht="51" customHeight="1" x14ac:dyDescent="0.2">
      <c r="A73" s="142" t="s">
        <v>534</v>
      </c>
      <c r="B73" s="15" t="s">
        <v>99</v>
      </c>
      <c r="C73" s="143" t="s">
        <v>2053</v>
      </c>
      <c r="D73" s="60">
        <v>1440</v>
      </c>
      <c r="E73" s="138">
        <v>6071</v>
      </c>
      <c r="F73" s="141">
        <v>40617</v>
      </c>
      <c r="G73" s="16" t="s">
        <v>496</v>
      </c>
      <c r="H73" s="15"/>
      <c r="I73" s="16" t="s">
        <v>496</v>
      </c>
      <c r="J73" s="15"/>
      <c r="K73" s="15"/>
      <c r="L73" s="16" t="s">
        <v>496</v>
      </c>
      <c r="M73" s="16"/>
      <c r="N73" s="15"/>
      <c r="O73" s="17"/>
    </row>
    <row r="74" spans="1:15" s="39" customFormat="1" ht="51" customHeight="1" x14ac:dyDescent="0.2">
      <c r="A74" s="867" t="s">
        <v>535</v>
      </c>
      <c r="B74" s="15" t="s">
        <v>100</v>
      </c>
      <c r="C74" s="890" t="s">
        <v>2054</v>
      </c>
      <c r="D74" s="60">
        <v>729</v>
      </c>
      <c r="E74" s="138">
        <v>6102</v>
      </c>
      <c r="F74" s="862">
        <v>40679</v>
      </c>
      <c r="G74" s="16" t="s">
        <v>496</v>
      </c>
      <c r="H74" s="15"/>
      <c r="I74" s="16" t="s">
        <v>496</v>
      </c>
      <c r="J74" s="15"/>
      <c r="K74" s="15"/>
      <c r="L74" s="16" t="s">
        <v>496</v>
      </c>
      <c r="M74" s="16"/>
      <c r="N74" s="15"/>
      <c r="O74" s="17"/>
    </row>
    <row r="75" spans="1:15" s="39" customFormat="1" ht="51" customHeight="1" x14ac:dyDescent="0.2">
      <c r="A75" s="867"/>
      <c r="B75" s="15" t="s">
        <v>101</v>
      </c>
      <c r="C75" s="890"/>
      <c r="D75" s="60">
        <v>1188.76</v>
      </c>
      <c r="E75" s="138">
        <v>6101</v>
      </c>
      <c r="F75" s="862"/>
      <c r="G75" s="16" t="s">
        <v>496</v>
      </c>
      <c r="H75" s="15"/>
      <c r="I75" s="16" t="s">
        <v>496</v>
      </c>
      <c r="J75" s="15"/>
      <c r="K75" s="15"/>
      <c r="L75" s="16"/>
      <c r="M75" s="16" t="s">
        <v>496</v>
      </c>
      <c r="N75" s="15"/>
      <c r="O75" s="17"/>
    </row>
    <row r="76" spans="1:15" s="39" customFormat="1" ht="51" customHeight="1" x14ac:dyDescent="0.2">
      <c r="A76" s="867"/>
      <c r="B76" s="15" t="s">
        <v>102</v>
      </c>
      <c r="C76" s="890"/>
      <c r="D76" s="60">
        <v>23</v>
      </c>
      <c r="E76" s="138">
        <v>6103</v>
      </c>
      <c r="F76" s="862"/>
      <c r="G76" s="16" t="s">
        <v>496</v>
      </c>
      <c r="H76" s="15"/>
      <c r="I76" s="16" t="s">
        <v>496</v>
      </c>
      <c r="J76" s="15"/>
      <c r="K76" s="15"/>
      <c r="L76" s="16"/>
      <c r="M76" s="16" t="s">
        <v>496</v>
      </c>
      <c r="N76" s="15"/>
      <c r="O76" s="17"/>
    </row>
    <row r="77" spans="1:15" s="39" customFormat="1" ht="51" customHeight="1" x14ac:dyDescent="0.2">
      <c r="A77" s="142" t="s">
        <v>536</v>
      </c>
      <c r="B77" s="15" t="s">
        <v>103</v>
      </c>
      <c r="C77" s="143" t="s">
        <v>2055</v>
      </c>
      <c r="D77" s="60">
        <v>2454.36</v>
      </c>
      <c r="E77" s="138">
        <v>6085</v>
      </c>
      <c r="F77" s="141">
        <v>40644</v>
      </c>
      <c r="G77" s="16" t="s">
        <v>496</v>
      </c>
      <c r="H77" s="15"/>
      <c r="I77" s="16" t="s">
        <v>496</v>
      </c>
      <c r="J77" s="15"/>
      <c r="K77" s="15"/>
      <c r="L77" s="16"/>
      <c r="M77" s="16" t="s">
        <v>496</v>
      </c>
      <c r="N77" s="15"/>
      <c r="O77" s="17"/>
    </row>
    <row r="78" spans="1:15" s="39" customFormat="1" ht="51" customHeight="1" x14ac:dyDescent="0.2">
      <c r="A78" s="867" t="s">
        <v>537</v>
      </c>
      <c r="B78" s="15" t="s">
        <v>104</v>
      </c>
      <c r="C78" s="890" t="s">
        <v>2056</v>
      </c>
      <c r="D78" s="60">
        <v>1390</v>
      </c>
      <c r="E78" s="138">
        <v>6088</v>
      </c>
      <c r="F78" s="862">
        <v>40668</v>
      </c>
      <c r="G78" s="16" t="s">
        <v>496</v>
      </c>
      <c r="H78" s="15"/>
      <c r="I78" s="16" t="s">
        <v>496</v>
      </c>
      <c r="J78" s="15"/>
      <c r="K78" s="15"/>
      <c r="L78" s="16" t="s">
        <v>496</v>
      </c>
      <c r="M78" s="16"/>
      <c r="N78" s="15"/>
      <c r="O78" s="17"/>
    </row>
    <row r="79" spans="1:15" s="39" customFormat="1" ht="51" customHeight="1" x14ac:dyDescent="0.2">
      <c r="A79" s="867"/>
      <c r="B79" s="15" t="s">
        <v>105</v>
      </c>
      <c r="C79" s="890"/>
      <c r="D79" s="60">
        <v>1100</v>
      </c>
      <c r="E79" s="138">
        <v>6089</v>
      </c>
      <c r="F79" s="862"/>
      <c r="G79" s="16" t="s">
        <v>496</v>
      </c>
      <c r="H79" s="15"/>
      <c r="I79" s="16" t="s">
        <v>496</v>
      </c>
      <c r="J79" s="15"/>
      <c r="K79" s="15"/>
      <c r="L79" s="16" t="s">
        <v>496</v>
      </c>
      <c r="M79" s="16"/>
      <c r="N79" s="15"/>
      <c r="O79" s="17"/>
    </row>
    <row r="80" spans="1:15" s="39" customFormat="1" ht="51" customHeight="1" x14ac:dyDescent="0.2">
      <c r="A80" s="867"/>
      <c r="B80" s="15" t="s">
        <v>106</v>
      </c>
      <c r="C80" s="890"/>
      <c r="D80" s="60">
        <v>620</v>
      </c>
      <c r="E80" s="138">
        <v>6090</v>
      </c>
      <c r="F80" s="862"/>
      <c r="G80" s="16" t="s">
        <v>496</v>
      </c>
      <c r="H80" s="15"/>
      <c r="I80" s="16" t="s">
        <v>496</v>
      </c>
      <c r="J80" s="15"/>
      <c r="K80" s="15"/>
      <c r="L80" s="16" t="s">
        <v>496</v>
      </c>
      <c r="M80" s="16"/>
      <c r="N80" s="15"/>
      <c r="O80" s="17"/>
    </row>
    <row r="81" spans="1:15" s="39" customFormat="1" ht="51" customHeight="1" x14ac:dyDescent="0.2">
      <c r="A81" s="867"/>
      <c r="B81" s="15" t="s">
        <v>104</v>
      </c>
      <c r="C81" s="890"/>
      <c r="D81" s="60">
        <v>90</v>
      </c>
      <c r="E81" s="138">
        <v>6145</v>
      </c>
      <c r="F81" s="141">
        <v>40725</v>
      </c>
      <c r="G81" s="16" t="s">
        <v>496</v>
      </c>
      <c r="H81" s="15"/>
      <c r="I81" s="16" t="s">
        <v>496</v>
      </c>
      <c r="J81" s="15"/>
      <c r="K81" s="15"/>
      <c r="L81" s="16" t="s">
        <v>496</v>
      </c>
      <c r="M81" s="16"/>
      <c r="N81" s="15"/>
      <c r="O81" s="17"/>
    </row>
    <row r="82" spans="1:15" s="39" customFormat="1" ht="51" customHeight="1" x14ac:dyDescent="0.2">
      <c r="A82" s="142" t="s">
        <v>538</v>
      </c>
      <c r="B82" s="15" t="s">
        <v>107</v>
      </c>
      <c r="C82" s="143" t="s">
        <v>2057</v>
      </c>
      <c r="D82" s="60">
        <v>1600</v>
      </c>
      <c r="E82" s="138">
        <v>6105</v>
      </c>
      <c r="F82" s="141">
        <v>40679</v>
      </c>
      <c r="G82" s="16" t="s">
        <v>496</v>
      </c>
      <c r="H82" s="15"/>
      <c r="I82" s="16" t="s">
        <v>496</v>
      </c>
      <c r="J82" s="15"/>
      <c r="K82" s="15"/>
      <c r="L82" s="16" t="s">
        <v>496</v>
      </c>
      <c r="M82" s="16"/>
      <c r="N82" s="15"/>
      <c r="O82" s="17"/>
    </row>
    <row r="83" spans="1:15" s="39" customFormat="1" ht="51" customHeight="1" x14ac:dyDescent="0.2">
      <c r="A83" s="867" t="s">
        <v>539</v>
      </c>
      <c r="B83" s="15" t="s">
        <v>101</v>
      </c>
      <c r="C83" s="891" t="s">
        <v>2058</v>
      </c>
      <c r="D83" s="60">
        <v>3429.5499999999997</v>
      </c>
      <c r="E83" s="138">
        <v>6130</v>
      </c>
      <c r="F83" s="862">
        <v>40710</v>
      </c>
      <c r="G83" s="16" t="s">
        <v>496</v>
      </c>
      <c r="H83" s="15"/>
      <c r="I83" s="16" t="s">
        <v>496</v>
      </c>
      <c r="J83" s="15"/>
      <c r="K83" s="15"/>
      <c r="L83" s="16" t="s">
        <v>496</v>
      </c>
      <c r="M83" s="16"/>
      <c r="N83" s="15"/>
      <c r="O83" s="17"/>
    </row>
    <row r="84" spans="1:15" s="39" customFormat="1" ht="51" customHeight="1" x14ac:dyDescent="0.2">
      <c r="A84" s="867"/>
      <c r="B84" s="15" t="s">
        <v>108</v>
      </c>
      <c r="C84" s="891"/>
      <c r="D84" s="60">
        <v>5670</v>
      </c>
      <c r="E84" s="138">
        <v>6131</v>
      </c>
      <c r="F84" s="862"/>
      <c r="G84" s="16" t="s">
        <v>496</v>
      </c>
      <c r="H84" s="15"/>
      <c r="I84" s="16" t="s">
        <v>496</v>
      </c>
      <c r="J84" s="15"/>
      <c r="K84" s="15"/>
      <c r="L84" s="16"/>
      <c r="M84" s="16" t="s">
        <v>496</v>
      </c>
      <c r="N84" s="15"/>
      <c r="O84" s="17"/>
    </row>
    <row r="85" spans="1:15" s="39" customFormat="1" ht="51" customHeight="1" x14ac:dyDescent="0.2">
      <c r="A85" s="142" t="s">
        <v>540</v>
      </c>
      <c r="B85" s="15" t="s">
        <v>67</v>
      </c>
      <c r="C85" s="143" t="s">
        <v>2059</v>
      </c>
      <c r="D85" s="60">
        <v>423.75</v>
      </c>
      <c r="E85" s="138">
        <v>6073</v>
      </c>
      <c r="F85" s="141">
        <v>40623</v>
      </c>
      <c r="G85" s="16" t="s">
        <v>496</v>
      </c>
      <c r="H85" s="15"/>
      <c r="I85" s="16" t="s">
        <v>496</v>
      </c>
      <c r="J85" s="15"/>
      <c r="K85" s="15"/>
      <c r="L85" s="16"/>
      <c r="M85" s="16" t="s">
        <v>496</v>
      </c>
      <c r="N85" s="15"/>
      <c r="O85" s="17"/>
    </row>
    <row r="86" spans="1:15" s="39" customFormat="1" ht="51" customHeight="1" x14ac:dyDescent="0.2">
      <c r="A86" s="142" t="s">
        <v>541</v>
      </c>
      <c r="B86" s="15" t="s">
        <v>109</v>
      </c>
      <c r="C86" s="143" t="s">
        <v>2060</v>
      </c>
      <c r="D86" s="60">
        <v>4050</v>
      </c>
      <c r="E86" s="138">
        <v>6104</v>
      </c>
      <c r="F86" s="141">
        <v>40679</v>
      </c>
      <c r="G86" s="16" t="s">
        <v>496</v>
      </c>
      <c r="H86" s="15"/>
      <c r="I86" s="16" t="s">
        <v>496</v>
      </c>
      <c r="J86" s="15"/>
      <c r="K86" s="15"/>
      <c r="L86" s="16"/>
      <c r="M86" s="16" t="s">
        <v>496</v>
      </c>
      <c r="N86" s="15"/>
      <c r="O86" s="17"/>
    </row>
    <row r="87" spans="1:15" s="39" customFormat="1" ht="51" customHeight="1" x14ac:dyDescent="0.2">
      <c r="A87" s="142" t="s">
        <v>542</v>
      </c>
      <c r="B87" s="15" t="s">
        <v>110</v>
      </c>
      <c r="C87" s="143" t="s">
        <v>2061</v>
      </c>
      <c r="D87" s="60">
        <v>4814.29</v>
      </c>
      <c r="E87" s="138">
        <v>6091</v>
      </c>
      <c r="F87" s="141">
        <v>40668</v>
      </c>
      <c r="G87" s="16" t="s">
        <v>496</v>
      </c>
      <c r="H87" s="15"/>
      <c r="I87" s="16" t="s">
        <v>496</v>
      </c>
      <c r="J87" s="15"/>
      <c r="K87" s="15"/>
      <c r="L87" s="16" t="s">
        <v>496</v>
      </c>
      <c r="M87" s="16"/>
      <c r="N87" s="15"/>
      <c r="O87" s="17"/>
    </row>
    <row r="88" spans="1:15" s="39" customFormat="1" ht="51" customHeight="1" x14ac:dyDescent="0.2">
      <c r="A88" s="142" t="s">
        <v>543</v>
      </c>
      <c r="B88" s="15" t="s">
        <v>111</v>
      </c>
      <c r="C88" s="143" t="s">
        <v>2062</v>
      </c>
      <c r="D88" s="60">
        <v>480.25</v>
      </c>
      <c r="E88" s="138">
        <v>6080</v>
      </c>
      <c r="F88" s="141">
        <v>40638</v>
      </c>
      <c r="G88" s="16" t="s">
        <v>496</v>
      </c>
      <c r="H88" s="15"/>
      <c r="I88" s="16" t="s">
        <v>496</v>
      </c>
      <c r="J88" s="15"/>
      <c r="K88" s="15"/>
      <c r="L88" s="16" t="s">
        <v>496</v>
      </c>
      <c r="M88" s="16"/>
      <c r="N88" s="15"/>
      <c r="O88" s="17"/>
    </row>
    <row r="89" spans="1:15" s="39" customFormat="1" ht="51" customHeight="1" x14ac:dyDescent="0.2">
      <c r="A89" s="142" t="s">
        <v>544</v>
      </c>
      <c r="B89" s="15" t="s">
        <v>112</v>
      </c>
      <c r="C89" s="143" t="s">
        <v>2063</v>
      </c>
      <c r="D89" s="60">
        <v>1725</v>
      </c>
      <c r="E89" s="138">
        <v>6078</v>
      </c>
      <c r="F89" s="141">
        <v>40633</v>
      </c>
      <c r="G89" s="16" t="s">
        <v>496</v>
      </c>
      <c r="H89" s="15"/>
      <c r="I89" s="16" t="s">
        <v>496</v>
      </c>
      <c r="J89" s="15"/>
      <c r="K89" s="15"/>
      <c r="L89" s="16" t="s">
        <v>496</v>
      </c>
      <c r="M89" s="16"/>
      <c r="N89" s="15"/>
      <c r="O89" s="17"/>
    </row>
    <row r="90" spans="1:15" s="39" customFormat="1" ht="51" customHeight="1" x14ac:dyDescent="0.2">
      <c r="A90" s="867" t="s">
        <v>545</v>
      </c>
      <c r="B90" s="15" t="s">
        <v>67</v>
      </c>
      <c r="C90" s="890" t="s">
        <v>2064</v>
      </c>
      <c r="D90" s="60">
        <v>169.5</v>
      </c>
      <c r="E90" s="138">
        <v>6081</v>
      </c>
      <c r="F90" s="862">
        <v>40641</v>
      </c>
      <c r="G90" s="16" t="s">
        <v>496</v>
      </c>
      <c r="H90" s="15"/>
      <c r="I90" s="16" t="s">
        <v>496</v>
      </c>
      <c r="J90" s="15"/>
      <c r="K90" s="15"/>
      <c r="L90" s="16" t="s">
        <v>496</v>
      </c>
      <c r="M90" s="16"/>
      <c r="N90" s="15"/>
      <c r="O90" s="17"/>
    </row>
    <row r="91" spans="1:15" s="39" customFormat="1" ht="51" customHeight="1" x14ac:dyDescent="0.2">
      <c r="A91" s="867"/>
      <c r="B91" s="15" t="s">
        <v>68</v>
      </c>
      <c r="C91" s="890"/>
      <c r="D91" s="60">
        <v>120</v>
      </c>
      <c r="E91" s="138">
        <v>6082</v>
      </c>
      <c r="F91" s="862"/>
      <c r="G91" s="16" t="s">
        <v>496</v>
      </c>
      <c r="H91" s="15"/>
      <c r="I91" s="16" t="s">
        <v>496</v>
      </c>
      <c r="J91" s="15"/>
      <c r="K91" s="15"/>
      <c r="L91" s="16" t="s">
        <v>496</v>
      </c>
      <c r="M91" s="16"/>
      <c r="N91" s="15"/>
      <c r="O91" s="17"/>
    </row>
    <row r="92" spans="1:15" s="39" customFormat="1" ht="51" customHeight="1" x14ac:dyDescent="0.2">
      <c r="A92" s="867"/>
      <c r="B92" s="15" t="s">
        <v>83</v>
      </c>
      <c r="C92" s="890"/>
      <c r="D92" s="60">
        <v>169.5</v>
      </c>
      <c r="E92" s="138">
        <v>6083</v>
      </c>
      <c r="F92" s="862"/>
      <c r="G92" s="16" t="s">
        <v>496</v>
      </c>
      <c r="H92" s="15"/>
      <c r="I92" s="16" t="s">
        <v>496</v>
      </c>
      <c r="J92" s="15"/>
      <c r="K92" s="15"/>
      <c r="L92" s="16" t="s">
        <v>496</v>
      </c>
      <c r="M92" s="16"/>
      <c r="N92" s="15"/>
      <c r="O92" s="17"/>
    </row>
    <row r="93" spans="1:15" s="39" customFormat="1" ht="51" customHeight="1" x14ac:dyDescent="0.2">
      <c r="A93" s="867"/>
      <c r="B93" s="15" t="s">
        <v>113</v>
      </c>
      <c r="C93" s="890"/>
      <c r="D93" s="60">
        <v>132.62</v>
      </c>
      <c r="E93" s="138">
        <v>6084</v>
      </c>
      <c r="F93" s="862"/>
      <c r="G93" s="16" t="s">
        <v>496</v>
      </c>
      <c r="H93" s="15"/>
      <c r="I93" s="16" t="s">
        <v>496</v>
      </c>
      <c r="J93" s="15"/>
      <c r="K93" s="15"/>
      <c r="L93" s="16" t="s">
        <v>496</v>
      </c>
      <c r="M93" s="16"/>
      <c r="N93" s="15"/>
      <c r="O93" s="17"/>
    </row>
    <row r="94" spans="1:15" s="39" customFormat="1" ht="51" customHeight="1" x14ac:dyDescent="0.2">
      <c r="A94" s="867" t="s">
        <v>546</v>
      </c>
      <c r="B94" s="15" t="s">
        <v>9</v>
      </c>
      <c r="C94" s="890" t="s">
        <v>2065</v>
      </c>
      <c r="D94" s="60">
        <v>5608.19</v>
      </c>
      <c r="E94" s="138">
        <v>6113</v>
      </c>
      <c r="F94" s="862">
        <v>40690</v>
      </c>
      <c r="G94" s="16" t="s">
        <v>496</v>
      </c>
      <c r="H94" s="15"/>
      <c r="I94" s="16" t="s">
        <v>496</v>
      </c>
      <c r="J94" s="15"/>
      <c r="K94" s="15"/>
      <c r="L94" s="16" t="s">
        <v>496</v>
      </c>
      <c r="M94" s="16"/>
      <c r="N94" s="15"/>
      <c r="O94" s="17"/>
    </row>
    <row r="95" spans="1:15" s="39" customFormat="1" ht="51" customHeight="1" x14ac:dyDescent="0.2">
      <c r="A95" s="867"/>
      <c r="B95" s="15" t="s">
        <v>114</v>
      </c>
      <c r="C95" s="890"/>
      <c r="D95" s="60">
        <v>3055</v>
      </c>
      <c r="E95" s="138">
        <v>6114</v>
      </c>
      <c r="F95" s="862"/>
      <c r="G95" s="16" t="s">
        <v>496</v>
      </c>
      <c r="H95" s="15"/>
      <c r="I95" s="16" t="s">
        <v>496</v>
      </c>
      <c r="J95" s="15"/>
      <c r="K95" s="15"/>
      <c r="L95" s="16" t="s">
        <v>496</v>
      </c>
      <c r="M95" s="16"/>
      <c r="N95" s="15"/>
      <c r="O95" s="17"/>
    </row>
    <row r="96" spans="1:15" s="39" customFormat="1" ht="51" customHeight="1" x14ac:dyDescent="0.2">
      <c r="A96" s="867" t="s">
        <v>547</v>
      </c>
      <c r="B96" s="15" t="s">
        <v>115</v>
      </c>
      <c r="C96" s="890" t="s">
        <v>2066</v>
      </c>
      <c r="D96" s="60">
        <v>800</v>
      </c>
      <c r="E96" s="138">
        <v>6112</v>
      </c>
      <c r="F96" s="862">
        <v>40690</v>
      </c>
      <c r="G96" s="16" t="s">
        <v>496</v>
      </c>
      <c r="H96" s="15"/>
      <c r="I96" s="16" t="s">
        <v>496</v>
      </c>
      <c r="J96" s="15"/>
      <c r="K96" s="15"/>
      <c r="L96" s="16" t="s">
        <v>496</v>
      </c>
      <c r="M96" s="16"/>
      <c r="N96" s="15"/>
      <c r="O96" s="17"/>
    </row>
    <row r="97" spans="1:15" s="39" customFormat="1" ht="51" customHeight="1" x14ac:dyDescent="0.2">
      <c r="A97" s="867"/>
      <c r="B97" s="15" t="s">
        <v>116</v>
      </c>
      <c r="C97" s="890"/>
      <c r="D97" s="60">
        <v>796.65</v>
      </c>
      <c r="E97" s="138">
        <v>6111</v>
      </c>
      <c r="F97" s="862"/>
      <c r="G97" s="16" t="s">
        <v>496</v>
      </c>
      <c r="H97" s="15"/>
      <c r="I97" s="16" t="s">
        <v>496</v>
      </c>
      <c r="J97" s="15"/>
      <c r="K97" s="15"/>
      <c r="L97" s="16"/>
      <c r="M97" s="16" t="s">
        <v>496</v>
      </c>
      <c r="N97" s="15"/>
      <c r="O97" s="17"/>
    </row>
    <row r="98" spans="1:15" s="39" customFormat="1" ht="51" customHeight="1" x14ac:dyDescent="0.2">
      <c r="A98" s="867"/>
      <c r="B98" s="15" t="s">
        <v>117</v>
      </c>
      <c r="C98" s="890"/>
      <c r="D98" s="60">
        <v>4600</v>
      </c>
      <c r="E98" s="138">
        <v>6110</v>
      </c>
      <c r="F98" s="862"/>
      <c r="G98" s="16" t="s">
        <v>496</v>
      </c>
      <c r="H98" s="15"/>
      <c r="I98" s="16" t="s">
        <v>496</v>
      </c>
      <c r="J98" s="15"/>
      <c r="K98" s="15"/>
      <c r="L98" s="16"/>
      <c r="M98" s="16" t="s">
        <v>496</v>
      </c>
      <c r="N98" s="15"/>
      <c r="O98" s="17"/>
    </row>
    <row r="99" spans="1:15" s="39" customFormat="1" ht="51" customHeight="1" x14ac:dyDescent="0.2">
      <c r="A99" s="142" t="s">
        <v>548</v>
      </c>
      <c r="B99" s="15" t="s">
        <v>118</v>
      </c>
      <c r="C99" s="143" t="s">
        <v>2067</v>
      </c>
      <c r="D99" s="60">
        <v>2373</v>
      </c>
      <c r="E99" s="138" t="s">
        <v>206</v>
      </c>
      <c r="F99" s="141">
        <v>40724</v>
      </c>
      <c r="G99" s="16" t="s">
        <v>496</v>
      </c>
      <c r="H99" s="15"/>
      <c r="I99" s="16" t="s">
        <v>496</v>
      </c>
      <c r="J99" s="15"/>
      <c r="K99" s="15"/>
      <c r="L99" s="16"/>
      <c r="M99" s="16" t="s">
        <v>496</v>
      </c>
      <c r="N99" s="15"/>
      <c r="O99" s="17"/>
    </row>
    <row r="100" spans="1:15" s="39" customFormat="1" ht="51" customHeight="1" x14ac:dyDescent="0.2">
      <c r="A100" s="142" t="s">
        <v>549</v>
      </c>
      <c r="B100" s="15" t="s">
        <v>119</v>
      </c>
      <c r="C100" s="143" t="s">
        <v>2068</v>
      </c>
      <c r="D100" s="60">
        <v>560</v>
      </c>
      <c r="E100" s="138">
        <v>6106</v>
      </c>
      <c r="F100" s="141">
        <v>40682</v>
      </c>
      <c r="G100" s="16" t="s">
        <v>496</v>
      </c>
      <c r="H100" s="15"/>
      <c r="I100" s="16" t="s">
        <v>496</v>
      </c>
      <c r="J100" s="15"/>
      <c r="K100" s="15"/>
      <c r="L100" s="16"/>
      <c r="M100" s="16" t="s">
        <v>496</v>
      </c>
      <c r="N100" s="15"/>
      <c r="O100" s="17"/>
    </row>
    <row r="101" spans="1:15" s="39" customFormat="1" ht="51" customHeight="1" x14ac:dyDescent="0.2">
      <c r="A101" s="142" t="s">
        <v>550</v>
      </c>
      <c r="B101" s="15" t="s">
        <v>120</v>
      </c>
      <c r="C101" s="143" t="s">
        <v>2069</v>
      </c>
      <c r="D101" s="60">
        <v>500</v>
      </c>
      <c r="E101" s="138">
        <v>6092</v>
      </c>
      <c r="F101" s="141">
        <v>40668</v>
      </c>
      <c r="G101" s="16" t="s">
        <v>496</v>
      </c>
      <c r="H101" s="15"/>
      <c r="I101" s="16" t="s">
        <v>496</v>
      </c>
      <c r="J101" s="15"/>
      <c r="K101" s="15"/>
      <c r="L101" s="16" t="s">
        <v>496</v>
      </c>
      <c r="M101" s="16"/>
      <c r="N101" s="15"/>
      <c r="O101" s="17"/>
    </row>
    <row r="102" spans="1:15" s="39" customFormat="1" ht="51" customHeight="1" x14ac:dyDescent="0.2">
      <c r="A102" s="867" t="s">
        <v>551</v>
      </c>
      <c r="B102" s="15" t="s">
        <v>67</v>
      </c>
      <c r="C102" s="890" t="s">
        <v>2070</v>
      </c>
      <c r="D102" s="60">
        <v>381.38</v>
      </c>
      <c r="E102" s="138">
        <v>6086</v>
      </c>
      <c r="F102" s="862">
        <v>40665</v>
      </c>
      <c r="G102" s="16" t="s">
        <v>496</v>
      </c>
      <c r="H102" s="15"/>
      <c r="I102" s="16" t="s">
        <v>496</v>
      </c>
      <c r="J102" s="15"/>
      <c r="K102" s="15"/>
      <c r="L102" s="16" t="s">
        <v>496</v>
      </c>
      <c r="M102" s="16"/>
      <c r="N102" s="15"/>
      <c r="O102" s="17"/>
    </row>
    <row r="103" spans="1:15" s="39" customFormat="1" ht="51" customHeight="1" x14ac:dyDescent="0.2">
      <c r="A103" s="867"/>
      <c r="B103" s="15" t="s">
        <v>83</v>
      </c>
      <c r="C103" s="890"/>
      <c r="D103" s="60">
        <v>381.38</v>
      </c>
      <c r="E103" s="138">
        <v>6087</v>
      </c>
      <c r="F103" s="862"/>
      <c r="G103" s="16" t="s">
        <v>496</v>
      </c>
      <c r="H103" s="15"/>
      <c r="I103" s="16" t="s">
        <v>496</v>
      </c>
      <c r="J103" s="15"/>
      <c r="K103" s="15"/>
      <c r="L103" s="16" t="s">
        <v>496</v>
      </c>
      <c r="M103" s="16"/>
      <c r="N103" s="15"/>
      <c r="O103" s="17"/>
    </row>
    <row r="104" spans="1:15" s="39" customFormat="1" ht="51" customHeight="1" x14ac:dyDescent="0.2">
      <c r="A104" s="867" t="s">
        <v>552</v>
      </c>
      <c r="B104" s="15" t="s">
        <v>121</v>
      </c>
      <c r="C104" s="890" t="s">
        <v>2071</v>
      </c>
      <c r="D104" s="60">
        <v>2745.5</v>
      </c>
      <c r="E104" s="138">
        <v>6132</v>
      </c>
      <c r="F104" s="862">
        <v>40714</v>
      </c>
      <c r="G104" s="16" t="s">
        <v>496</v>
      </c>
      <c r="H104" s="15"/>
      <c r="I104" s="16" t="s">
        <v>496</v>
      </c>
      <c r="J104" s="15"/>
      <c r="K104" s="15"/>
      <c r="L104" s="16" t="s">
        <v>496</v>
      </c>
      <c r="M104" s="16"/>
      <c r="N104" s="15"/>
      <c r="O104" s="17"/>
    </row>
    <row r="105" spans="1:15" s="39" customFormat="1" ht="51" customHeight="1" x14ac:dyDescent="0.2">
      <c r="A105" s="867"/>
      <c r="B105" s="15" t="s">
        <v>122</v>
      </c>
      <c r="C105" s="890"/>
      <c r="D105" s="60">
        <v>188</v>
      </c>
      <c r="E105" s="138">
        <v>6133</v>
      </c>
      <c r="F105" s="862"/>
      <c r="G105" s="16" t="s">
        <v>496</v>
      </c>
      <c r="H105" s="15"/>
      <c r="I105" s="16" t="s">
        <v>496</v>
      </c>
      <c r="J105" s="15"/>
      <c r="K105" s="15"/>
      <c r="L105" s="16" t="s">
        <v>496</v>
      </c>
      <c r="M105" s="16"/>
      <c r="N105" s="15"/>
      <c r="O105" s="17"/>
    </row>
    <row r="106" spans="1:15" s="39" customFormat="1" ht="51" customHeight="1" x14ac:dyDescent="0.2">
      <c r="A106" s="142" t="s">
        <v>553</v>
      </c>
      <c r="B106" s="15" t="s">
        <v>101</v>
      </c>
      <c r="C106" s="143" t="s">
        <v>2072</v>
      </c>
      <c r="D106" s="60">
        <v>5029.63</v>
      </c>
      <c r="E106" s="138">
        <v>6121</v>
      </c>
      <c r="F106" s="141">
        <v>40696</v>
      </c>
      <c r="G106" s="16" t="s">
        <v>496</v>
      </c>
      <c r="H106" s="15"/>
      <c r="I106" s="16" t="s">
        <v>496</v>
      </c>
      <c r="J106" s="15"/>
      <c r="K106" s="15"/>
      <c r="L106" s="16"/>
      <c r="M106" s="16" t="s">
        <v>496</v>
      </c>
      <c r="N106" s="15"/>
      <c r="O106" s="17"/>
    </row>
    <row r="107" spans="1:15" s="39" customFormat="1" ht="51" customHeight="1" x14ac:dyDescent="0.2">
      <c r="A107" s="142" t="s">
        <v>554</v>
      </c>
      <c r="B107" s="15" t="s">
        <v>123</v>
      </c>
      <c r="C107" s="143" t="s">
        <v>2073</v>
      </c>
      <c r="D107" s="60">
        <v>2570</v>
      </c>
      <c r="E107" s="138">
        <v>6187</v>
      </c>
      <c r="F107" s="141">
        <v>40763</v>
      </c>
      <c r="G107" s="16" t="s">
        <v>496</v>
      </c>
      <c r="H107" s="15"/>
      <c r="I107" s="16" t="s">
        <v>496</v>
      </c>
      <c r="J107" s="15"/>
      <c r="K107" s="15"/>
      <c r="L107" s="16" t="s">
        <v>496</v>
      </c>
      <c r="M107" s="16"/>
      <c r="N107" s="15"/>
      <c r="O107" s="17"/>
    </row>
    <row r="108" spans="1:15" s="39" customFormat="1" ht="51" customHeight="1" x14ac:dyDescent="0.2">
      <c r="A108" s="142" t="s">
        <v>555</v>
      </c>
      <c r="B108" s="15" t="s">
        <v>124</v>
      </c>
      <c r="C108" s="143" t="s">
        <v>2074</v>
      </c>
      <c r="D108" s="60">
        <v>715.8</v>
      </c>
      <c r="E108" s="138">
        <v>6120</v>
      </c>
      <c r="F108" s="141">
        <v>40695</v>
      </c>
      <c r="G108" s="16" t="s">
        <v>496</v>
      </c>
      <c r="H108" s="15"/>
      <c r="I108" s="16" t="s">
        <v>496</v>
      </c>
      <c r="J108" s="15"/>
      <c r="K108" s="15"/>
      <c r="L108" s="16" t="s">
        <v>496</v>
      </c>
      <c r="M108" s="16"/>
      <c r="N108" s="15"/>
      <c r="O108" s="17"/>
    </row>
    <row r="109" spans="1:15" s="39" customFormat="1" ht="51" customHeight="1" x14ac:dyDescent="0.2">
      <c r="A109" s="867" t="s">
        <v>556</v>
      </c>
      <c r="B109" s="15" t="s">
        <v>68</v>
      </c>
      <c r="C109" s="890" t="s">
        <v>2017</v>
      </c>
      <c r="D109" s="60">
        <v>165</v>
      </c>
      <c r="E109" s="138">
        <v>6096</v>
      </c>
      <c r="F109" s="862">
        <v>40676</v>
      </c>
      <c r="G109" s="16" t="s">
        <v>496</v>
      </c>
      <c r="H109" s="15"/>
      <c r="I109" s="16" t="s">
        <v>496</v>
      </c>
      <c r="J109" s="15"/>
      <c r="K109" s="15"/>
      <c r="L109" s="16" t="s">
        <v>496</v>
      </c>
      <c r="M109" s="16"/>
      <c r="N109" s="15"/>
      <c r="O109" s="17"/>
    </row>
    <row r="110" spans="1:15" s="39" customFormat="1" ht="51" customHeight="1" x14ac:dyDescent="0.2">
      <c r="A110" s="867"/>
      <c r="B110" s="15" t="s">
        <v>83</v>
      </c>
      <c r="C110" s="890"/>
      <c r="D110" s="60">
        <v>233.06</v>
      </c>
      <c r="E110" s="138">
        <v>6095</v>
      </c>
      <c r="F110" s="862"/>
      <c r="G110" s="16" t="s">
        <v>496</v>
      </c>
      <c r="H110" s="15"/>
      <c r="I110" s="16" t="s">
        <v>496</v>
      </c>
      <c r="J110" s="15"/>
      <c r="K110" s="15"/>
      <c r="L110" s="16"/>
      <c r="M110" s="16" t="s">
        <v>496</v>
      </c>
      <c r="N110" s="15"/>
      <c r="O110" s="17"/>
    </row>
    <row r="111" spans="1:15" s="39" customFormat="1" ht="51" customHeight="1" x14ac:dyDescent="0.2">
      <c r="A111" s="867"/>
      <c r="B111" s="15" t="s">
        <v>67</v>
      </c>
      <c r="C111" s="890"/>
      <c r="D111" s="60">
        <v>233.06</v>
      </c>
      <c r="E111" s="138">
        <v>6094</v>
      </c>
      <c r="F111" s="862"/>
      <c r="G111" s="16" t="s">
        <v>496</v>
      </c>
      <c r="H111" s="15"/>
      <c r="I111" s="16" t="s">
        <v>496</v>
      </c>
      <c r="J111" s="15"/>
      <c r="K111" s="15"/>
      <c r="L111" s="16"/>
      <c r="M111" s="16" t="s">
        <v>496</v>
      </c>
      <c r="N111" s="15"/>
      <c r="O111" s="17"/>
    </row>
    <row r="112" spans="1:15" s="39" customFormat="1" ht="51" customHeight="1" x14ac:dyDescent="0.2">
      <c r="A112" s="142" t="s">
        <v>557</v>
      </c>
      <c r="B112" s="15" t="s">
        <v>125</v>
      </c>
      <c r="C112" s="143" t="s">
        <v>2075</v>
      </c>
      <c r="D112" s="60">
        <v>1650</v>
      </c>
      <c r="E112" s="138">
        <v>6118</v>
      </c>
      <c r="F112" s="141">
        <v>40693</v>
      </c>
      <c r="G112" s="16" t="s">
        <v>496</v>
      </c>
      <c r="H112" s="15"/>
      <c r="I112" s="16" t="s">
        <v>496</v>
      </c>
      <c r="J112" s="15"/>
      <c r="K112" s="15"/>
      <c r="L112" s="16"/>
      <c r="M112" s="16" t="s">
        <v>496</v>
      </c>
      <c r="N112" s="15"/>
      <c r="O112" s="17"/>
    </row>
    <row r="113" spans="1:15" s="39" customFormat="1" ht="51" customHeight="1" x14ac:dyDescent="0.2">
      <c r="A113" s="142" t="s">
        <v>558</v>
      </c>
      <c r="B113" s="15" t="s">
        <v>126</v>
      </c>
      <c r="C113" s="143" t="s">
        <v>2076</v>
      </c>
      <c r="D113" s="60">
        <v>1600</v>
      </c>
      <c r="E113" s="138">
        <v>6135</v>
      </c>
      <c r="F113" s="141">
        <v>40715</v>
      </c>
      <c r="G113" s="16"/>
      <c r="H113" s="16" t="s">
        <v>496</v>
      </c>
      <c r="I113" s="16" t="s">
        <v>496</v>
      </c>
      <c r="J113" s="15"/>
      <c r="K113" s="15"/>
      <c r="L113" s="16"/>
      <c r="M113" s="16" t="s">
        <v>496</v>
      </c>
      <c r="N113" s="15"/>
      <c r="O113" s="17" t="s">
        <v>2001</v>
      </c>
    </row>
    <row r="114" spans="1:15" s="39" customFormat="1" ht="51" customHeight="1" x14ac:dyDescent="0.2">
      <c r="A114" s="142" t="s">
        <v>559</v>
      </c>
      <c r="B114" s="15" t="s">
        <v>101</v>
      </c>
      <c r="C114" s="143" t="s">
        <v>2077</v>
      </c>
      <c r="D114" s="60">
        <v>3955</v>
      </c>
      <c r="E114" s="138">
        <v>6134</v>
      </c>
      <c r="F114" s="141">
        <v>40715</v>
      </c>
      <c r="G114" s="16" t="s">
        <v>496</v>
      </c>
      <c r="H114" s="15"/>
      <c r="I114" s="16" t="s">
        <v>496</v>
      </c>
      <c r="J114" s="15"/>
      <c r="K114" s="15"/>
      <c r="L114" s="16" t="s">
        <v>496</v>
      </c>
      <c r="M114" s="16"/>
      <c r="N114" s="15"/>
      <c r="O114" s="17"/>
    </row>
    <row r="115" spans="1:15" s="39" customFormat="1" ht="51" customHeight="1" x14ac:dyDescent="0.2">
      <c r="A115" s="867" t="s">
        <v>560</v>
      </c>
      <c r="B115" s="15" t="s">
        <v>127</v>
      </c>
      <c r="C115" s="890" t="s">
        <v>1087</v>
      </c>
      <c r="D115" s="60">
        <v>3185.5</v>
      </c>
      <c r="E115" s="54" t="s">
        <v>207</v>
      </c>
      <c r="F115" s="141">
        <v>40744</v>
      </c>
      <c r="G115" s="16" t="s">
        <v>496</v>
      </c>
      <c r="H115" s="15"/>
      <c r="I115" s="16" t="s">
        <v>496</v>
      </c>
      <c r="J115" s="15"/>
      <c r="K115" s="15"/>
      <c r="L115" s="16" t="s">
        <v>496</v>
      </c>
      <c r="M115" s="16"/>
      <c r="N115" s="15"/>
      <c r="O115" s="17"/>
    </row>
    <row r="116" spans="1:15" s="39" customFormat="1" ht="51" customHeight="1" x14ac:dyDescent="0.2">
      <c r="A116" s="867"/>
      <c r="B116" s="15" t="s">
        <v>128</v>
      </c>
      <c r="C116" s="890"/>
      <c r="D116" s="60">
        <v>2800.6</v>
      </c>
      <c r="E116" s="54" t="s">
        <v>208</v>
      </c>
      <c r="F116" s="141">
        <v>40744</v>
      </c>
      <c r="G116" s="16" t="s">
        <v>496</v>
      </c>
      <c r="H116" s="15"/>
      <c r="I116" s="16" t="s">
        <v>496</v>
      </c>
      <c r="J116" s="15"/>
      <c r="K116" s="15"/>
      <c r="L116" s="16"/>
      <c r="M116" s="16" t="s">
        <v>496</v>
      </c>
      <c r="N116" s="15"/>
      <c r="O116" s="17"/>
    </row>
    <row r="117" spans="1:15" s="39" customFormat="1" ht="51" customHeight="1" x14ac:dyDescent="0.2">
      <c r="A117" s="142" t="s">
        <v>561</v>
      </c>
      <c r="B117" s="15" t="s">
        <v>129</v>
      </c>
      <c r="C117" s="143" t="s">
        <v>1397</v>
      </c>
      <c r="D117" s="60">
        <v>8700</v>
      </c>
      <c r="E117" s="138">
        <v>6155</v>
      </c>
      <c r="F117" s="141">
        <v>40742</v>
      </c>
      <c r="G117" s="16" t="s">
        <v>496</v>
      </c>
      <c r="H117" s="15"/>
      <c r="I117" s="16" t="s">
        <v>496</v>
      </c>
      <c r="J117" s="15"/>
      <c r="K117" s="15"/>
      <c r="L117" s="16"/>
      <c r="M117" s="16" t="s">
        <v>496</v>
      </c>
      <c r="N117" s="15"/>
      <c r="O117" s="17"/>
    </row>
    <row r="118" spans="1:15" s="39" customFormat="1" ht="51" customHeight="1" x14ac:dyDescent="0.2">
      <c r="A118" s="867" t="s">
        <v>562</v>
      </c>
      <c r="B118" s="15" t="s">
        <v>83</v>
      </c>
      <c r="C118" s="890" t="s">
        <v>2078</v>
      </c>
      <c r="D118" s="60">
        <v>254.25</v>
      </c>
      <c r="E118" s="138">
        <v>6116</v>
      </c>
      <c r="F118" s="862">
        <v>40690</v>
      </c>
      <c r="G118" s="16" t="s">
        <v>496</v>
      </c>
      <c r="H118" s="15"/>
      <c r="I118" s="16" t="s">
        <v>496</v>
      </c>
      <c r="J118" s="15"/>
      <c r="K118" s="15"/>
      <c r="L118" s="16"/>
      <c r="M118" s="16" t="s">
        <v>496</v>
      </c>
      <c r="N118" s="15"/>
      <c r="O118" s="17"/>
    </row>
    <row r="119" spans="1:15" s="39" customFormat="1" ht="51" customHeight="1" x14ac:dyDescent="0.2">
      <c r="A119" s="867"/>
      <c r="B119" s="15" t="s">
        <v>67</v>
      </c>
      <c r="C119" s="890"/>
      <c r="D119" s="60">
        <v>254.25</v>
      </c>
      <c r="E119" s="138">
        <v>6117</v>
      </c>
      <c r="F119" s="862"/>
      <c r="G119" s="16" t="s">
        <v>496</v>
      </c>
      <c r="H119" s="15"/>
      <c r="I119" s="16" t="s">
        <v>496</v>
      </c>
      <c r="J119" s="15"/>
      <c r="K119" s="15"/>
      <c r="L119" s="16" t="s">
        <v>496</v>
      </c>
      <c r="M119" s="16"/>
      <c r="N119" s="15"/>
      <c r="O119" s="17"/>
    </row>
    <row r="120" spans="1:15" s="39" customFormat="1" ht="51" customHeight="1" x14ac:dyDescent="0.2">
      <c r="A120" s="142" t="s">
        <v>563</v>
      </c>
      <c r="B120" s="15" t="s">
        <v>94</v>
      </c>
      <c r="C120" s="143" t="s">
        <v>2079</v>
      </c>
      <c r="D120" s="60">
        <v>500</v>
      </c>
      <c r="E120" s="138">
        <v>6123</v>
      </c>
      <c r="F120" s="141">
        <v>40700</v>
      </c>
      <c r="G120" s="16" t="s">
        <v>496</v>
      </c>
      <c r="H120" s="15"/>
      <c r="I120" s="16" t="s">
        <v>496</v>
      </c>
      <c r="J120" s="15"/>
      <c r="K120" s="15"/>
      <c r="L120" s="16" t="s">
        <v>496</v>
      </c>
      <c r="M120" s="16"/>
      <c r="N120" s="15"/>
      <c r="O120" s="17"/>
    </row>
    <row r="121" spans="1:15" s="39" customFormat="1" ht="93" customHeight="1" x14ac:dyDescent="0.2">
      <c r="A121" s="142" t="s">
        <v>564</v>
      </c>
      <c r="B121" s="15" t="s">
        <v>130</v>
      </c>
      <c r="C121" s="143" t="s">
        <v>1088</v>
      </c>
      <c r="D121" s="60">
        <v>1108.53</v>
      </c>
      <c r="E121" s="138" t="s">
        <v>209</v>
      </c>
      <c r="F121" s="141">
        <v>40738</v>
      </c>
      <c r="G121" s="16" t="s">
        <v>496</v>
      </c>
      <c r="H121" s="15"/>
      <c r="I121" s="16" t="s">
        <v>496</v>
      </c>
      <c r="J121" s="15"/>
      <c r="K121" s="15"/>
      <c r="L121" s="16" t="s">
        <v>496</v>
      </c>
      <c r="M121" s="16"/>
      <c r="N121" s="15"/>
      <c r="O121" s="17"/>
    </row>
    <row r="122" spans="1:15" s="39" customFormat="1" ht="93" customHeight="1" x14ac:dyDescent="0.2">
      <c r="A122" s="142" t="s">
        <v>565</v>
      </c>
      <c r="B122" s="15" t="s">
        <v>83</v>
      </c>
      <c r="C122" s="143" t="s">
        <v>2080</v>
      </c>
      <c r="D122" s="60">
        <v>1233.96</v>
      </c>
      <c r="E122" s="138">
        <v>6122</v>
      </c>
      <c r="F122" s="141">
        <v>40697</v>
      </c>
      <c r="G122" s="16" t="s">
        <v>496</v>
      </c>
      <c r="H122" s="15"/>
      <c r="I122" s="16" t="s">
        <v>496</v>
      </c>
      <c r="J122" s="15"/>
      <c r="K122" s="15"/>
      <c r="L122" s="16" t="s">
        <v>496</v>
      </c>
      <c r="M122" s="16"/>
      <c r="N122" s="15"/>
      <c r="O122" s="17"/>
    </row>
    <row r="123" spans="1:15" s="39" customFormat="1" ht="51" customHeight="1" x14ac:dyDescent="0.2">
      <c r="A123" s="867" t="s">
        <v>566</v>
      </c>
      <c r="B123" s="15" t="s">
        <v>131</v>
      </c>
      <c r="C123" s="890" t="s">
        <v>2081</v>
      </c>
      <c r="D123" s="60">
        <v>2670</v>
      </c>
      <c r="E123" s="138">
        <v>6152</v>
      </c>
      <c r="F123" s="862">
        <v>40739</v>
      </c>
      <c r="G123" s="16" t="s">
        <v>496</v>
      </c>
      <c r="H123" s="15"/>
      <c r="I123" s="16" t="s">
        <v>496</v>
      </c>
      <c r="J123" s="15"/>
      <c r="K123" s="15"/>
      <c r="L123" s="16" t="s">
        <v>496</v>
      </c>
      <c r="M123" s="16"/>
      <c r="N123" s="15"/>
      <c r="O123" s="17"/>
    </row>
    <row r="124" spans="1:15" s="39" customFormat="1" ht="51" customHeight="1" x14ac:dyDescent="0.2">
      <c r="A124" s="867"/>
      <c r="B124" s="15" t="s">
        <v>132</v>
      </c>
      <c r="C124" s="890"/>
      <c r="D124" s="60">
        <v>1400</v>
      </c>
      <c r="E124" s="138">
        <v>6153</v>
      </c>
      <c r="F124" s="862"/>
      <c r="G124" s="16" t="s">
        <v>496</v>
      </c>
      <c r="H124" s="15"/>
      <c r="I124" s="16" t="s">
        <v>496</v>
      </c>
      <c r="J124" s="15"/>
      <c r="K124" s="15"/>
      <c r="L124" s="16" t="s">
        <v>496</v>
      </c>
      <c r="M124" s="16"/>
      <c r="N124" s="15"/>
      <c r="O124" s="17"/>
    </row>
    <row r="125" spans="1:15" s="39" customFormat="1" ht="51" customHeight="1" x14ac:dyDescent="0.2">
      <c r="A125" s="867"/>
      <c r="B125" s="15" t="s">
        <v>133</v>
      </c>
      <c r="C125" s="890"/>
      <c r="D125" s="60">
        <v>1482</v>
      </c>
      <c r="E125" s="138">
        <v>6154</v>
      </c>
      <c r="F125" s="862"/>
      <c r="G125" s="16" t="s">
        <v>496</v>
      </c>
      <c r="H125" s="15"/>
      <c r="I125" s="16" t="s">
        <v>496</v>
      </c>
      <c r="J125" s="15"/>
      <c r="K125" s="15"/>
      <c r="L125" s="16" t="s">
        <v>496</v>
      </c>
      <c r="M125" s="16"/>
      <c r="N125" s="15"/>
      <c r="O125" s="17"/>
    </row>
    <row r="126" spans="1:15" s="39" customFormat="1" ht="51" customHeight="1" x14ac:dyDescent="0.2">
      <c r="A126" s="867"/>
      <c r="B126" s="15" t="s">
        <v>134</v>
      </c>
      <c r="C126" s="890"/>
      <c r="D126" s="60">
        <v>140</v>
      </c>
      <c r="E126" s="138">
        <v>6151</v>
      </c>
      <c r="F126" s="862"/>
      <c r="G126" s="16" t="s">
        <v>496</v>
      </c>
      <c r="H126" s="15"/>
      <c r="I126" s="16" t="s">
        <v>496</v>
      </c>
      <c r="J126" s="15"/>
      <c r="K126" s="15"/>
      <c r="L126" s="16" t="s">
        <v>496</v>
      </c>
      <c r="M126" s="16"/>
      <c r="N126" s="15"/>
      <c r="O126" s="17"/>
    </row>
    <row r="127" spans="1:15" s="39" customFormat="1" ht="33" customHeight="1" x14ac:dyDescent="0.2">
      <c r="A127" s="867" t="s">
        <v>567</v>
      </c>
      <c r="B127" s="15" t="s">
        <v>135</v>
      </c>
      <c r="C127" s="890" t="s">
        <v>2082</v>
      </c>
      <c r="D127" s="60">
        <v>3601.51</v>
      </c>
      <c r="E127" s="138">
        <v>6143</v>
      </c>
      <c r="F127" s="862">
        <v>40722</v>
      </c>
      <c r="G127" s="16" t="s">
        <v>496</v>
      </c>
      <c r="H127" s="15"/>
      <c r="I127" s="16" t="s">
        <v>496</v>
      </c>
      <c r="J127" s="15"/>
      <c r="K127" s="15"/>
      <c r="L127" s="16" t="s">
        <v>496</v>
      </c>
      <c r="M127" s="16"/>
      <c r="N127" s="15"/>
      <c r="O127" s="17"/>
    </row>
    <row r="128" spans="1:15" s="39" customFormat="1" ht="33" customHeight="1" x14ac:dyDescent="0.2">
      <c r="A128" s="867"/>
      <c r="B128" s="15" t="s">
        <v>75</v>
      </c>
      <c r="C128" s="890"/>
      <c r="D128" s="60">
        <v>5655.61</v>
      </c>
      <c r="E128" s="138">
        <v>6139</v>
      </c>
      <c r="F128" s="862"/>
      <c r="G128" s="16" t="s">
        <v>496</v>
      </c>
      <c r="H128" s="15"/>
      <c r="I128" s="16" t="s">
        <v>496</v>
      </c>
      <c r="J128" s="15"/>
      <c r="K128" s="15"/>
      <c r="L128" s="16" t="s">
        <v>496</v>
      </c>
      <c r="M128" s="16"/>
      <c r="N128" s="15"/>
      <c r="O128" s="17"/>
    </row>
    <row r="129" spans="1:15" s="39" customFormat="1" ht="33" customHeight="1" x14ac:dyDescent="0.2">
      <c r="A129" s="867"/>
      <c r="B129" s="15" t="s">
        <v>136</v>
      </c>
      <c r="C129" s="890"/>
      <c r="D129" s="60">
        <v>54.45</v>
      </c>
      <c r="E129" s="138">
        <v>6141</v>
      </c>
      <c r="F129" s="862"/>
      <c r="G129" s="16" t="s">
        <v>496</v>
      </c>
      <c r="H129" s="15"/>
      <c r="I129" s="16" t="s">
        <v>496</v>
      </c>
      <c r="J129" s="15"/>
      <c r="K129" s="15"/>
      <c r="L129" s="16" t="s">
        <v>496</v>
      </c>
      <c r="M129" s="16"/>
      <c r="N129" s="15"/>
      <c r="O129" s="17"/>
    </row>
    <row r="130" spans="1:15" s="39" customFormat="1" ht="33" customHeight="1" x14ac:dyDescent="0.2">
      <c r="A130" s="867"/>
      <c r="B130" s="15" t="s">
        <v>54</v>
      </c>
      <c r="C130" s="890"/>
      <c r="D130" s="60">
        <v>246</v>
      </c>
      <c r="E130" s="138">
        <v>6140</v>
      </c>
      <c r="F130" s="862"/>
      <c r="G130" s="16" t="s">
        <v>496</v>
      </c>
      <c r="H130" s="15"/>
      <c r="I130" s="16" t="s">
        <v>496</v>
      </c>
      <c r="J130" s="15"/>
      <c r="K130" s="15"/>
      <c r="L130" s="16"/>
      <c r="M130" s="16" t="s">
        <v>496</v>
      </c>
      <c r="N130" s="15"/>
      <c r="O130" s="17"/>
    </row>
    <row r="131" spans="1:15" s="39" customFormat="1" ht="33" customHeight="1" x14ac:dyDescent="0.2">
      <c r="A131" s="867"/>
      <c r="B131" s="15" t="s">
        <v>137</v>
      </c>
      <c r="C131" s="890"/>
      <c r="D131" s="60">
        <v>4230.72</v>
      </c>
      <c r="E131" s="138">
        <v>6142</v>
      </c>
      <c r="F131" s="862"/>
      <c r="G131" s="16" t="s">
        <v>496</v>
      </c>
      <c r="H131" s="15"/>
      <c r="I131" s="16" t="s">
        <v>496</v>
      </c>
      <c r="J131" s="15"/>
      <c r="K131" s="15"/>
      <c r="L131" s="16"/>
      <c r="M131" s="16" t="s">
        <v>496</v>
      </c>
      <c r="N131" s="15"/>
      <c r="O131" s="17"/>
    </row>
    <row r="132" spans="1:15" s="39" customFormat="1" ht="51" customHeight="1" x14ac:dyDescent="0.2">
      <c r="A132" s="142" t="s">
        <v>568</v>
      </c>
      <c r="B132" s="15" t="s">
        <v>97</v>
      </c>
      <c r="C132" s="143" t="s">
        <v>2083</v>
      </c>
      <c r="D132" s="60">
        <v>1469.88</v>
      </c>
      <c r="E132" s="138">
        <v>6129</v>
      </c>
      <c r="F132" s="141">
        <v>40710</v>
      </c>
      <c r="G132" s="16" t="s">
        <v>496</v>
      </c>
      <c r="H132" s="15"/>
      <c r="I132" s="16" t="s">
        <v>496</v>
      </c>
      <c r="J132" s="15"/>
      <c r="K132" s="15"/>
      <c r="L132" s="16"/>
      <c r="M132" s="16" t="s">
        <v>496</v>
      </c>
      <c r="N132" s="15"/>
      <c r="O132" s="17"/>
    </row>
    <row r="133" spans="1:15" s="39" customFormat="1" ht="51" customHeight="1" x14ac:dyDescent="0.2">
      <c r="A133" s="867" t="s">
        <v>569</v>
      </c>
      <c r="B133" s="15" t="s">
        <v>83</v>
      </c>
      <c r="C133" s="890" t="s">
        <v>2084</v>
      </c>
      <c r="D133" s="60">
        <v>162.72</v>
      </c>
      <c r="E133" s="138">
        <v>6125</v>
      </c>
      <c r="F133" s="862">
        <v>40703</v>
      </c>
      <c r="G133" s="16" t="s">
        <v>496</v>
      </c>
      <c r="H133" s="15"/>
      <c r="I133" s="16" t="s">
        <v>496</v>
      </c>
      <c r="J133" s="15"/>
      <c r="K133" s="15"/>
      <c r="L133" s="16"/>
      <c r="M133" s="16" t="s">
        <v>496</v>
      </c>
      <c r="N133" s="15"/>
      <c r="O133" s="17"/>
    </row>
    <row r="134" spans="1:15" s="39" customFormat="1" ht="51" customHeight="1" x14ac:dyDescent="0.2">
      <c r="A134" s="867"/>
      <c r="B134" s="15" t="s">
        <v>67</v>
      </c>
      <c r="C134" s="890"/>
      <c r="D134" s="60">
        <v>162.72</v>
      </c>
      <c r="E134" s="138">
        <v>6124</v>
      </c>
      <c r="F134" s="862"/>
      <c r="G134" s="16" t="s">
        <v>496</v>
      </c>
      <c r="H134" s="15"/>
      <c r="I134" s="16" t="s">
        <v>496</v>
      </c>
      <c r="J134" s="15"/>
      <c r="K134" s="15"/>
      <c r="L134" s="16"/>
      <c r="M134" s="16" t="s">
        <v>496</v>
      </c>
      <c r="N134" s="15"/>
      <c r="O134" s="17"/>
    </row>
    <row r="135" spans="1:15" s="39" customFormat="1" ht="51" customHeight="1" x14ac:dyDescent="0.2">
      <c r="A135" s="142" t="s">
        <v>570</v>
      </c>
      <c r="B135" s="15" t="s">
        <v>138</v>
      </c>
      <c r="C135" s="143" t="s">
        <v>2106</v>
      </c>
      <c r="D135" s="60">
        <v>587.6</v>
      </c>
      <c r="E135" s="138">
        <v>6136</v>
      </c>
      <c r="F135" s="141">
        <v>40716</v>
      </c>
      <c r="G135" s="16" t="s">
        <v>496</v>
      </c>
      <c r="H135" s="15"/>
      <c r="I135" s="16" t="s">
        <v>496</v>
      </c>
      <c r="J135" s="15"/>
      <c r="K135" s="15"/>
      <c r="L135" s="16" t="s">
        <v>496</v>
      </c>
      <c r="M135" s="16"/>
      <c r="N135" s="15"/>
      <c r="O135" s="17"/>
    </row>
    <row r="136" spans="1:15" s="39" customFormat="1" ht="51" customHeight="1" x14ac:dyDescent="0.2">
      <c r="A136" s="867" t="s">
        <v>571</v>
      </c>
      <c r="B136" s="15" t="s">
        <v>80</v>
      </c>
      <c r="C136" s="890" t="s">
        <v>2085</v>
      </c>
      <c r="D136" s="60">
        <v>949.2</v>
      </c>
      <c r="E136" s="138">
        <v>6159</v>
      </c>
      <c r="F136" s="141">
        <v>40742</v>
      </c>
      <c r="G136" s="16" t="s">
        <v>496</v>
      </c>
      <c r="H136" s="15"/>
      <c r="I136" s="16" t="s">
        <v>496</v>
      </c>
      <c r="J136" s="15"/>
      <c r="K136" s="15"/>
      <c r="L136" s="16" t="s">
        <v>496</v>
      </c>
      <c r="M136" s="16"/>
      <c r="N136" s="15"/>
      <c r="O136" s="17"/>
    </row>
    <row r="137" spans="1:15" s="39" customFormat="1" ht="51" customHeight="1" x14ac:dyDescent="0.2">
      <c r="A137" s="867"/>
      <c r="B137" s="15" t="s">
        <v>139</v>
      </c>
      <c r="C137" s="890"/>
      <c r="D137" s="60">
        <v>1882</v>
      </c>
      <c r="E137" s="138">
        <v>6157</v>
      </c>
      <c r="F137" s="141">
        <v>40742</v>
      </c>
      <c r="G137" s="16" t="s">
        <v>496</v>
      </c>
      <c r="H137" s="15"/>
      <c r="I137" s="16" t="s">
        <v>496</v>
      </c>
      <c r="J137" s="15"/>
      <c r="K137" s="15"/>
      <c r="L137" s="16" t="s">
        <v>496</v>
      </c>
      <c r="M137" s="16"/>
      <c r="N137" s="15"/>
      <c r="O137" s="17"/>
    </row>
    <row r="138" spans="1:15" s="39" customFormat="1" ht="51" customHeight="1" x14ac:dyDescent="0.2">
      <c r="A138" s="867"/>
      <c r="B138" s="15" t="s">
        <v>140</v>
      </c>
      <c r="C138" s="890"/>
      <c r="D138" s="60">
        <v>401.62</v>
      </c>
      <c r="E138" s="138">
        <v>6158</v>
      </c>
      <c r="F138" s="141">
        <v>40742</v>
      </c>
      <c r="G138" s="16" t="s">
        <v>496</v>
      </c>
      <c r="H138" s="15"/>
      <c r="I138" s="16" t="s">
        <v>496</v>
      </c>
      <c r="J138" s="15"/>
      <c r="K138" s="15"/>
      <c r="L138" s="16" t="s">
        <v>496</v>
      </c>
      <c r="M138" s="16"/>
      <c r="N138" s="15"/>
      <c r="O138" s="17"/>
    </row>
    <row r="139" spans="1:15" s="39" customFormat="1" ht="51" customHeight="1" x14ac:dyDescent="0.2">
      <c r="A139" s="867"/>
      <c r="B139" s="15" t="s">
        <v>141</v>
      </c>
      <c r="C139" s="890"/>
      <c r="D139" s="60">
        <v>7660</v>
      </c>
      <c r="E139" s="138">
        <v>6156</v>
      </c>
      <c r="F139" s="141">
        <v>40742</v>
      </c>
      <c r="G139" s="16" t="s">
        <v>496</v>
      </c>
      <c r="H139" s="15"/>
      <c r="I139" s="16" t="s">
        <v>496</v>
      </c>
      <c r="J139" s="15"/>
      <c r="K139" s="15"/>
      <c r="L139" s="16" t="s">
        <v>496</v>
      </c>
      <c r="M139" s="16"/>
      <c r="N139" s="15"/>
      <c r="O139" s="17"/>
    </row>
    <row r="140" spans="1:15" s="39" customFormat="1" ht="51" customHeight="1" x14ac:dyDescent="0.2">
      <c r="A140" s="867" t="s">
        <v>572</v>
      </c>
      <c r="B140" s="15" t="s">
        <v>142</v>
      </c>
      <c r="C140" s="890" t="s">
        <v>1398</v>
      </c>
      <c r="D140" s="60">
        <v>5966.6100000000006</v>
      </c>
      <c r="E140" s="138">
        <v>6200</v>
      </c>
      <c r="F140" s="141">
        <v>40771</v>
      </c>
      <c r="G140" s="16" t="s">
        <v>496</v>
      </c>
      <c r="H140" s="15"/>
      <c r="I140" s="16" t="s">
        <v>496</v>
      </c>
      <c r="J140" s="15"/>
      <c r="K140" s="15"/>
      <c r="L140" s="16" t="s">
        <v>496</v>
      </c>
      <c r="M140" s="16"/>
      <c r="N140" s="15"/>
      <c r="O140" s="17"/>
    </row>
    <row r="141" spans="1:15" s="39" customFormat="1" ht="51" customHeight="1" x14ac:dyDescent="0.2">
      <c r="A141" s="867"/>
      <c r="B141" s="15" t="s">
        <v>77</v>
      </c>
      <c r="C141" s="890"/>
      <c r="D141" s="60">
        <v>1905.76</v>
      </c>
      <c r="E141" s="138">
        <v>6199</v>
      </c>
      <c r="F141" s="141">
        <v>40771</v>
      </c>
      <c r="G141" s="16" t="s">
        <v>496</v>
      </c>
      <c r="H141" s="15"/>
      <c r="I141" s="16" t="s">
        <v>496</v>
      </c>
      <c r="J141" s="15"/>
      <c r="K141" s="15"/>
      <c r="L141" s="16"/>
      <c r="M141" s="16" t="s">
        <v>496</v>
      </c>
      <c r="N141" s="15"/>
      <c r="O141" s="17"/>
    </row>
    <row r="142" spans="1:15" s="39" customFormat="1" ht="51" customHeight="1" x14ac:dyDescent="0.2">
      <c r="A142" s="867"/>
      <c r="B142" s="15" t="s">
        <v>9</v>
      </c>
      <c r="C142" s="890"/>
      <c r="D142" s="60">
        <v>7503.41</v>
      </c>
      <c r="E142" s="138">
        <v>6198</v>
      </c>
      <c r="F142" s="141">
        <v>40771</v>
      </c>
      <c r="G142" s="16" t="s">
        <v>496</v>
      </c>
      <c r="H142" s="15"/>
      <c r="I142" s="16" t="s">
        <v>496</v>
      </c>
      <c r="J142" s="15"/>
      <c r="K142" s="15"/>
      <c r="L142" s="16"/>
      <c r="M142" s="16" t="s">
        <v>496</v>
      </c>
      <c r="N142" s="15"/>
      <c r="O142" s="17"/>
    </row>
    <row r="143" spans="1:15" s="39" customFormat="1" ht="51" customHeight="1" x14ac:dyDescent="0.2">
      <c r="A143" s="867"/>
      <c r="B143" s="15" t="s">
        <v>54</v>
      </c>
      <c r="C143" s="890"/>
      <c r="D143" s="60">
        <v>4821.71</v>
      </c>
      <c r="E143" s="138">
        <v>6197</v>
      </c>
      <c r="F143" s="141">
        <v>40771</v>
      </c>
      <c r="G143" s="16" t="s">
        <v>496</v>
      </c>
      <c r="H143" s="15"/>
      <c r="I143" s="16" t="s">
        <v>496</v>
      </c>
      <c r="J143" s="15"/>
      <c r="K143" s="15"/>
      <c r="L143" s="16"/>
      <c r="M143" s="16" t="s">
        <v>496</v>
      </c>
      <c r="N143" s="15"/>
      <c r="O143" s="17"/>
    </row>
    <row r="144" spans="1:15" s="39" customFormat="1" ht="51" customHeight="1" x14ac:dyDescent="0.2">
      <c r="A144" s="867"/>
      <c r="B144" s="15" t="s">
        <v>75</v>
      </c>
      <c r="C144" s="890"/>
      <c r="D144" s="60">
        <v>1218</v>
      </c>
      <c r="E144" s="138">
        <v>6196</v>
      </c>
      <c r="F144" s="141">
        <v>40771</v>
      </c>
      <c r="G144" s="16" t="s">
        <v>496</v>
      </c>
      <c r="H144" s="15"/>
      <c r="I144" s="16" t="s">
        <v>496</v>
      </c>
      <c r="J144" s="15"/>
      <c r="K144" s="15"/>
      <c r="L144" s="16"/>
      <c r="M144" s="16" t="s">
        <v>496</v>
      </c>
      <c r="N144" s="15"/>
      <c r="O144" s="17"/>
    </row>
    <row r="145" spans="1:15" s="39" customFormat="1" ht="51" customHeight="1" x14ac:dyDescent="0.2">
      <c r="A145" s="142" t="s">
        <v>573</v>
      </c>
      <c r="B145" s="15" t="s">
        <v>138</v>
      </c>
      <c r="C145" s="143" t="s">
        <v>2086</v>
      </c>
      <c r="D145" s="60">
        <v>542.4</v>
      </c>
      <c r="E145" s="138">
        <v>6138</v>
      </c>
      <c r="F145" s="141">
        <v>40721</v>
      </c>
      <c r="G145" s="16" t="s">
        <v>496</v>
      </c>
      <c r="H145" s="15"/>
      <c r="I145" s="16" t="s">
        <v>496</v>
      </c>
      <c r="J145" s="15"/>
      <c r="K145" s="15"/>
      <c r="L145" s="16"/>
      <c r="M145" s="16" t="s">
        <v>496</v>
      </c>
      <c r="N145" s="15"/>
      <c r="O145" s="17"/>
    </row>
    <row r="146" spans="1:15" s="39" customFormat="1" ht="51" customHeight="1" x14ac:dyDescent="0.2">
      <c r="A146" s="142" t="s">
        <v>574</v>
      </c>
      <c r="B146" s="15" t="s">
        <v>143</v>
      </c>
      <c r="C146" s="143" t="s">
        <v>2087</v>
      </c>
      <c r="D146" s="60">
        <v>225</v>
      </c>
      <c r="E146" s="138">
        <v>6144</v>
      </c>
      <c r="F146" s="141">
        <v>40724</v>
      </c>
      <c r="G146" s="16" t="s">
        <v>496</v>
      </c>
      <c r="H146" s="15"/>
      <c r="I146" s="16" t="s">
        <v>496</v>
      </c>
      <c r="J146" s="15"/>
      <c r="K146" s="15"/>
      <c r="L146" s="16"/>
      <c r="M146" s="16" t="s">
        <v>496</v>
      </c>
      <c r="N146" s="15"/>
      <c r="O146" s="17"/>
    </row>
    <row r="147" spans="1:15" s="39" customFormat="1" ht="51" customHeight="1" x14ac:dyDescent="0.2">
      <c r="A147" s="867" t="s">
        <v>575</v>
      </c>
      <c r="B147" s="15" t="s">
        <v>1996</v>
      </c>
      <c r="C147" s="890" t="s">
        <v>2088</v>
      </c>
      <c r="D147" s="60">
        <v>1938.82</v>
      </c>
      <c r="E147" s="138">
        <v>6233</v>
      </c>
      <c r="F147" s="862">
        <v>40806</v>
      </c>
      <c r="G147" s="16"/>
      <c r="H147" s="15"/>
      <c r="I147" s="16"/>
      <c r="J147" s="15"/>
      <c r="K147" s="15"/>
      <c r="L147" s="16"/>
      <c r="M147" s="16"/>
      <c r="N147" s="16" t="s">
        <v>496</v>
      </c>
      <c r="O147" s="17" t="s">
        <v>1997</v>
      </c>
    </row>
    <row r="148" spans="1:15" s="39" customFormat="1" ht="51" customHeight="1" x14ac:dyDescent="0.2">
      <c r="A148" s="867"/>
      <c r="B148" s="15" t="s">
        <v>144</v>
      </c>
      <c r="C148" s="890"/>
      <c r="D148" s="60">
        <v>3752</v>
      </c>
      <c r="E148" s="138">
        <v>6232</v>
      </c>
      <c r="F148" s="862"/>
      <c r="G148" s="16" t="s">
        <v>496</v>
      </c>
      <c r="H148" s="15"/>
      <c r="I148" s="16" t="s">
        <v>496</v>
      </c>
      <c r="J148" s="15"/>
      <c r="K148" s="15"/>
      <c r="L148" s="16" t="s">
        <v>496</v>
      </c>
      <c r="M148" s="16"/>
      <c r="N148" s="15"/>
      <c r="O148" s="17"/>
    </row>
    <row r="149" spans="1:15" s="39" customFormat="1" ht="51" customHeight="1" x14ac:dyDescent="0.2">
      <c r="A149" s="867"/>
      <c r="B149" s="15" t="s">
        <v>145</v>
      </c>
      <c r="C149" s="890"/>
      <c r="D149" s="60">
        <v>6401.2</v>
      </c>
      <c r="E149" s="138">
        <v>6231</v>
      </c>
      <c r="F149" s="862"/>
      <c r="G149" s="16" t="s">
        <v>496</v>
      </c>
      <c r="H149" s="15"/>
      <c r="I149" s="16" t="s">
        <v>496</v>
      </c>
      <c r="J149" s="15"/>
      <c r="K149" s="15"/>
      <c r="L149" s="16" t="s">
        <v>496</v>
      </c>
      <c r="M149" s="16"/>
      <c r="N149" s="15"/>
      <c r="O149" s="17"/>
    </row>
    <row r="150" spans="1:15" s="39" customFormat="1" ht="51" customHeight="1" x14ac:dyDescent="0.2">
      <c r="A150" s="867"/>
      <c r="B150" s="15" t="s">
        <v>145</v>
      </c>
      <c r="C150" s="890"/>
      <c r="D150" s="60">
        <v>1703</v>
      </c>
      <c r="E150" s="138">
        <v>6294</v>
      </c>
      <c r="F150" s="141">
        <v>40871</v>
      </c>
      <c r="G150" s="16" t="s">
        <v>496</v>
      </c>
      <c r="H150" s="15"/>
      <c r="I150" s="16" t="s">
        <v>496</v>
      </c>
      <c r="J150" s="15"/>
      <c r="K150" s="15"/>
      <c r="L150" s="16" t="s">
        <v>496</v>
      </c>
      <c r="M150" s="16"/>
      <c r="N150" s="15"/>
      <c r="O150" s="17"/>
    </row>
    <row r="151" spans="1:15" s="39" customFormat="1" ht="51" customHeight="1" x14ac:dyDescent="0.2">
      <c r="A151" s="142" t="s">
        <v>576</v>
      </c>
      <c r="B151" s="15" t="s">
        <v>146</v>
      </c>
      <c r="C151" s="143" t="s">
        <v>2089</v>
      </c>
      <c r="D151" s="60">
        <v>1704.16</v>
      </c>
      <c r="E151" s="138">
        <v>6137</v>
      </c>
      <c r="F151" s="141">
        <v>40721</v>
      </c>
      <c r="G151" s="16" t="s">
        <v>496</v>
      </c>
      <c r="H151" s="15"/>
      <c r="I151" s="16" t="s">
        <v>496</v>
      </c>
      <c r="J151" s="15"/>
      <c r="K151" s="15"/>
      <c r="L151" s="16" t="s">
        <v>496</v>
      </c>
      <c r="M151" s="16"/>
      <c r="N151" s="15"/>
      <c r="O151" s="17"/>
    </row>
    <row r="152" spans="1:15" s="39" customFormat="1" ht="51" customHeight="1" x14ac:dyDescent="0.2">
      <c r="A152" s="867" t="s">
        <v>577</v>
      </c>
      <c r="B152" s="15" t="s">
        <v>147</v>
      </c>
      <c r="C152" s="890" t="s">
        <v>2090</v>
      </c>
      <c r="D152" s="60">
        <v>180.65</v>
      </c>
      <c r="E152" s="138">
        <v>6165</v>
      </c>
      <c r="F152" s="862">
        <v>40745</v>
      </c>
      <c r="G152" s="127"/>
      <c r="H152" s="16" t="s">
        <v>496</v>
      </c>
      <c r="I152" s="16" t="s">
        <v>496</v>
      </c>
      <c r="J152" s="15"/>
      <c r="K152" s="15"/>
      <c r="L152" s="16"/>
      <c r="M152" s="16" t="s">
        <v>496</v>
      </c>
      <c r="N152" s="15"/>
      <c r="O152" s="17" t="s">
        <v>2000</v>
      </c>
    </row>
    <row r="153" spans="1:15" s="39" customFormat="1" ht="51" customHeight="1" x14ac:dyDescent="0.2">
      <c r="A153" s="867"/>
      <c r="B153" s="15" t="s">
        <v>148</v>
      </c>
      <c r="C153" s="890"/>
      <c r="D153" s="60">
        <v>168</v>
      </c>
      <c r="E153" s="138">
        <v>6166</v>
      </c>
      <c r="F153" s="862"/>
      <c r="G153" s="16" t="s">
        <v>496</v>
      </c>
      <c r="H153" s="15"/>
      <c r="I153" s="16" t="s">
        <v>496</v>
      </c>
      <c r="J153" s="15"/>
      <c r="K153" s="15"/>
      <c r="L153" s="16"/>
      <c r="M153" s="16" t="s">
        <v>496</v>
      </c>
      <c r="N153" s="15"/>
      <c r="O153" s="17"/>
    </row>
    <row r="154" spans="1:15" s="39" customFormat="1" ht="51" customHeight="1" x14ac:dyDescent="0.2">
      <c r="A154" s="867"/>
      <c r="B154" s="15" t="s">
        <v>149</v>
      </c>
      <c r="C154" s="890"/>
      <c r="D154" s="60">
        <v>1403.5</v>
      </c>
      <c r="E154" s="138">
        <v>6163</v>
      </c>
      <c r="F154" s="862"/>
      <c r="G154" s="16" t="s">
        <v>496</v>
      </c>
      <c r="H154" s="15"/>
      <c r="I154" s="16" t="s">
        <v>496</v>
      </c>
      <c r="J154" s="15"/>
      <c r="K154" s="15"/>
      <c r="L154" s="16"/>
      <c r="M154" s="16" t="s">
        <v>496</v>
      </c>
      <c r="N154" s="15"/>
      <c r="O154" s="17"/>
    </row>
    <row r="155" spans="1:15" s="39" customFormat="1" ht="51" customHeight="1" x14ac:dyDescent="0.2">
      <c r="A155" s="867"/>
      <c r="B155" s="15" t="s">
        <v>137</v>
      </c>
      <c r="C155" s="890"/>
      <c r="D155" s="60">
        <v>1835</v>
      </c>
      <c r="E155" s="138">
        <v>6167</v>
      </c>
      <c r="F155" s="862"/>
      <c r="G155" s="16" t="s">
        <v>496</v>
      </c>
      <c r="H155" s="15"/>
      <c r="I155" s="16" t="s">
        <v>496</v>
      </c>
      <c r="J155" s="15"/>
      <c r="K155" s="15"/>
      <c r="L155" s="16"/>
      <c r="M155" s="16" t="s">
        <v>496</v>
      </c>
      <c r="N155" s="15"/>
      <c r="O155" s="17"/>
    </row>
    <row r="156" spans="1:15" s="39" customFormat="1" ht="51" customHeight="1" x14ac:dyDescent="0.2">
      <c r="A156" s="867"/>
      <c r="B156" s="15" t="s">
        <v>136</v>
      </c>
      <c r="C156" s="890"/>
      <c r="D156" s="60">
        <v>163.6</v>
      </c>
      <c r="E156" s="138">
        <v>6164</v>
      </c>
      <c r="F156" s="862"/>
      <c r="G156" s="16" t="s">
        <v>496</v>
      </c>
      <c r="H156" s="15"/>
      <c r="I156" s="16" t="s">
        <v>496</v>
      </c>
      <c r="J156" s="15"/>
      <c r="K156" s="15"/>
      <c r="L156" s="16"/>
      <c r="M156" s="16" t="s">
        <v>496</v>
      </c>
      <c r="N156" s="15"/>
      <c r="O156" s="17"/>
    </row>
    <row r="157" spans="1:15" s="39" customFormat="1" ht="51" customHeight="1" x14ac:dyDescent="0.2">
      <c r="A157" s="867" t="s">
        <v>578</v>
      </c>
      <c r="B157" s="15" t="s">
        <v>150</v>
      </c>
      <c r="C157" s="890" t="s">
        <v>2042</v>
      </c>
      <c r="D157" s="60">
        <v>1123.2</v>
      </c>
      <c r="E157" s="138">
        <v>6170</v>
      </c>
      <c r="F157" s="862">
        <v>40745</v>
      </c>
      <c r="G157" s="16" t="s">
        <v>496</v>
      </c>
      <c r="H157" s="15"/>
      <c r="I157" s="16" t="s">
        <v>496</v>
      </c>
      <c r="J157" s="15"/>
      <c r="K157" s="15"/>
      <c r="L157" s="16"/>
      <c r="M157" s="16" t="s">
        <v>496</v>
      </c>
      <c r="N157" s="15"/>
      <c r="O157" s="17"/>
    </row>
    <row r="158" spans="1:15" s="39" customFormat="1" ht="51" customHeight="1" x14ac:dyDescent="0.2">
      <c r="A158" s="867"/>
      <c r="B158" s="15" t="s">
        <v>71</v>
      </c>
      <c r="C158" s="890"/>
      <c r="D158" s="60">
        <v>1701.8</v>
      </c>
      <c r="E158" s="138">
        <v>6168</v>
      </c>
      <c r="F158" s="862"/>
      <c r="G158" s="16" t="s">
        <v>496</v>
      </c>
      <c r="H158" s="15"/>
      <c r="I158" s="16" t="s">
        <v>496</v>
      </c>
      <c r="J158" s="15"/>
      <c r="K158" s="15"/>
      <c r="L158" s="16" t="s">
        <v>496</v>
      </c>
      <c r="M158" s="16"/>
      <c r="N158" s="15"/>
      <c r="O158" s="17"/>
    </row>
    <row r="159" spans="1:15" s="39" customFormat="1" ht="51" customHeight="1" x14ac:dyDescent="0.2">
      <c r="A159" s="867"/>
      <c r="B159" s="15" t="s">
        <v>74</v>
      </c>
      <c r="C159" s="890"/>
      <c r="D159" s="60">
        <v>564</v>
      </c>
      <c r="E159" s="138">
        <v>6169</v>
      </c>
      <c r="F159" s="862"/>
      <c r="G159" s="16" t="s">
        <v>496</v>
      </c>
      <c r="H159" s="15"/>
      <c r="I159" s="16" t="s">
        <v>496</v>
      </c>
      <c r="J159" s="15"/>
      <c r="K159" s="15"/>
      <c r="L159" s="16" t="s">
        <v>496</v>
      </c>
      <c r="M159" s="16"/>
      <c r="N159" s="15"/>
      <c r="O159" s="17"/>
    </row>
    <row r="160" spans="1:15" s="39" customFormat="1" ht="51" customHeight="1" x14ac:dyDescent="0.2">
      <c r="A160" s="867" t="s">
        <v>579</v>
      </c>
      <c r="B160" s="15" t="s">
        <v>74</v>
      </c>
      <c r="C160" s="890" t="s">
        <v>2033</v>
      </c>
      <c r="D160" s="60">
        <v>595</v>
      </c>
      <c r="E160" s="138">
        <v>6188</v>
      </c>
      <c r="F160" s="141">
        <v>40763</v>
      </c>
      <c r="G160" s="16" t="s">
        <v>496</v>
      </c>
      <c r="H160" s="15"/>
      <c r="I160" s="16" t="s">
        <v>496</v>
      </c>
      <c r="J160" s="15"/>
      <c r="K160" s="15"/>
      <c r="L160" s="16" t="s">
        <v>496</v>
      </c>
      <c r="M160" s="16"/>
      <c r="N160" s="15"/>
      <c r="O160" s="17"/>
    </row>
    <row r="161" spans="1:15" s="39" customFormat="1" ht="51" customHeight="1" x14ac:dyDescent="0.2">
      <c r="A161" s="867"/>
      <c r="B161" s="15" t="s">
        <v>151</v>
      </c>
      <c r="C161" s="892"/>
      <c r="D161" s="60">
        <v>252</v>
      </c>
      <c r="E161" s="138">
        <v>6189</v>
      </c>
      <c r="F161" s="141">
        <v>40763</v>
      </c>
      <c r="G161" s="16" t="s">
        <v>496</v>
      </c>
      <c r="H161" s="15"/>
      <c r="I161" s="16" t="s">
        <v>496</v>
      </c>
      <c r="J161" s="15"/>
      <c r="K161" s="15"/>
      <c r="L161" s="16" t="s">
        <v>496</v>
      </c>
      <c r="M161" s="16"/>
      <c r="N161" s="15"/>
      <c r="O161" s="17"/>
    </row>
    <row r="162" spans="1:15" s="39" customFormat="1" ht="51" customHeight="1" x14ac:dyDescent="0.2">
      <c r="A162" s="867"/>
      <c r="B162" s="15" t="s">
        <v>152</v>
      </c>
      <c r="C162" s="892"/>
      <c r="D162" s="60">
        <v>116.8</v>
      </c>
      <c r="E162" s="138">
        <v>6190</v>
      </c>
      <c r="F162" s="141">
        <v>40763</v>
      </c>
      <c r="G162" s="16" t="s">
        <v>496</v>
      </c>
      <c r="H162" s="15"/>
      <c r="I162" s="16" t="s">
        <v>496</v>
      </c>
      <c r="J162" s="15"/>
      <c r="K162" s="15"/>
      <c r="L162" s="16" t="s">
        <v>496</v>
      </c>
      <c r="M162" s="16"/>
      <c r="N162" s="15"/>
      <c r="O162" s="17"/>
    </row>
    <row r="163" spans="1:15" s="39" customFormat="1" ht="51" customHeight="1" x14ac:dyDescent="0.2">
      <c r="A163" s="867"/>
      <c r="B163" s="15" t="s">
        <v>71</v>
      </c>
      <c r="C163" s="892"/>
      <c r="D163" s="60">
        <v>150.4</v>
      </c>
      <c r="E163" s="138">
        <v>6191</v>
      </c>
      <c r="F163" s="141">
        <v>40763</v>
      </c>
      <c r="G163" s="16" t="s">
        <v>496</v>
      </c>
      <c r="H163" s="15"/>
      <c r="I163" s="16" t="s">
        <v>496</v>
      </c>
      <c r="J163" s="15"/>
      <c r="K163" s="15"/>
      <c r="L163" s="16" t="s">
        <v>496</v>
      </c>
      <c r="M163" s="16"/>
      <c r="N163" s="15"/>
      <c r="O163" s="17"/>
    </row>
    <row r="164" spans="1:15" s="39" customFormat="1" ht="51" customHeight="1" x14ac:dyDescent="0.2">
      <c r="A164" s="867"/>
      <c r="B164" s="15" t="s">
        <v>148</v>
      </c>
      <c r="C164" s="892"/>
      <c r="D164" s="60">
        <v>477.3</v>
      </c>
      <c r="E164" s="138">
        <v>6192</v>
      </c>
      <c r="F164" s="141">
        <v>40763</v>
      </c>
      <c r="G164" s="16" t="s">
        <v>496</v>
      </c>
      <c r="H164" s="15"/>
      <c r="I164" s="16" t="s">
        <v>496</v>
      </c>
      <c r="J164" s="15"/>
      <c r="K164" s="15"/>
      <c r="L164" s="16"/>
      <c r="M164" s="16" t="s">
        <v>496</v>
      </c>
      <c r="N164" s="15"/>
      <c r="O164" s="17"/>
    </row>
    <row r="165" spans="1:15" s="39" customFormat="1" ht="51" customHeight="1" x14ac:dyDescent="0.2">
      <c r="A165" s="867" t="s">
        <v>580</v>
      </c>
      <c r="B165" s="15" t="s">
        <v>100</v>
      </c>
      <c r="C165" s="890" t="s">
        <v>2091</v>
      </c>
      <c r="D165" s="60">
        <v>447.48</v>
      </c>
      <c r="E165" s="138">
        <v>6176</v>
      </c>
      <c r="F165" s="862">
        <v>40753</v>
      </c>
      <c r="G165" s="16" t="s">
        <v>496</v>
      </c>
      <c r="H165" s="15"/>
      <c r="I165" s="16" t="s">
        <v>496</v>
      </c>
      <c r="J165" s="15"/>
      <c r="K165" s="15"/>
      <c r="L165" s="16"/>
      <c r="M165" s="16" t="s">
        <v>496</v>
      </c>
      <c r="N165" s="15"/>
      <c r="O165" s="17"/>
    </row>
    <row r="166" spans="1:15" s="39" customFormat="1" ht="51" customHeight="1" x14ac:dyDescent="0.2">
      <c r="A166" s="867"/>
      <c r="B166" s="15" t="s">
        <v>153</v>
      </c>
      <c r="C166" s="890"/>
      <c r="D166" s="60">
        <v>1029.5999999999999</v>
      </c>
      <c r="E166" s="138">
        <v>6175</v>
      </c>
      <c r="F166" s="862"/>
      <c r="G166" s="16" t="s">
        <v>496</v>
      </c>
      <c r="H166" s="15"/>
      <c r="I166" s="16" t="s">
        <v>496</v>
      </c>
      <c r="J166" s="15"/>
      <c r="K166" s="15"/>
      <c r="L166" s="16"/>
      <c r="M166" s="16" t="s">
        <v>496</v>
      </c>
      <c r="N166" s="15"/>
      <c r="O166" s="17"/>
    </row>
    <row r="167" spans="1:15" s="39" customFormat="1" ht="51" customHeight="1" x14ac:dyDescent="0.2">
      <c r="A167" s="867"/>
      <c r="B167" s="15" t="s">
        <v>154</v>
      </c>
      <c r="C167" s="890"/>
      <c r="D167" s="60">
        <v>1228.5</v>
      </c>
      <c r="E167" s="138">
        <v>6178</v>
      </c>
      <c r="F167" s="862"/>
      <c r="G167" s="16" t="s">
        <v>496</v>
      </c>
      <c r="H167" s="15"/>
      <c r="I167" s="16" t="s">
        <v>496</v>
      </c>
      <c r="J167" s="15"/>
      <c r="K167" s="15"/>
      <c r="L167" s="16"/>
      <c r="M167" s="16" t="s">
        <v>496</v>
      </c>
      <c r="N167" s="15"/>
      <c r="O167" s="17"/>
    </row>
    <row r="168" spans="1:15" s="39" customFormat="1" ht="51" customHeight="1" x14ac:dyDescent="0.2">
      <c r="A168" s="867"/>
      <c r="B168" s="15" t="s">
        <v>155</v>
      </c>
      <c r="C168" s="890"/>
      <c r="D168" s="60">
        <v>2587.1999999999998</v>
      </c>
      <c r="E168" s="138">
        <v>6177</v>
      </c>
      <c r="F168" s="862"/>
      <c r="G168" s="16" t="s">
        <v>496</v>
      </c>
      <c r="H168" s="15"/>
      <c r="I168" s="16" t="s">
        <v>496</v>
      </c>
      <c r="J168" s="15"/>
      <c r="K168" s="15"/>
      <c r="L168" s="16"/>
      <c r="M168" s="16" t="s">
        <v>496</v>
      </c>
      <c r="N168" s="15"/>
      <c r="O168" s="17"/>
    </row>
    <row r="169" spans="1:15" s="39" customFormat="1" ht="51" customHeight="1" x14ac:dyDescent="0.2">
      <c r="A169" s="142" t="s">
        <v>581</v>
      </c>
      <c r="B169" s="15" t="s">
        <v>153</v>
      </c>
      <c r="C169" s="143" t="s">
        <v>2092</v>
      </c>
      <c r="D169" s="60">
        <v>1075</v>
      </c>
      <c r="E169" s="138">
        <v>6148</v>
      </c>
      <c r="F169" s="141">
        <v>40736</v>
      </c>
      <c r="G169" s="16" t="s">
        <v>496</v>
      </c>
      <c r="H169" s="15"/>
      <c r="I169" s="16" t="s">
        <v>496</v>
      </c>
      <c r="J169" s="15"/>
      <c r="K169" s="15"/>
      <c r="L169" s="16" t="s">
        <v>496</v>
      </c>
      <c r="M169" s="16"/>
      <c r="N169" s="15"/>
      <c r="O169" s="17"/>
    </row>
    <row r="170" spans="1:15" s="39" customFormat="1" ht="51" customHeight="1" x14ac:dyDescent="0.2">
      <c r="A170" s="867" t="s">
        <v>582</v>
      </c>
      <c r="B170" s="15" t="s">
        <v>156</v>
      </c>
      <c r="C170" s="890" t="s">
        <v>2093</v>
      </c>
      <c r="D170" s="60">
        <v>1672.68</v>
      </c>
      <c r="E170" s="138">
        <v>6220</v>
      </c>
      <c r="F170" s="141">
        <v>40788</v>
      </c>
      <c r="G170" s="16" t="s">
        <v>496</v>
      </c>
      <c r="H170" s="15"/>
      <c r="I170" s="16" t="s">
        <v>496</v>
      </c>
      <c r="J170" s="15"/>
      <c r="K170" s="15"/>
      <c r="L170" s="16" t="s">
        <v>496</v>
      </c>
      <c r="M170" s="16"/>
      <c r="N170" s="15"/>
      <c r="O170" s="17"/>
    </row>
    <row r="171" spans="1:15" s="39" customFormat="1" ht="51" customHeight="1" x14ac:dyDescent="0.2">
      <c r="A171" s="867"/>
      <c r="B171" s="15" t="s">
        <v>100</v>
      </c>
      <c r="C171" s="890"/>
      <c r="D171" s="60">
        <v>497.55</v>
      </c>
      <c r="E171" s="138">
        <v>6219</v>
      </c>
      <c r="F171" s="141">
        <v>40788</v>
      </c>
      <c r="G171" s="16" t="s">
        <v>496</v>
      </c>
      <c r="H171" s="15"/>
      <c r="I171" s="16" t="s">
        <v>496</v>
      </c>
      <c r="J171" s="15"/>
      <c r="K171" s="15"/>
      <c r="L171" s="16" t="s">
        <v>496</v>
      </c>
      <c r="M171" s="16"/>
      <c r="N171" s="15"/>
      <c r="O171" s="17"/>
    </row>
    <row r="172" spans="1:15" s="39" customFormat="1" ht="51" customHeight="1" x14ac:dyDescent="0.2">
      <c r="A172" s="867"/>
      <c r="B172" s="15" t="s">
        <v>157</v>
      </c>
      <c r="C172" s="890"/>
      <c r="D172" s="60">
        <v>2579.38</v>
      </c>
      <c r="E172" s="138">
        <v>6218</v>
      </c>
      <c r="F172" s="141">
        <v>40788</v>
      </c>
      <c r="G172" s="16" t="s">
        <v>496</v>
      </c>
      <c r="H172" s="15"/>
      <c r="I172" s="16" t="s">
        <v>496</v>
      </c>
      <c r="J172" s="15"/>
      <c r="K172" s="15"/>
      <c r="L172" s="16" t="s">
        <v>496</v>
      </c>
      <c r="M172" s="16"/>
      <c r="N172" s="15"/>
      <c r="O172" s="17"/>
    </row>
    <row r="173" spans="1:15" s="39" customFormat="1" ht="51" customHeight="1" x14ac:dyDescent="0.2">
      <c r="A173" s="867"/>
      <c r="B173" s="15" t="s">
        <v>102</v>
      </c>
      <c r="C173" s="890"/>
      <c r="D173" s="60">
        <v>205.63</v>
      </c>
      <c r="E173" s="138">
        <v>6217</v>
      </c>
      <c r="F173" s="141">
        <v>40788</v>
      </c>
      <c r="G173" s="16" t="s">
        <v>496</v>
      </c>
      <c r="H173" s="15"/>
      <c r="I173" s="16" t="s">
        <v>496</v>
      </c>
      <c r="J173" s="15"/>
      <c r="K173" s="15"/>
      <c r="L173" s="16" t="s">
        <v>496</v>
      </c>
      <c r="M173" s="16"/>
      <c r="N173" s="15"/>
      <c r="O173" s="17"/>
    </row>
    <row r="174" spans="1:15" s="39" customFormat="1" ht="51" customHeight="1" x14ac:dyDescent="0.2">
      <c r="A174" s="867"/>
      <c r="B174" s="15" t="s">
        <v>158</v>
      </c>
      <c r="C174" s="890"/>
      <c r="D174" s="60">
        <v>1169.3699999999999</v>
      </c>
      <c r="E174" s="138">
        <v>6215</v>
      </c>
      <c r="F174" s="141">
        <v>40788</v>
      </c>
      <c r="G174" s="16" t="s">
        <v>496</v>
      </c>
      <c r="H174" s="15"/>
      <c r="I174" s="16" t="s">
        <v>496</v>
      </c>
      <c r="J174" s="15"/>
      <c r="K174" s="15"/>
      <c r="L174" s="16"/>
      <c r="M174" s="16" t="s">
        <v>496</v>
      </c>
      <c r="N174" s="15"/>
      <c r="O174" s="17"/>
    </row>
    <row r="175" spans="1:15" s="39" customFormat="1" ht="51" customHeight="1" x14ac:dyDescent="0.2">
      <c r="A175" s="867"/>
      <c r="B175" s="15" t="s">
        <v>159</v>
      </c>
      <c r="C175" s="890"/>
      <c r="D175" s="60">
        <v>5681.45</v>
      </c>
      <c r="E175" s="138">
        <v>6214</v>
      </c>
      <c r="F175" s="141">
        <v>40788</v>
      </c>
      <c r="G175" s="16" t="s">
        <v>496</v>
      </c>
      <c r="H175" s="15"/>
      <c r="I175" s="16" t="s">
        <v>496</v>
      </c>
      <c r="J175" s="15"/>
      <c r="K175" s="15"/>
      <c r="L175" s="16"/>
      <c r="M175" s="16" t="s">
        <v>496</v>
      </c>
      <c r="N175" s="15"/>
      <c r="O175" s="17"/>
    </row>
    <row r="176" spans="1:15" s="39" customFormat="1" ht="51" customHeight="1" x14ac:dyDescent="0.2">
      <c r="A176" s="867" t="s">
        <v>583</v>
      </c>
      <c r="B176" s="15" t="s">
        <v>160</v>
      </c>
      <c r="C176" s="890" t="s">
        <v>2094</v>
      </c>
      <c r="D176" s="60">
        <v>2474</v>
      </c>
      <c r="E176" s="138">
        <v>6183</v>
      </c>
      <c r="F176" s="862">
        <v>40763</v>
      </c>
      <c r="G176" s="16" t="s">
        <v>496</v>
      </c>
      <c r="H176" s="15"/>
      <c r="I176" s="16" t="s">
        <v>496</v>
      </c>
      <c r="J176" s="15"/>
      <c r="K176" s="15"/>
      <c r="L176" s="16"/>
      <c r="M176" s="16" t="s">
        <v>496</v>
      </c>
      <c r="N176" s="15"/>
      <c r="O176" s="17"/>
    </row>
    <row r="177" spans="1:15" s="39" customFormat="1" ht="51" customHeight="1" x14ac:dyDescent="0.2">
      <c r="A177" s="867"/>
      <c r="B177" s="15" t="s">
        <v>98</v>
      </c>
      <c r="C177" s="890"/>
      <c r="D177" s="60">
        <v>1282</v>
      </c>
      <c r="E177" s="138">
        <v>6184</v>
      </c>
      <c r="F177" s="862"/>
      <c r="G177" s="16" t="s">
        <v>496</v>
      </c>
      <c r="H177" s="15"/>
      <c r="I177" s="16" t="s">
        <v>496</v>
      </c>
      <c r="J177" s="15"/>
      <c r="K177" s="15"/>
      <c r="L177" s="16"/>
      <c r="M177" s="16" t="s">
        <v>496</v>
      </c>
      <c r="N177" s="15"/>
      <c r="O177" s="17"/>
    </row>
    <row r="178" spans="1:15" s="39" customFormat="1" ht="51" customHeight="1" x14ac:dyDescent="0.2">
      <c r="A178" s="142" t="s">
        <v>584</v>
      </c>
      <c r="B178" s="15" t="s">
        <v>12</v>
      </c>
      <c r="C178" s="143" t="s">
        <v>2095</v>
      </c>
      <c r="D178" s="60">
        <v>440.7</v>
      </c>
      <c r="E178" s="138">
        <v>6149</v>
      </c>
      <c r="F178" s="141">
        <v>40736</v>
      </c>
      <c r="G178" s="16" t="s">
        <v>496</v>
      </c>
      <c r="H178" s="15"/>
      <c r="I178" s="16" t="s">
        <v>496</v>
      </c>
      <c r="J178" s="15"/>
      <c r="K178" s="15"/>
      <c r="L178" s="16" t="s">
        <v>496</v>
      </c>
      <c r="M178" s="16"/>
      <c r="N178" s="15"/>
      <c r="O178" s="17"/>
    </row>
    <row r="179" spans="1:15" s="39" customFormat="1" ht="41.25" customHeight="1" x14ac:dyDescent="0.2">
      <c r="A179" s="867" t="s">
        <v>585</v>
      </c>
      <c r="B179" s="15" t="s">
        <v>161</v>
      </c>
      <c r="C179" s="890" t="s">
        <v>1399</v>
      </c>
      <c r="D179" s="60">
        <v>132</v>
      </c>
      <c r="E179" s="138">
        <v>6210</v>
      </c>
      <c r="F179" s="141">
        <v>40785</v>
      </c>
      <c r="G179" s="16" t="s">
        <v>496</v>
      </c>
      <c r="H179" s="15"/>
      <c r="I179" s="16" t="s">
        <v>496</v>
      </c>
      <c r="J179" s="15"/>
      <c r="K179" s="15"/>
      <c r="L179" s="16" t="s">
        <v>496</v>
      </c>
      <c r="M179" s="16"/>
      <c r="N179" s="15"/>
      <c r="O179" s="17"/>
    </row>
    <row r="180" spans="1:15" s="39" customFormat="1" ht="41.25" customHeight="1" x14ac:dyDescent="0.2">
      <c r="A180" s="867"/>
      <c r="B180" s="15" t="s">
        <v>162</v>
      </c>
      <c r="C180" s="890"/>
      <c r="D180" s="60">
        <v>1476.47</v>
      </c>
      <c r="E180" s="138">
        <v>6208</v>
      </c>
      <c r="F180" s="141">
        <v>40785</v>
      </c>
      <c r="G180" s="16" t="s">
        <v>496</v>
      </c>
      <c r="H180" s="15"/>
      <c r="I180" s="16" t="s">
        <v>496</v>
      </c>
      <c r="J180" s="15"/>
      <c r="K180" s="15"/>
      <c r="L180" s="16" t="s">
        <v>496</v>
      </c>
      <c r="M180" s="16"/>
      <c r="N180" s="15"/>
      <c r="O180" s="17"/>
    </row>
    <row r="181" spans="1:15" s="39" customFormat="1" ht="41.25" customHeight="1" x14ac:dyDescent="0.2">
      <c r="A181" s="867"/>
      <c r="B181" s="15" t="s">
        <v>163</v>
      </c>
      <c r="C181" s="890"/>
      <c r="D181" s="60">
        <v>1620</v>
      </c>
      <c r="E181" s="138">
        <v>6209</v>
      </c>
      <c r="F181" s="141">
        <v>40785</v>
      </c>
      <c r="G181" s="16" t="s">
        <v>496</v>
      </c>
      <c r="H181" s="15"/>
      <c r="I181" s="16" t="s">
        <v>496</v>
      </c>
      <c r="J181" s="15"/>
      <c r="K181" s="15"/>
      <c r="L181" s="16"/>
      <c r="M181" s="16" t="s">
        <v>496</v>
      </c>
      <c r="N181" s="15"/>
      <c r="O181" s="17"/>
    </row>
    <row r="182" spans="1:15" s="39" customFormat="1" ht="41.25" customHeight="1" x14ac:dyDescent="0.2">
      <c r="A182" s="867"/>
      <c r="B182" s="15" t="s">
        <v>164</v>
      </c>
      <c r="C182" s="890"/>
      <c r="D182" s="60">
        <v>6223.84</v>
      </c>
      <c r="E182" s="138">
        <v>6207</v>
      </c>
      <c r="F182" s="141">
        <v>40785</v>
      </c>
      <c r="G182" s="16" t="s">
        <v>496</v>
      </c>
      <c r="H182" s="15"/>
      <c r="I182" s="16" t="s">
        <v>496</v>
      </c>
      <c r="J182" s="15"/>
      <c r="K182" s="15"/>
      <c r="L182" s="16"/>
      <c r="M182" s="16" t="s">
        <v>496</v>
      </c>
      <c r="N182" s="15"/>
      <c r="O182" s="17"/>
    </row>
    <row r="183" spans="1:15" s="39" customFormat="1" ht="45" customHeight="1" x14ac:dyDescent="0.2">
      <c r="A183" s="867" t="s">
        <v>586</v>
      </c>
      <c r="B183" s="15" t="s">
        <v>165</v>
      </c>
      <c r="C183" s="890" t="s">
        <v>2096</v>
      </c>
      <c r="D183" s="60">
        <v>865</v>
      </c>
      <c r="E183" s="138">
        <v>6182</v>
      </c>
      <c r="F183" s="862">
        <v>40753</v>
      </c>
      <c r="G183" s="16" t="s">
        <v>496</v>
      </c>
      <c r="H183" s="15"/>
      <c r="I183" s="16" t="s">
        <v>496</v>
      </c>
      <c r="J183" s="15"/>
      <c r="K183" s="15"/>
      <c r="L183" s="16" t="s">
        <v>496</v>
      </c>
      <c r="M183" s="16"/>
      <c r="N183" s="15"/>
      <c r="O183" s="118"/>
    </row>
    <row r="184" spans="1:15" s="39" customFormat="1" ht="45" customHeight="1" x14ac:dyDescent="0.2">
      <c r="A184" s="867"/>
      <c r="B184" s="15" t="s">
        <v>101</v>
      </c>
      <c r="C184" s="890"/>
      <c r="D184" s="60">
        <v>1046.3800000000001</v>
      </c>
      <c r="E184" s="138">
        <v>6181</v>
      </c>
      <c r="F184" s="862"/>
      <c r="G184" s="16" t="s">
        <v>496</v>
      </c>
      <c r="H184" s="15"/>
      <c r="I184" s="16" t="s">
        <v>496</v>
      </c>
      <c r="J184" s="15"/>
      <c r="K184" s="15"/>
      <c r="L184" s="16" t="s">
        <v>496</v>
      </c>
      <c r="M184" s="16"/>
      <c r="N184" s="15"/>
      <c r="O184" s="17"/>
    </row>
    <row r="185" spans="1:15" s="39" customFormat="1" ht="45" customHeight="1" x14ac:dyDescent="0.2">
      <c r="A185" s="867"/>
      <c r="B185" s="15" t="s">
        <v>108</v>
      </c>
      <c r="C185" s="890"/>
      <c r="D185" s="60">
        <v>1757.7</v>
      </c>
      <c r="E185" s="138">
        <v>6179</v>
      </c>
      <c r="F185" s="862"/>
      <c r="G185" s="16" t="s">
        <v>496</v>
      </c>
      <c r="H185" s="15"/>
      <c r="I185" s="16" t="s">
        <v>496</v>
      </c>
      <c r="J185" s="15"/>
      <c r="K185" s="15"/>
      <c r="L185" s="16"/>
      <c r="M185" s="16" t="s">
        <v>496</v>
      </c>
      <c r="N185" s="15"/>
      <c r="O185" s="17"/>
    </row>
    <row r="186" spans="1:15" s="39" customFormat="1" ht="51" customHeight="1" x14ac:dyDescent="0.2">
      <c r="A186" s="142" t="s">
        <v>587</v>
      </c>
      <c r="B186" s="15" t="s">
        <v>166</v>
      </c>
      <c r="C186" s="143" t="s">
        <v>2097</v>
      </c>
      <c r="D186" s="60">
        <v>498</v>
      </c>
      <c r="E186" s="138">
        <v>6150</v>
      </c>
      <c r="F186" s="141">
        <v>40737</v>
      </c>
      <c r="G186" s="16" t="s">
        <v>496</v>
      </c>
      <c r="H186" s="15"/>
      <c r="I186" s="16" t="s">
        <v>496</v>
      </c>
      <c r="J186" s="15"/>
      <c r="K186" s="15"/>
      <c r="L186" s="16"/>
      <c r="M186" s="16" t="s">
        <v>496</v>
      </c>
      <c r="N186" s="15"/>
      <c r="O186" s="17"/>
    </row>
    <row r="187" spans="1:15" s="39" customFormat="1" ht="39" customHeight="1" x14ac:dyDescent="0.2">
      <c r="A187" s="867" t="s">
        <v>588</v>
      </c>
      <c r="B187" s="15" t="s">
        <v>9</v>
      </c>
      <c r="C187" s="890" t="s">
        <v>2098</v>
      </c>
      <c r="D187" s="60">
        <v>494.9</v>
      </c>
      <c r="E187" s="138">
        <v>6247</v>
      </c>
      <c r="F187" s="862">
        <v>40816</v>
      </c>
      <c r="G187" s="16" t="s">
        <v>496</v>
      </c>
      <c r="H187" s="15"/>
      <c r="I187" s="16" t="s">
        <v>496</v>
      </c>
      <c r="J187" s="15"/>
      <c r="K187" s="15"/>
      <c r="L187" s="16"/>
      <c r="M187" s="16" t="s">
        <v>496</v>
      </c>
      <c r="N187" s="15"/>
      <c r="O187" s="17"/>
    </row>
    <row r="188" spans="1:15" s="39" customFormat="1" ht="39" customHeight="1" x14ac:dyDescent="0.2">
      <c r="A188" s="867"/>
      <c r="B188" s="15" t="s">
        <v>167</v>
      </c>
      <c r="C188" s="890"/>
      <c r="D188" s="60">
        <v>1525.5</v>
      </c>
      <c r="E188" s="138">
        <v>6246</v>
      </c>
      <c r="F188" s="862"/>
      <c r="G188" s="16" t="s">
        <v>496</v>
      </c>
      <c r="H188" s="15"/>
      <c r="I188" s="16" t="s">
        <v>496</v>
      </c>
      <c r="J188" s="15"/>
      <c r="K188" s="15"/>
      <c r="L188" s="16"/>
      <c r="M188" s="16" t="s">
        <v>496</v>
      </c>
      <c r="N188" s="15"/>
      <c r="O188" s="17"/>
    </row>
    <row r="189" spans="1:15" s="39" customFormat="1" ht="39" customHeight="1" x14ac:dyDescent="0.2">
      <c r="A189" s="867"/>
      <c r="B189" s="15" t="s">
        <v>168</v>
      </c>
      <c r="C189" s="890"/>
      <c r="D189" s="60">
        <v>12900</v>
      </c>
      <c r="E189" s="138">
        <v>6245</v>
      </c>
      <c r="F189" s="862"/>
      <c r="G189" s="16" t="s">
        <v>496</v>
      </c>
      <c r="H189" s="15"/>
      <c r="I189" s="16" t="s">
        <v>496</v>
      </c>
      <c r="J189" s="15"/>
      <c r="K189" s="15"/>
      <c r="L189" s="16" t="s">
        <v>496</v>
      </c>
      <c r="M189" s="16"/>
      <c r="N189" s="15"/>
      <c r="O189" s="17"/>
    </row>
    <row r="190" spans="1:15" s="39" customFormat="1" ht="39" customHeight="1" x14ac:dyDescent="0.2">
      <c r="A190" s="867"/>
      <c r="B190" s="15" t="s">
        <v>149</v>
      </c>
      <c r="C190" s="890"/>
      <c r="D190" s="60">
        <v>5261.52</v>
      </c>
      <c r="E190" s="138">
        <v>6244</v>
      </c>
      <c r="F190" s="862"/>
      <c r="G190" s="16" t="s">
        <v>496</v>
      </c>
      <c r="H190" s="15"/>
      <c r="I190" s="16" t="s">
        <v>496</v>
      </c>
      <c r="J190" s="15"/>
      <c r="K190" s="15"/>
      <c r="L190" s="16" t="s">
        <v>496</v>
      </c>
      <c r="M190" s="16"/>
      <c r="N190" s="15"/>
      <c r="O190" s="17"/>
    </row>
    <row r="191" spans="1:15" s="39" customFormat="1" ht="39" customHeight="1" x14ac:dyDescent="0.2">
      <c r="A191" s="867"/>
      <c r="B191" s="15" t="s">
        <v>169</v>
      </c>
      <c r="C191" s="890"/>
      <c r="D191" s="60">
        <v>4450.9799999999996</v>
      </c>
      <c r="E191" s="138">
        <v>6243</v>
      </c>
      <c r="F191" s="862"/>
      <c r="G191" s="16" t="s">
        <v>496</v>
      </c>
      <c r="H191" s="15"/>
      <c r="I191" s="16" t="s">
        <v>496</v>
      </c>
      <c r="J191" s="15"/>
      <c r="K191" s="15"/>
      <c r="L191" s="16" t="s">
        <v>496</v>
      </c>
      <c r="M191" s="16"/>
      <c r="N191" s="15"/>
      <c r="O191" s="17"/>
    </row>
    <row r="192" spans="1:15" s="39" customFormat="1" ht="39" customHeight="1" x14ac:dyDescent="0.2">
      <c r="A192" s="867"/>
      <c r="B192" s="15" t="s">
        <v>157</v>
      </c>
      <c r="C192" s="890"/>
      <c r="D192" s="60">
        <v>28.36</v>
      </c>
      <c r="E192" s="138">
        <v>6236</v>
      </c>
      <c r="F192" s="862"/>
      <c r="G192" s="16" t="s">
        <v>496</v>
      </c>
      <c r="H192" s="15"/>
      <c r="I192" s="16" t="s">
        <v>496</v>
      </c>
      <c r="J192" s="15"/>
      <c r="K192" s="15"/>
      <c r="L192" s="16" t="s">
        <v>496</v>
      </c>
      <c r="M192" s="16"/>
      <c r="N192" s="15"/>
      <c r="O192" s="17"/>
    </row>
    <row r="193" spans="1:15" s="39" customFormat="1" ht="39" customHeight="1" x14ac:dyDescent="0.2">
      <c r="A193" s="867"/>
      <c r="B193" s="15" t="s">
        <v>170</v>
      </c>
      <c r="C193" s="890"/>
      <c r="D193" s="60">
        <v>982</v>
      </c>
      <c r="E193" s="138">
        <v>6251</v>
      </c>
      <c r="F193" s="141">
        <v>40819</v>
      </c>
      <c r="G193" s="16" t="s">
        <v>496</v>
      </c>
      <c r="H193" s="15"/>
      <c r="I193" s="16" t="s">
        <v>496</v>
      </c>
      <c r="J193" s="15"/>
      <c r="K193" s="15"/>
      <c r="L193" s="16"/>
      <c r="M193" s="16" t="s">
        <v>496</v>
      </c>
      <c r="N193" s="15"/>
      <c r="O193" s="17"/>
    </row>
    <row r="194" spans="1:15" s="39" customFormat="1" ht="51" customHeight="1" x14ac:dyDescent="0.2">
      <c r="A194" s="867" t="s">
        <v>589</v>
      </c>
      <c r="B194" s="15" t="s">
        <v>98</v>
      </c>
      <c r="C194" s="890" t="s">
        <v>2099</v>
      </c>
      <c r="D194" s="60">
        <v>4860</v>
      </c>
      <c r="E194" s="138">
        <v>6239</v>
      </c>
      <c r="F194" s="862">
        <v>40816</v>
      </c>
      <c r="G194" s="16" t="s">
        <v>496</v>
      </c>
      <c r="H194" s="15"/>
      <c r="I194" s="16" t="s">
        <v>496</v>
      </c>
      <c r="J194" s="15"/>
      <c r="K194" s="15"/>
      <c r="L194" s="16"/>
      <c r="M194" s="16" t="s">
        <v>496</v>
      </c>
      <c r="N194" s="15"/>
      <c r="O194" s="17"/>
    </row>
    <row r="195" spans="1:15" s="39" customFormat="1" ht="51" customHeight="1" x14ac:dyDescent="0.2">
      <c r="A195" s="867"/>
      <c r="B195" s="15" t="s">
        <v>160</v>
      </c>
      <c r="C195" s="890"/>
      <c r="D195" s="60">
        <v>1420.5</v>
      </c>
      <c r="E195" s="138">
        <v>6240</v>
      </c>
      <c r="F195" s="862"/>
      <c r="G195" s="16" t="s">
        <v>496</v>
      </c>
      <c r="H195" s="15"/>
      <c r="I195" s="16" t="s">
        <v>496</v>
      </c>
      <c r="J195" s="15"/>
      <c r="K195" s="15"/>
      <c r="L195" s="16"/>
      <c r="M195" s="16" t="s">
        <v>496</v>
      </c>
      <c r="N195" s="15"/>
      <c r="O195" s="17"/>
    </row>
    <row r="196" spans="1:15" s="39" customFormat="1" ht="51" customHeight="1" x14ac:dyDescent="0.2">
      <c r="A196" s="867"/>
      <c r="B196" s="15" t="s">
        <v>171</v>
      </c>
      <c r="C196" s="890"/>
      <c r="D196" s="60">
        <v>633.15</v>
      </c>
      <c r="E196" s="138">
        <v>6241</v>
      </c>
      <c r="F196" s="862"/>
      <c r="G196" s="16" t="s">
        <v>496</v>
      </c>
      <c r="H196" s="15"/>
      <c r="I196" s="16" t="s">
        <v>496</v>
      </c>
      <c r="J196" s="15"/>
      <c r="K196" s="15"/>
      <c r="L196" s="16"/>
      <c r="M196" s="16" t="s">
        <v>496</v>
      </c>
      <c r="N196" s="15"/>
      <c r="O196" s="17"/>
    </row>
    <row r="197" spans="1:15" s="39" customFormat="1" ht="51" customHeight="1" x14ac:dyDescent="0.2">
      <c r="A197" s="867"/>
      <c r="B197" s="15" t="s">
        <v>168</v>
      </c>
      <c r="C197" s="890"/>
      <c r="D197" s="60">
        <v>150</v>
      </c>
      <c r="E197" s="138">
        <v>6242</v>
      </c>
      <c r="F197" s="862"/>
      <c r="G197" s="16" t="s">
        <v>496</v>
      </c>
      <c r="H197" s="15"/>
      <c r="I197" s="16" t="s">
        <v>496</v>
      </c>
      <c r="J197" s="15"/>
      <c r="K197" s="15"/>
      <c r="L197" s="16" t="s">
        <v>496</v>
      </c>
      <c r="M197" s="16"/>
      <c r="N197" s="15"/>
      <c r="O197" s="17"/>
    </row>
    <row r="198" spans="1:15" s="39" customFormat="1" ht="51" customHeight="1" x14ac:dyDescent="0.2">
      <c r="A198" s="867" t="s">
        <v>590</v>
      </c>
      <c r="B198" s="15" t="s">
        <v>172</v>
      </c>
      <c r="C198" s="890" t="s">
        <v>2100</v>
      </c>
      <c r="D198" s="60">
        <v>37368.5</v>
      </c>
      <c r="E198" s="138">
        <v>6252</v>
      </c>
      <c r="F198" s="141">
        <v>40823</v>
      </c>
      <c r="G198" s="16" t="s">
        <v>496</v>
      </c>
      <c r="H198" s="15"/>
      <c r="I198" s="16" t="s">
        <v>496</v>
      </c>
      <c r="J198" s="15"/>
      <c r="K198" s="15"/>
      <c r="L198" s="16" t="s">
        <v>496</v>
      </c>
      <c r="M198" s="16"/>
      <c r="N198" s="15"/>
      <c r="O198" s="17"/>
    </row>
    <row r="199" spans="1:15" s="39" customFormat="1" ht="51" customHeight="1" x14ac:dyDescent="0.2">
      <c r="A199" s="867"/>
      <c r="B199" s="15" t="s">
        <v>173</v>
      </c>
      <c r="C199" s="890"/>
      <c r="D199" s="60">
        <v>3052.8</v>
      </c>
      <c r="E199" s="138">
        <v>6256</v>
      </c>
      <c r="F199" s="141">
        <v>40828</v>
      </c>
      <c r="G199" s="16" t="s">
        <v>496</v>
      </c>
      <c r="H199" s="15"/>
      <c r="I199" s="16" t="s">
        <v>496</v>
      </c>
      <c r="J199" s="15"/>
      <c r="K199" s="15"/>
      <c r="L199" s="16" t="s">
        <v>496</v>
      </c>
      <c r="M199" s="16"/>
      <c r="N199" s="15"/>
      <c r="O199" s="17"/>
    </row>
    <row r="200" spans="1:15" s="39" customFormat="1" ht="51" customHeight="1" x14ac:dyDescent="0.2">
      <c r="A200" s="867"/>
      <c r="B200" s="15" t="s">
        <v>174</v>
      </c>
      <c r="C200" s="890"/>
      <c r="D200" s="60">
        <v>5163.18</v>
      </c>
      <c r="E200" s="138">
        <v>6255</v>
      </c>
      <c r="F200" s="141">
        <v>40828</v>
      </c>
      <c r="G200" s="16" t="s">
        <v>496</v>
      </c>
      <c r="H200" s="15"/>
      <c r="I200" s="16" t="s">
        <v>496</v>
      </c>
      <c r="J200" s="15"/>
      <c r="K200" s="15"/>
      <c r="L200" s="16" t="s">
        <v>496</v>
      </c>
      <c r="M200" s="16"/>
      <c r="N200" s="15"/>
      <c r="O200" s="17"/>
    </row>
    <row r="201" spans="1:15" s="39" customFormat="1" ht="51" customHeight="1" x14ac:dyDescent="0.2">
      <c r="A201" s="142" t="s">
        <v>591</v>
      </c>
      <c r="B201" s="15" t="s">
        <v>175</v>
      </c>
      <c r="C201" s="143" t="s">
        <v>2101</v>
      </c>
      <c r="D201" s="60">
        <v>3914.4</v>
      </c>
      <c r="E201" s="138">
        <v>6162</v>
      </c>
      <c r="F201" s="141">
        <v>40744</v>
      </c>
      <c r="G201" s="16" t="s">
        <v>496</v>
      </c>
      <c r="H201" s="15"/>
      <c r="I201" s="16" t="s">
        <v>496</v>
      </c>
      <c r="J201" s="15"/>
      <c r="K201" s="15"/>
      <c r="L201" s="16" t="s">
        <v>496</v>
      </c>
      <c r="M201" s="16"/>
      <c r="N201" s="15"/>
      <c r="O201" s="17"/>
    </row>
    <row r="202" spans="1:15" s="39" customFormat="1" ht="51" customHeight="1" x14ac:dyDescent="0.2">
      <c r="A202" s="142" t="s">
        <v>592</v>
      </c>
      <c r="B202" s="15" t="s">
        <v>176</v>
      </c>
      <c r="C202" s="143" t="s">
        <v>2102</v>
      </c>
      <c r="D202" s="60">
        <v>1800</v>
      </c>
      <c r="E202" s="138">
        <v>6161</v>
      </c>
      <c r="F202" s="141">
        <v>40744</v>
      </c>
      <c r="G202" s="16" t="s">
        <v>496</v>
      </c>
      <c r="H202" s="15"/>
      <c r="I202" s="16" t="s">
        <v>496</v>
      </c>
      <c r="J202" s="15"/>
      <c r="K202" s="15"/>
      <c r="L202" s="16"/>
      <c r="M202" s="16" t="s">
        <v>496</v>
      </c>
      <c r="N202" s="15"/>
      <c r="O202" s="17"/>
    </row>
    <row r="203" spans="1:15" s="39" customFormat="1" ht="51" customHeight="1" x14ac:dyDescent="0.2">
      <c r="A203" s="142" t="s">
        <v>593</v>
      </c>
      <c r="B203" s="15" t="s">
        <v>84</v>
      </c>
      <c r="C203" s="143" t="s">
        <v>2103</v>
      </c>
      <c r="D203" s="60">
        <v>7000</v>
      </c>
      <c r="E203" s="138">
        <v>6193</v>
      </c>
      <c r="F203" s="141">
        <v>40766</v>
      </c>
      <c r="G203" s="16" t="s">
        <v>496</v>
      </c>
      <c r="H203" s="15"/>
      <c r="I203" s="16" t="s">
        <v>496</v>
      </c>
      <c r="J203" s="15"/>
      <c r="K203" s="15"/>
      <c r="L203" s="16" t="s">
        <v>496</v>
      </c>
      <c r="M203" s="16"/>
      <c r="N203" s="15"/>
      <c r="O203" s="17"/>
    </row>
    <row r="204" spans="1:15" s="39" customFormat="1" ht="51" customHeight="1" x14ac:dyDescent="0.2">
      <c r="A204" s="867" t="s">
        <v>594</v>
      </c>
      <c r="B204" s="15" t="s">
        <v>110</v>
      </c>
      <c r="C204" s="890" t="s">
        <v>2104</v>
      </c>
      <c r="D204" s="60">
        <v>160</v>
      </c>
      <c r="E204" s="138">
        <v>6185</v>
      </c>
      <c r="F204" s="141">
        <v>40763</v>
      </c>
      <c r="G204" s="16" t="s">
        <v>496</v>
      </c>
      <c r="H204" s="15"/>
      <c r="I204" s="16" t="s">
        <v>496</v>
      </c>
      <c r="J204" s="15"/>
      <c r="K204" s="15"/>
      <c r="L204" s="16"/>
      <c r="M204" s="16" t="s">
        <v>496</v>
      </c>
      <c r="N204" s="15"/>
      <c r="O204" s="17"/>
    </row>
    <row r="205" spans="1:15" s="39" customFormat="1" ht="51" customHeight="1" x14ac:dyDescent="0.2">
      <c r="A205" s="867"/>
      <c r="B205" s="15" t="s">
        <v>107</v>
      </c>
      <c r="C205" s="890"/>
      <c r="D205" s="60">
        <v>1890</v>
      </c>
      <c r="E205" s="138">
        <v>6186</v>
      </c>
      <c r="F205" s="141">
        <v>40763</v>
      </c>
      <c r="G205" s="16" t="s">
        <v>496</v>
      </c>
      <c r="H205" s="15"/>
      <c r="I205" s="16" t="s">
        <v>496</v>
      </c>
      <c r="J205" s="15"/>
      <c r="K205" s="15"/>
      <c r="L205" s="16" t="s">
        <v>496</v>
      </c>
      <c r="M205" s="16"/>
      <c r="N205" s="15"/>
      <c r="O205" s="17"/>
    </row>
    <row r="206" spans="1:15" s="39" customFormat="1" ht="51" customHeight="1" x14ac:dyDescent="0.2">
      <c r="A206" s="142" t="s">
        <v>595</v>
      </c>
      <c r="B206" s="15" t="s">
        <v>177</v>
      </c>
      <c r="C206" s="143" t="s">
        <v>2105</v>
      </c>
      <c r="D206" s="60">
        <v>1949.12</v>
      </c>
      <c r="E206" s="138">
        <v>6160</v>
      </c>
      <c r="F206" s="141">
        <v>40744</v>
      </c>
      <c r="G206" s="16" t="s">
        <v>496</v>
      </c>
      <c r="H206" s="15"/>
      <c r="I206" s="16" t="s">
        <v>496</v>
      </c>
      <c r="J206" s="15"/>
      <c r="K206" s="15"/>
      <c r="L206" s="16" t="s">
        <v>496</v>
      </c>
      <c r="M206" s="16"/>
      <c r="N206" s="15"/>
      <c r="O206" s="17"/>
    </row>
    <row r="207" spans="1:15" s="39" customFormat="1" ht="51" customHeight="1" x14ac:dyDescent="0.2">
      <c r="A207" s="867" t="s">
        <v>596</v>
      </c>
      <c r="B207" s="15" t="s">
        <v>178</v>
      </c>
      <c r="C207" s="890" t="s">
        <v>2107</v>
      </c>
      <c r="D207" s="60">
        <v>13498</v>
      </c>
      <c r="E207" s="54" t="s">
        <v>210</v>
      </c>
      <c r="F207" s="141">
        <v>40772</v>
      </c>
      <c r="G207" s="16" t="s">
        <v>496</v>
      </c>
      <c r="H207" s="15"/>
      <c r="I207" s="16" t="s">
        <v>496</v>
      </c>
      <c r="J207" s="15"/>
      <c r="K207" s="15"/>
      <c r="L207" s="16" t="s">
        <v>496</v>
      </c>
      <c r="M207" s="16"/>
      <c r="N207" s="15"/>
      <c r="O207" s="17"/>
    </row>
    <row r="208" spans="1:15" s="39" customFormat="1" ht="51" customHeight="1" x14ac:dyDescent="0.2">
      <c r="A208" s="867"/>
      <c r="B208" s="15" t="s">
        <v>179</v>
      </c>
      <c r="C208" s="890"/>
      <c r="D208" s="60">
        <v>10500</v>
      </c>
      <c r="E208" s="54" t="s">
        <v>211</v>
      </c>
      <c r="F208" s="141">
        <v>40772</v>
      </c>
      <c r="G208" s="16" t="s">
        <v>496</v>
      </c>
      <c r="H208" s="15"/>
      <c r="I208" s="16" t="s">
        <v>496</v>
      </c>
      <c r="J208" s="15"/>
      <c r="K208" s="15"/>
      <c r="L208" s="16" t="s">
        <v>496</v>
      </c>
      <c r="M208" s="16"/>
      <c r="N208" s="15"/>
      <c r="O208" s="17"/>
    </row>
    <row r="209" spans="1:15" s="39" customFormat="1" ht="51" customHeight="1" x14ac:dyDescent="0.2">
      <c r="A209" s="867" t="s">
        <v>597</v>
      </c>
      <c r="B209" s="15" t="s">
        <v>100</v>
      </c>
      <c r="C209" s="890" t="s">
        <v>1400</v>
      </c>
      <c r="D209" s="60">
        <v>2600</v>
      </c>
      <c r="E209" s="54" t="s">
        <v>212</v>
      </c>
      <c r="F209" s="141">
        <v>40833</v>
      </c>
      <c r="G209" s="16" t="s">
        <v>496</v>
      </c>
      <c r="H209" s="15"/>
      <c r="I209" s="16" t="s">
        <v>496</v>
      </c>
      <c r="J209" s="15"/>
      <c r="K209" s="15"/>
      <c r="L209" s="16"/>
      <c r="M209" s="16" t="s">
        <v>496</v>
      </c>
      <c r="N209" s="15"/>
      <c r="O209" s="17"/>
    </row>
    <row r="210" spans="1:15" s="39" customFormat="1" ht="51" customHeight="1" x14ac:dyDescent="0.2">
      <c r="A210" s="867"/>
      <c r="B210" s="15" t="s">
        <v>101</v>
      </c>
      <c r="C210" s="890"/>
      <c r="D210" s="60">
        <v>6215</v>
      </c>
      <c r="E210" s="54" t="s">
        <v>213</v>
      </c>
      <c r="F210" s="141">
        <v>40833</v>
      </c>
      <c r="G210" s="16" t="s">
        <v>496</v>
      </c>
      <c r="H210" s="15"/>
      <c r="I210" s="16" t="s">
        <v>496</v>
      </c>
      <c r="J210" s="15"/>
      <c r="K210" s="15"/>
      <c r="L210" s="16"/>
      <c r="M210" s="16" t="s">
        <v>496</v>
      </c>
      <c r="N210" s="15"/>
      <c r="O210" s="17"/>
    </row>
    <row r="211" spans="1:15" s="39" customFormat="1" ht="51" customHeight="1" x14ac:dyDescent="0.2">
      <c r="A211" s="867"/>
      <c r="B211" s="15" t="s">
        <v>126</v>
      </c>
      <c r="C211" s="890"/>
      <c r="D211" s="60">
        <v>13313</v>
      </c>
      <c r="E211" s="54" t="s">
        <v>214</v>
      </c>
      <c r="F211" s="141">
        <v>40833</v>
      </c>
      <c r="G211" s="16" t="s">
        <v>496</v>
      </c>
      <c r="H211" s="15"/>
      <c r="I211" s="16" t="s">
        <v>496</v>
      </c>
      <c r="J211" s="15"/>
      <c r="K211" s="15"/>
      <c r="L211" s="16"/>
      <c r="M211" s="16" t="s">
        <v>496</v>
      </c>
      <c r="N211" s="15"/>
      <c r="O211" s="17"/>
    </row>
    <row r="212" spans="1:15" s="39" customFormat="1" ht="51" customHeight="1" x14ac:dyDescent="0.2">
      <c r="A212" s="867" t="s">
        <v>598</v>
      </c>
      <c r="B212" s="15" t="s">
        <v>174</v>
      </c>
      <c r="C212" s="890" t="s">
        <v>1401</v>
      </c>
      <c r="D212" s="60">
        <v>22176</v>
      </c>
      <c r="E212" s="54" t="s">
        <v>215</v>
      </c>
      <c r="F212" s="141">
        <v>40772</v>
      </c>
      <c r="G212" s="16" t="s">
        <v>496</v>
      </c>
      <c r="H212" s="15"/>
      <c r="I212" s="16" t="s">
        <v>496</v>
      </c>
      <c r="J212" s="15"/>
      <c r="K212" s="15"/>
      <c r="L212" s="16"/>
      <c r="M212" s="16" t="s">
        <v>496</v>
      </c>
      <c r="N212" s="15"/>
      <c r="O212" s="17"/>
    </row>
    <row r="213" spans="1:15" s="39" customFormat="1" ht="51" customHeight="1" x14ac:dyDescent="0.2">
      <c r="A213" s="867"/>
      <c r="B213" s="15" t="s">
        <v>172</v>
      </c>
      <c r="C213" s="890"/>
      <c r="D213" s="60">
        <v>3520</v>
      </c>
      <c r="E213" s="54" t="s">
        <v>216</v>
      </c>
      <c r="F213" s="141">
        <v>40772</v>
      </c>
      <c r="G213" s="16" t="s">
        <v>496</v>
      </c>
      <c r="H213" s="15"/>
      <c r="I213" s="16" t="s">
        <v>496</v>
      </c>
      <c r="J213" s="15"/>
      <c r="K213" s="15"/>
      <c r="L213" s="16" t="s">
        <v>496</v>
      </c>
      <c r="M213" s="16"/>
      <c r="N213" s="15"/>
      <c r="O213" s="17"/>
    </row>
    <row r="214" spans="1:15" s="39" customFormat="1" ht="51" customHeight="1" x14ac:dyDescent="0.2">
      <c r="A214" s="867" t="s">
        <v>599</v>
      </c>
      <c r="B214" s="15" t="s">
        <v>113</v>
      </c>
      <c r="C214" s="890" t="s">
        <v>2108</v>
      </c>
      <c r="D214" s="60">
        <v>165.78</v>
      </c>
      <c r="E214" s="138">
        <v>6171</v>
      </c>
      <c r="F214" s="862">
        <v>40746</v>
      </c>
      <c r="G214" s="16" t="s">
        <v>496</v>
      </c>
      <c r="H214" s="15"/>
      <c r="I214" s="16" t="s">
        <v>496</v>
      </c>
      <c r="J214" s="15"/>
      <c r="K214" s="15"/>
      <c r="L214" s="16" t="s">
        <v>496</v>
      </c>
      <c r="M214" s="16"/>
      <c r="N214" s="15"/>
      <c r="O214" s="17"/>
    </row>
    <row r="215" spans="1:15" s="39" customFormat="1" ht="51" customHeight="1" x14ac:dyDescent="0.2">
      <c r="A215" s="867"/>
      <c r="B215" s="15" t="s">
        <v>67</v>
      </c>
      <c r="C215" s="890"/>
      <c r="D215" s="60">
        <v>275.44</v>
      </c>
      <c r="E215" s="138">
        <v>6172</v>
      </c>
      <c r="F215" s="862"/>
      <c r="G215" s="16" t="s">
        <v>496</v>
      </c>
      <c r="H215" s="15"/>
      <c r="I215" s="16" t="s">
        <v>496</v>
      </c>
      <c r="J215" s="15"/>
      <c r="K215" s="15"/>
      <c r="L215" s="16"/>
      <c r="M215" s="16" t="s">
        <v>496</v>
      </c>
      <c r="N215" s="15"/>
      <c r="O215" s="17"/>
    </row>
    <row r="216" spans="1:15" s="39" customFormat="1" ht="51" customHeight="1" x14ac:dyDescent="0.2">
      <c r="A216" s="867"/>
      <c r="B216" s="15" t="s">
        <v>68</v>
      </c>
      <c r="C216" s="890"/>
      <c r="D216" s="60">
        <v>195</v>
      </c>
      <c r="E216" s="138">
        <v>6173</v>
      </c>
      <c r="F216" s="862"/>
      <c r="G216" s="16" t="s">
        <v>496</v>
      </c>
      <c r="H216" s="15"/>
      <c r="I216" s="16" t="s">
        <v>496</v>
      </c>
      <c r="J216" s="15"/>
      <c r="K216" s="15"/>
      <c r="L216" s="16"/>
      <c r="M216" s="16" t="s">
        <v>496</v>
      </c>
      <c r="N216" s="15"/>
      <c r="O216" s="17"/>
    </row>
    <row r="217" spans="1:15" s="39" customFormat="1" ht="51" customHeight="1" x14ac:dyDescent="0.2">
      <c r="A217" s="142" t="s">
        <v>600</v>
      </c>
      <c r="B217" s="15" t="s">
        <v>180</v>
      </c>
      <c r="C217" s="143" t="s">
        <v>2109</v>
      </c>
      <c r="D217" s="60">
        <v>1150</v>
      </c>
      <c r="E217" s="138">
        <v>6174</v>
      </c>
      <c r="F217" s="141">
        <v>40753</v>
      </c>
      <c r="G217" s="16" t="s">
        <v>496</v>
      </c>
      <c r="H217" s="15"/>
      <c r="I217" s="16" t="s">
        <v>496</v>
      </c>
      <c r="J217" s="15"/>
      <c r="K217" s="15"/>
      <c r="L217" s="16"/>
      <c r="M217" s="16" t="s">
        <v>496</v>
      </c>
      <c r="N217" s="15"/>
      <c r="O217" s="17"/>
    </row>
    <row r="218" spans="1:15" s="39" customFormat="1" ht="51" customHeight="1" x14ac:dyDescent="0.2">
      <c r="A218" s="142" t="s">
        <v>601</v>
      </c>
      <c r="B218" s="15" t="s">
        <v>100</v>
      </c>
      <c r="C218" s="143" t="s">
        <v>2110</v>
      </c>
      <c r="D218" s="60">
        <v>441.16</v>
      </c>
      <c r="E218" s="138">
        <v>6194</v>
      </c>
      <c r="F218" s="141">
        <v>40766</v>
      </c>
      <c r="G218" s="16" t="s">
        <v>496</v>
      </c>
      <c r="H218" s="15"/>
      <c r="I218" s="16" t="s">
        <v>496</v>
      </c>
      <c r="J218" s="15"/>
      <c r="K218" s="15"/>
      <c r="L218" s="16" t="s">
        <v>496</v>
      </c>
      <c r="M218" s="16"/>
      <c r="N218" s="15"/>
      <c r="O218" s="17"/>
    </row>
    <row r="219" spans="1:15" s="39" customFormat="1" ht="51" customHeight="1" x14ac:dyDescent="0.2">
      <c r="A219" s="142" t="s">
        <v>602</v>
      </c>
      <c r="B219" s="15" t="s">
        <v>101</v>
      </c>
      <c r="C219" s="143" t="s">
        <v>2111</v>
      </c>
      <c r="D219" s="60">
        <v>372.9</v>
      </c>
      <c r="E219" s="138">
        <v>6195</v>
      </c>
      <c r="F219" s="141">
        <v>40767</v>
      </c>
      <c r="G219" s="16" t="s">
        <v>496</v>
      </c>
      <c r="H219" s="15"/>
      <c r="I219" s="16" t="s">
        <v>496</v>
      </c>
      <c r="J219" s="15"/>
      <c r="K219" s="15"/>
      <c r="L219" s="16" t="s">
        <v>496</v>
      </c>
      <c r="M219" s="16"/>
      <c r="N219" s="15"/>
      <c r="O219" s="17"/>
    </row>
    <row r="220" spans="1:15" s="39" customFormat="1" ht="51" customHeight="1" x14ac:dyDescent="0.2">
      <c r="A220" s="142" t="s">
        <v>603</v>
      </c>
      <c r="B220" s="15" t="s">
        <v>181</v>
      </c>
      <c r="C220" s="143" t="s">
        <v>2112</v>
      </c>
      <c r="D220" s="60">
        <v>3000</v>
      </c>
      <c r="E220" s="138">
        <v>6205</v>
      </c>
      <c r="F220" s="141">
        <v>40780</v>
      </c>
      <c r="G220" s="16" t="s">
        <v>496</v>
      </c>
      <c r="H220" s="15"/>
      <c r="I220" s="16" t="s">
        <v>496</v>
      </c>
      <c r="J220" s="15"/>
      <c r="K220" s="15"/>
      <c r="L220" s="16"/>
      <c r="M220" s="16" t="s">
        <v>496</v>
      </c>
      <c r="N220" s="15"/>
      <c r="O220" s="17"/>
    </row>
    <row r="221" spans="1:15" s="39" customFormat="1" ht="51" customHeight="1" x14ac:dyDescent="0.2">
      <c r="A221" s="142" t="s">
        <v>604</v>
      </c>
      <c r="B221" s="15" t="s">
        <v>87</v>
      </c>
      <c r="C221" s="143" t="s">
        <v>2113</v>
      </c>
      <c r="D221" s="60">
        <v>1193.8599999999999</v>
      </c>
      <c r="E221" s="138">
        <v>6206</v>
      </c>
      <c r="F221" s="141">
        <v>40780</v>
      </c>
      <c r="G221" s="16" t="s">
        <v>496</v>
      </c>
      <c r="H221" s="15"/>
      <c r="I221" s="16" t="s">
        <v>496</v>
      </c>
      <c r="J221" s="15"/>
      <c r="K221" s="15"/>
      <c r="L221" s="16"/>
      <c r="M221" s="16" t="s">
        <v>496</v>
      </c>
      <c r="N221" s="15"/>
      <c r="O221" s="17"/>
    </row>
    <row r="222" spans="1:15" s="39" customFormat="1" ht="51" customHeight="1" x14ac:dyDescent="0.2">
      <c r="A222" s="142" t="s">
        <v>605</v>
      </c>
      <c r="B222" s="15" t="s">
        <v>182</v>
      </c>
      <c r="C222" s="143" t="s">
        <v>2114</v>
      </c>
      <c r="D222" s="60">
        <v>750</v>
      </c>
      <c r="E222" s="138">
        <v>6201</v>
      </c>
      <c r="F222" s="141">
        <v>40773</v>
      </c>
      <c r="G222" s="16" t="s">
        <v>496</v>
      </c>
      <c r="H222" s="15"/>
      <c r="I222" s="16" t="s">
        <v>496</v>
      </c>
      <c r="J222" s="15"/>
      <c r="K222" s="15"/>
      <c r="L222" s="16"/>
      <c r="M222" s="16" t="s">
        <v>496</v>
      </c>
      <c r="N222" s="15"/>
      <c r="O222" s="17"/>
    </row>
    <row r="223" spans="1:15" s="39" customFormat="1" ht="51" customHeight="1" x14ac:dyDescent="0.2">
      <c r="A223" s="867" t="s">
        <v>606</v>
      </c>
      <c r="B223" s="15" t="s">
        <v>67</v>
      </c>
      <c r="C223" s="890" t="s">
        <v>2115</v>
      </c>
      <c r="D223" s="60">
        <v>254.25</v>
      </c>
      <c r="E223" s="138">
        <v>6203</v>
      </c>
      <c r="F223" s="141">
        <v>40777</v>
      </c>
      <c r="G223" s="16" t="s">
        <v>496</v>
      </c>
      <c r="H223" s="15"/>
      <c r="I223" s="16" t="s">
        <v>496</v>
      </c>
      <c r="J223" s="15"/>
      <c r="K223" s="15"/>
      <c r="L223" s="16"/>
      <c r="M223" s="16" t="s">
        <v>496</v>
      </c>
      <c r="N223" s="15"/>
      <c r="O223" s="17"/>
    </row>
    <row r="224" spans="1:15" s="39" customFormat="1" ht="51" customHeight="1" x14ac:dyDescent="0.2">
      <c r="A224" s="867"/>
      <c r="B224" s="15" t="s">
        <v>83</v>
      </c>
      <c r="C224" s="890"/>
      <c r="D224" s="60">
        <v>254.25</v>
      </c>
      <c r="E224" s="138">
        <v>6202</v>
      </c>
      <c r="F224" s="141">
        <v>40777</v>
      </c>
      <c r="G224" s="16" t="s">
        <v>496</v>
      </c>
      <c r="H224" s="15"/>
      <c r="I224" s="16" t="s">
        <v>496</v>
      </c>
      <c r="J224" s="15"/>
      <c r="K224" s="15"/>
      <c r="L224" s="16"/>
      <c r="M224" s="16" t="s">
        <v>496</v>
      </c>
      <c r="N224" s="15"/>
      <c r="O224" s="17"/>
    </row>
    <row r="225" spans="1:15" s="39" customFormat="1" ht="51" customHeight="1" x14ac:dyDescent="0.2">
      <c r="A225" s="867"/>
      <c r="B225" s="15" t="s">
        <v>68</v>
      </c>
      <c r="C225" s="890"/>
      <c r="D225" s="60">
        <v>180</v>
      </c>
      <c r="E225" s="138">
        <v>6204</v>
      </c>
      <c r="F225" s="141">
        <v>40777</v>
      </c>
      <c r="G225" s="16" t="s">
        <v>496</v>
      </c>
      <c r="H225" s="15"/>
      <c r="I225" s="16" t="s">
        <v>496</v>
      </c>
      <c r="J225" s="15"/>
      <c r="K225" s="15"/>
      <c r="L225" s="16" t="s">
        <v>496</v>
      </c>
      <c r="M225" s="16"/>
      <c r="N225" s="15"/>
      <c r="O225" s="17"/>
    </row>
    <row r="226" spans="1:15" s="39" customFormat="1" ht="51" customHeight="1" x14ac:dyDescent="0.2">
      <c r="A226" s="142" t="s">
        <v>607</v>
      </c>
      <c r="B226" s="15" t="s">
        <v>111</v>
      </c>
      <c r="C226" s="143" t="s">
        <v>2116</v>
      </c>
      <c r="D226" s="60">
        <v>480.25</v>
      </c>
      <c r="E226" s="138">
        <v>6211</v>
      </c>
      <c r="F226" s="141">
        <v>40787</v>
      </c>
      <c r="G226" s="16" t="s">
        <v>496</v>
      </c>
      <c r="H226" s="15"/>
      <c r="I226" s="16" t="s">
        <v>496</v>
      </c>
      <c r="J226" s="15"/>
      <c r="K226" s="15"/>
      <c r="L226" s="16" t="s">
        <v>496</v>
      </c>
      <c r="M226" s="16"/>
      <c r="N226" s="15"/>
      <c r="O226" s="17"/>
    </row>
    <row r="227" spans="1:15" s="39" customFormat="1" ht="51" customHeight="1" x14ac:dyDescent="0.2">
      <c r="A227" s="142" t="s">
        <v>608</v>
      </c>
      <c r="B227" s="15" t="s">
        <v>169</v>
      </c>
      <c r="C227" s="143" t="s">
        <v>2117</v>
      </c>
      <c r="D227" s="60">
        <v>1220.6600000000001</v>
      </c>
      <c r="E227" s="138">
        <v>6221</v>
      </c>
      <c r="F227" s="141" t="s">
        <v>204</v>
      </c>
      <c r="G227" s="16" t="s">
        <v>496</v>
      </c>
      <c r="H227" s="15"/>
      <c r="I227" s="16" t="s">
        <v>496</v>
      </c>
      <c r="J227" s="15"/>
      <c r="K227" s="15"/>
      <c r="L227" s="16" t="s">
        <v>496</v>
      </c>
      <c r="M227" s="16"/>
      <c r="N227" s="15"/>
      <c r="O227" s="17"/>
    </row>
    <row r="228" spans="1:15" s="39" customFormat="1" ht="51" customHeight="1" x14ac:dyDescent="0.2">
      <c r="A228" s="867" t="s">
        <v>609</v>
      </c>
      <c r="B228" s="15" t="s">
        <v>67</v>
      </c>
      <c r="C228" s="890" t="s">
        <v>2118</v>
      </c>
      <c r="D228" s="60">
        <v>142.38</v>
      </c>
      <c r="E228" s="138">
        <v>6213</v>
      </c>
      <c r="F228" s="141">
        <v>40787</v>
      </c>
      <c r="G228" s="16" t="s">
        <v>496</v>
      </c>
      <c r="H228" s="15"/>
      <c r="I228" s="16" t="s">
        <v>496</v>
      </c>
      <c r="J228" s="15"/>
      <c r="K228" s="15"/>
      <c r="L228" s="16" t="s">
        <v>496</v>
      </c>
      <c r="M228" s="16"/>
      <c r="N228" s="15"/>
      <c r="O228" s="17"/>
    </row>
    <row r="229" spans="1:15" s="39" customFormat="1" ht="51" customHeight="1" x14ac:dyDescent="0.2">
      <c r="A229" s="867"/>
      <c r="B229" s="15" t="s">
        <v>83</v>
      </c>
      <c r="C229" s="890"/>
      <c r="D229" s="60">
        <v>142.38</v>
      </c>
      <c r="E229" s="138">
        <v>6212</v>
      </c>
      <c r="F229" s="141">
        <v>40787</v>
      </c>
      <c r="G229" s="16" t="s">
        <v>496</v>
      </c>
      <c r="H229" s="15"/>
      <c r="I229" s="16" t="s">
        <v>496</v>
      </c>
      <c r="J229" s="15"/>
      <c r="K229" s="15"/>
      <c r="L229" s="16" t="s">
        <v>496</v>
      </c>
      <c r="M229" s="16"/>
      <c r="N229" s="15"/>
      <c r="O229" s="17"/>
    </row>
    <row r="230" spans="1:15" s="39" customFormat="1" ht="51" customHeight="1" x14ac:dyDescent="0.2">
      <c r="A230" s="142" t="s">
        <v>610</v>
      </c>
      <c r="B230" s="15" t="s">
        <v>99</v>
      </c>
      <c r="C230" s="143" t="s">
        <v>2119</v>
      </c>
      <c r="D230" s="60">
        <v>200</v>
      </c>
      <c r="E230" s="138">
        <v>6229</v>
      </c>
      <c r="F230" s="141">
        <v>40800</v>
      </c>
      <c r="G230" s="16" t="s">
        <v>496</v>
      </c>
      <c r="H230" s="15"/>
      <c r="I230" s="16" t="s">
        <v>496</v>
      </c>
      <c r="J230" s="15"/>
      <c r="K230" s="15"/>
      <c r="L230" s="16" t="s">
        <v>496</v>
      </c>
      <c r="M230" s="16"/>
      <c r="N230" s="15"/>
      <c r="O230" s="17"/>
    </row>
    <row r="231" spans="1:15" s="39" customFormat="1" ht="51" customHeight="1" x14ac:dyDescent="0.2">
      <c r="A231" s="142" t="s">
        <v>611</v>
      </c>
      <c r="B231" s="15" t="s">
        <v>98</v>
      </c>
      <c r="C231" s="143" t="s">
        <v>2120</v>
      </c>
      <c r="D231" s="60">
        <v>178.99</v>
      </c>
      <c r="E231" s="138">
        <v>6224</v>
      </c>
      <c r="F231" s="141">
        <v>40793</v>
      </c>
      <c r="G231" s="16" t="s">
        <v>496</v>
      </c>
      <c r="H231" s="15"/>
      <c r="I231" s="16" t="s">
        <v>496</v>
      </c>
      <c r="J231" s="15"/>
      <c r="K231" s="15"/>
      <c r="L231" s="16" t="s">
        <v>496</v>
      </c>
      <c r="M231" s="16"/>
      <c r="N231" s="15"/>
      <c r="O231" s="17"/>
    </row>
    <row r="232" spans="1:15" s="39" customFormat="1" ht="51" customHeight="1" x14ac:dyDescent="0.2">
      <c r="A232" s="142" t="s">
        <v>612</v>
      </c>
      <c r="B232" s="15" t="s">
        <v>183</v>
      </c>
      <c r="C232" s="143" t="s">
        <v>2121</v>
      </c>
      <c r="D232" s="60">
        <v>102.4</v>
      </c>
      <c r="E232" s="138">
        <v>6238</v>
      </c>
      <c r="F232" s="141">
        <v>40812</v>
      </c>
      <c r="G232" s="16" t="s">
        <v>496</v>
      </c>
      <c r="H232" s="15"/>
      <c r="I232" s="16" t="s">
        <v>496</v>
      </c>
      <c r="J232" s="15"/>
      <c r="K232" s="15"/>
      <c r="L232" s="16" t="s">
        <v>496</v>
      </c>
      <c r="M232" s="16"/>
      <c r="N232" s="15"/>
      <c r="O232" s="17"/>
    </row>
    <row r="233" spans="1:15" s="39" customFormat="1" ht="51" customHeight="1" x14ac:dyDescent="0.2">
      <c r="A233" s="142" t="s">
        <v>613</v>
      </c>
      <c r="B233" s="15" t="s">
        <v>184</v>
      </c>
      <c r="C233" s="143" t="s">
        <v>2122</v>
      </c>
      <c r="D233" s="60">
        <v>355</v>
      </c>
      <c r="E233" s="138">
        <v>6237</v>
      </c>
      <c r="F233" s="141">
        <v>40812</v>
      </c>
      <c r="G233" s="16" t="s">
        <v>496</v>
      </c>
      <c r="H233" s="15"/>
      <c r="I233" s="16" t="s">
        <v>496</v>
      </c>
      <c r="J233" s="15"/>
      <c r="K233" s="15"/>
      <c r="L233" s="16" t="s">
        <v>496</v>
      </c>
      <c r="M233" s="16"/>
      <c r="N233" s="15"/>
      <c r="O233" s="17"/>
    </row>
    <row r="234" spans="1:15" s="39" customFormat="1" ht="51" customHeight="1" x14ac:dyDescent="0.2">
      <c r="A234" s="142" t="s">
        <v>614</v>
      </c>
      <c r="B234" s="15" t="s">
        <v>185</v>
      </c>
      <c r="C234" s="143" t="s">
        <v>2123</v>
      </c>
      <c r="D234" s="60">
        <v>3580</v>
      </c>
      <c r="E234" s="138">
        <v>6254</v>
      </c>
      <c r="F234" s="141">
        <v>40827</v>
      </c>
      <c r="G234" s="16" t="s">
        <v>496</v>
      </c>
      <c r="H234" s="15"/>
      <c r="I234" s="16" t="s">
        <v>496</v>
      </c>
      <c r="J234" s="15"/>
      <c r="K234" s="15"/>
      <c r="L234" s="16" t="s">
        <v>496</v>
      </c>
      <c r="M234" s="16"/>
      <c r="N234" s="15"/>
      <c r="O234" s="17"/>
    </row>
    <row r="235" spans="1:15" s="39" customFormat="1" ht="51" customHeight="1" x14ac:dyDescent="0.2">
      <c r="A235" s="142" t="s">
        <v>615</v>
      </c>
      <c r="B235" s="15" t="s">
        <v>153</v>
      </c>
      <c r="C235" s="143" t="s">
        <v>2124</v>
      </c>
      <c r="D235" s="60">
        <v>117.5</v>
      </c>
      <c r="E235" s="138">
        <v>6275</v>
      </c>
      <c r="F235" s="141">
        <v>40844</v>
      </c>
      <c r="G235" s="16" t="s">
        <v>496</v>
      </c>
      <c r="H235" s="15"/>
      <c r="I235" s="16" t="s">
        <v>496</v>
      </c>
      <c r="J235" s="15"/>
      <c r="K235" s="15"/>
      <c r="L235" s="16" t="s">
        <v>496</v>
      </c>
      <c r="M235" s="16"/>
      <c r="N235" s="15"/>
      <c r="O235" s="17"/>
    </row>
    <row r="236" spans="1:15" s="39" customFormat="1" ht="51" customHeight="1" x14ac:dyDescent="0.2">
      <c r="A236" s="867" t="s">
        <v>616</v>
      </c>
      <c r="B236" s="15" t="s">
        <v>186</v>
      </c>
      <c r="C236" s="890" t="s">
        <v>2125</v>
      </c>
      <c r="D236" s="60">
        <v>4972</v>
      </c>
      <c r="E236" s="138">
        <v>6283</v>
      </c>
      <c r="F236" s="141">
        <v>40857</v>
      </c>
      <c r="G236" s="16" t="s">
        <v>496</v>
      </c>
      <c r="H236" s="15"/>
      <c r="I236" s="16" t="s">
        <v>496</v>
      </c>
      <c r="J236" s="15"/>
      <c r="K236" s="15"/>
      <c r="L236" s="16" t="s">
        <v>496</v>
      </c>
      <c r="M236" s="16"/>
      <c r="N236" s="15"/>
      <c r="O236" s="17"/>
    </row>
    <row r="237" spans="1:15" s="39" customFormat="1" ht="51" customHeight="1" x14ac:dyDescent="0.2">
      <c r="A237" s="867"/>
      <c r="B237" s="15" t="s">
        <v>187</v>
      </c>
      <c r="C237" s="890"/>
      <c r="D237" s="60">
        <v>2400</v>
      </c>
      <c r="E237" s="138">
        <v>6282</v>
      </c>
      <c r="F237" s="141">
        <v>40857</v>
      </c>
      <c r="G237" s="16" t="s">
        <v>496</v>
      </c>
      <c r="H237" s="15"/>
      <c r="I237" s="16" t="s">
        <v>496</v>
      </c>
      <c r="J237" s="15"/>
      <c r="K237" s="15"/>
      <c r="L237" s="16"/>
      <c r="M237" s="16" t="s">
        <v>496</v>
      </c>
      <c r="N237" s="15"/>
      <c r="O237" s="17"/>
    </row>
    <row r="238" spans="1:15" s="39" customFormat="1" ht="51" customHeight="1" x14ac:dyDescent="0.2">
      <c r="A238" s="867"/>
      <c r="B238" s="15" t="s">
        <v>188</v>
      </c>
      <c r="C238" s="890"/>
      <c r="D238" s="60">
        <v>3600</v>
      </c>
      <c r="E238" s="138">
        <v>6281</v>
      </c>
      <c r="F238" s="141">
        <v>40857</v>
      </c>
      <c r="G238" s="16" t="s">
        <v>496</v>
      </c>
      <c r="H238" s="15"/>
      <c r="I238" s="16" t="s">
        <v>496</v>
      </c>
      <c r="J238" s="15"/>
      <c r="K238" s="15"/>
      <c r="L238" s="16"/>
      <c r="M238" s="16" t="s">
        <v>496</v>
      </c>
      <c r="N238" s="15"/>
      <c r="O238" s="17"/>
    </row>
    <row r="239" spans="1:15" s="39" customFormat="1" ht="51" customHeight="1" x14ac:dyDescent="0.2">
      <c r="A239" s="867" t="s">
        <v>617</v>
      </c>
      <c r="B239" s="15" t="s">
        <v>97</v>
      </c>
      <c r="C239" s="890" t="s">
        <v>2050</v>
      </c>
      <c r="D239" s="60">
        <v>4044.84</v>
      </c>
      <c r="E239" s="138">
        <v>6263</v>
      </c>
      <c r="F239" s="141">
        <v>40834</v>
      </c>
      <c r="G239" s="16" t="s">
        <v>496</v>
      </c>
      <c r="H239" s="15"/>
      <c r="I239" s="16" t="s">
        <v>496</v>
      </c>
      <c r="J239" s="15"/>
      <c r="K239" s="15"/>
      <c r="L239" s="16"/>
      <c r="M239" s="16" t="s">
        <v>496</v>
      </c>
      <c r="N239" s="15"/>
      <c r="O239" s="17"/>
    </row>
    <row r="240" spans="1:15" s="39" customFormat="1" ht="51" customHeight="1" x14ac:dyDescent="0.2">
      <c r="A240" s="867"/>
      <c r="B240" s="15" t="s">
        <v>189</v>
      </c>
      <c r="C240" s="890"/>
      <c r="D240" s="60">
        <v>3000</v>
      </c>
      <c r="E240" s="138">
        <v>6264</v>
      </c>
      <c r="F240" s="141">
        <v>40834</v>
      </c>
      <c r="G240" s="16" t="s">
        <v>496</v>
      </c>
      <c r="H240" s="15"/>
      <c r="I240" s="16" t="s">
        <v>496</v>
      </c>
      <c r="J240" s="15"/>
      <c r="K240" s="15"/>
      <c r="L240" s="16" t="s">
        <v>496</v>
      </c>
      <c r="M240" s="16"/>
      <c r="N240" s="15"/>
      <c r="O240" s="17"/>
    </row>
    <row r="241" spans="1:15" s="39" customFormat="1" ht="51" customHeight="1" x14ac:dyDescent="0.2">
      <c r="A241" s="867"/>
      <c r="B241" s="15" t="s">
        <v>190</v>
      </c>
      <c r="C241" s="890"/>
      <c r="D241" s="60">
        <v>701.36</v>
      </c>
      <c r="E241" s="138">
        <v>6266</v>
      </c>
      <c r="F241" s="141">
        <v>40834</v>
      </c>
      <c r="G241" s="16" t="s">
        <v>496</v>
      </c>
      <c r="H241" s="15"/>
      <c r="I241" s="16" t="s">
        <v>496</v>
      </c>
      <c r="J241" s="15"/>
      <c r="K241" s="15"/>
      <c r="L241" s="16"/>
      <c r="M241" s="16" t="s">
        <v>496</v>
      </c>
      <c r="N241" s="15"/>
      <c r="O241" s="17"/>
    </row>
    <row r="242" spans="1:15" s="39" customFormat="1" ht="51" customHeight="1" x14ac:dyDescent="0.2">
      <c r="A242" s="867" t="s">
        <v>618</v>
      </c>
      <c r="B242" s="15" t="s">
        <v>191</v>
      </c>
      <c r="C242" s="890" t="s">
        <v>2126</v>
      </c>
      <c r="D242" s="60">
        <v>80</v>
      </c>
      <c r="E242" s="138">
        <v>6273</v>
      </c>
      <c r="F242" s="141">
        <v>40842</v>
      </c>
      <c r="G242" s="16" t="s">
        <v>496</v>
      </c>
      <c r="H242" s="15"/>
      <c r="I242" s="16" t="s">
        <v>496</v>
      </c>
      <c r="J242" s="15"/>
      <c r="K242" s="15"/>
      <c r="L242" s="16"/>
      <c r="M242" s="16" t="s">
        <v>496</v>
      </c>
      <c r="N242" s="15"/>
      <c r="O242" s="17"/>
    </row>
    <row r="243" spans="1:15" s="39" customFormat="1" ht="51" customHeight="1" x14ac:dyDescent="0.2">
      <c r="A243" s="867"/>
      <c r="B243" s="15" t="s">
        <v>107</v>
      </c>
      <c r="C243" s="890"/>
      <c r="D243" s="60">
        <v>2810</v>
      </c>
      <c r="E243" s="138">
        <v>6274</v>
      </c>
      <c r="F243" s="141">
        <v>40842</v>
      </c>
      <c r="G243" s="16" t="s">
        <v>496</v>
      </c>
      <c r="H243" s="15"/>
      <c r="I243" s="16" t="s">
        <v>496</v>
      </c>
      <c r="J243" s="15"/>
      <c r="K243" s="15"/>
      <c r="L243" s="16" t="s">
        <v>496</v>
      </c>
      <c r="M243" s="16" t="s">
        <v>496</v>
      </c>
      <c r="N243" s="15"/>
      <c r="O243" s="17"/>
    </row>
    <row r="244" spans="1:15" s="39" customFormat="1" ht="51" customHeight="1" x14ac:dyDescent="0.2">
      <c r="A244" s="142" t="s">
        <v>619</v>
      </c>
      <c r="B244" s="15" t="s">
        <v>191</v>
      </c>
      <c r="C244" s="143" t="s">
        <v>2127</v>
      </c>
      <c r="D244" s="60">
        <v>1500</v>
      </c>
      <c r="E244" s="138">
        <v>6253</v>
      </c>
      <c r="F244" s="141">
        <v>40827</v>
      </c>
      <c r="G244" s="16" t="s">
        <v>496</v>
      </c>
      <c r="H244" s="15"/>
      <c r="I244" s="16" t="s">
        <v>496</v>
      </c>
      <c r="J244" s="15"/>
      <c r="K244" s="15"/>
      <c r="L244" s="16" t="s">
        <v>496</v>
      </c>
      <c r="M244" s="16"/>
      <c r="N244" s="15"/>
      <c r="O244" s="17"/>
    </row>
    <row r="245" spans="1:15" s="39" customFormat="1" ht="51" customHeight="1" x14ac:dyDescent="0.2">
      <c r="A245" s="142" t="s">
        <v>620</v>
      </c>
      <c r="B245" s="15" t="s">
        <v>192</v>
      </c>
      <c r="C245" s="143" t="s">
        <v>2128</v>
      </c>
      <c r="D245" s="60">
        <v>2050</v>
      </c>
      <c r="E245" s="138">
        <v>6257</v>
      </c>
      <c r="F245" s="141">
        <v>40829</v>
      </c>
      <c r="G245" s="16" t="s">
        <v>496</v>
      </c>
      <c r="H245" s="15"/>
      <c r="I245" s="16" t="s">
        <v>496</v>
      </c>
      <c r="J245" s="15"/>
      <c r="K245" s="15"/>
      <c r="L245" s="16" t="s">
        <v>496</v>
      </c>
      <c r="M245" s="16"/>
      <c r="N245" s="15"/>
      <c r="O245" s="17"/>
    </row>
    <row r="246" spans="1:15" s="39" customFormat="1" ht="51" customHeight="1" x14ac:dyDescent="0.2">
      <c r="A246" s="142" t="s">
        <v>621</v>
      </c>
      <c r="B246" s="15" t="s">
        <v>193</v>
      </c>
      <c r="C246" s="143" t="s">
        <v>2129</v>
      </c>
      <c r="D246" s="60">
        <v>3390</v>
      </c>
      <c r="E246" s="72" t="s">
        <v>487</v>
      </c>
      <c r="F246" s="141">
        <v>40829</v>
      </c>
      <c r="G246" s="16" t="s">
        <v>496</v>
      </c>
      <c r="H246" s="15"/>
      <c r="I246" s="16" t="s">
        <v>496</v>
      </c>
      <c r="J246" s="15"/>
      <c r="K246" s="15"/>
      <c r="L246" s="16" t="s">
        <v>496</v>
      </c>
      <c r="M246" s="16"/>
      <c r="N246" s="15"/>
      <c r="O246" s="17"/>
    </row>
    <row r="247" spans="1:15" s="39" customFormat="1" ht="51" customHeight="1" x14ac:dyDescent="0.2">
      <c r="A247" s="142" t="s">
        <v>622</v>
      </c>
      <c r="B247" s="15" t="s">
        <v>194</v>
      </c>
      <c r="C247" s="143" t="s">
        <v>2130</v>
      </c>
      <c r="D247" s="60">
        <v>792.79</v>
      </c>
      <c r="E247" s="138">
        <v>6262</v>
      </c>
      <c r="F247" s="141">
        <v>40833</v>
      </c>
      <c r="G247" s="16" t="s">
        <v>496</v>
      </c>
      <c r="H247" s="15"/>
      <c r="I247" s="16" t="s">
        <v>496</v>
      </c>
      <c r="J247" s="15"/>
      <c r="K247" s="15"/>
      <c r="L247" s="16" t="s">
        <v>496</v>
      </c>
      <c r="M247" s="16"/>
      <c r="N247" s="15"/>
      <c r="O247" s="17"/>
    </row>
    <row r="248" spans="1:15" s="39" customFormat="1" ht="51" customHeight="1" x14ac:dyDescent="0.2">
      <c r="A248" s="142" t="s">
        <v>623</v>
      </c>
      <c r="B248" s="15" t="s">
        <v>75</v>
      </c>
      <c r="C248" s="143" t="s">
        <v>2131</v>
      </c>
      <c r="D248" s="60">
        <v>284.52</v>
      </c>
      <c r="E248" s="138">
        <v>6261</v>
      </c>
      <c r="F248" s="141">
        <v>40833</v>
      </c>
      <c r="G248" s="16" t="s">
        <v>496</v>
      </c>
      <c r="H248" s="15"/>
      <c r="I248" s="16" t="s">
        <v>496</v>
      </c>
      <c r="J248" s="15"/>
      <c r="K248" s="15"/>
      <c r="L248" s="16" t="s">
        <v>496</v>
      </c>
      <c r="M248" s="16"/>
      <c r="N248" s="15"/>
      <c r="O248" s="17"/>
    </row>
    <row r="249" spans="1:15" s="39" customFormat="1" ht="51" customHeight="1" x14ac:dyDescent="0.2">
      <c r="A249" s="867" t="s">
        <v>624</v>
      </c>
      <c r="B249" s="15" t="s">
        <v>67</v>
      </c>
      <c r="C249" s="890" t="s">
        <v>2019</v>
      </c>
      <c r="D249" s="60">
        <v>211.88</v>
      </c>
      <c r="E249" s="138">
        <v>6259</v>
      </c>
      <c r="F249" s="141">
        <v>40829</v>
      </c>
      <c r="G249" s="16" t="s">
        <v>496</v>
      </c>
      <c r="H249" s="15"/>
      <c r="I249" s="16" t="s">
        <v>496</v>
      </c>
      <c r="J249" s="15"/>
      <c r="K249" s="15"/>
      <c r="L249" s="16" t="s">
        <v>496</v>
      </c>
      <c r="M249" s="16" t="s">
        <v>496</v>
      </c>
      <c r="N249" s="15"/>
      <c r="O249" s="17"/>
    </row>
    <row r="250" spans="1:15" s="39" customFormat="1" ht="51" customHeight="1" x14ac:dyDescent="0.2">
      <c r="A250" s="867"/>
      <c r="B250" s="15" t="s">
        <v>113</v>
      </c>
      <c r="C250" s="890"/>
      <c r="D250" s="60">
        <v>165.78</v>
      </c>
      <c r="E250" s="138">
        <v>6260</v>
      </c>
      <c r="F250" s="141">
        <v>40829</v>
      </c>
      <c r="G250" s="16" t="s">
        <v>496</v>
      </c>
      <c r="H250" s="15"/>
      <c r="I250" s="16" t="s">
        <v>496</v>
      </c>
      <c r="J250" s="15"/>
      <c r="K250" s="15"/>
      <c r="L250" s="16"/>
      <c r="M250" s="16" t="s">
        <v>496</v>
      </c>
      <c r="N250" s="15"/>
      <c r="O250" s="17"/>
    </row>
    <row r="251" spans="1:15" s="39" customFormat="1" ht="51" customHeight="1" x14ac:dyDescent="0.2">
      <c r="A251" s="142" t="s">
        <v>625</v>
      </c>
      <c r="B251" s="15" t="s">
        <v>195</v>
      </c>
      <c r="C251" s="143" t="s">
        <v>2132</v>
      </c>
      <c r="D251" s="60">
        <v>600</v>
      </c>
      <c r="E251" s="138">
        <v>6278</v>
      </c>
      <c r="F251" s="141">
        <v>40847</v>
      </c>
      <c r="G251" s="16" t="s">
        <v>496</v>
      </c>
      <c r="H251" s="15"/>
      <c r="I251" s="16" t="s">
        <v>496</v>
      </c>
      <c r="J251" s="15"/>
      <c r="K251" s="15"/>
      <c r="L251" s="16" t="s">
        <v>496</v>
      </c>
      <c r="M251" s="16"/>
      <c r="N251" s="15"/>
      <c r="O251" s="17"/>
    </row>
    <row r="252" spans="1:15" s="39" customFormat="1" ht="51" customHeight="1" x14ac:dyDescent="0.2">
      <c r="A252" s="867" t="s">
        <v>626</v>
      </c>
      <c r="B252" s="15" t="s">
        <v>68</v>
      </c>
      <c r="C252" s="890" t="s">
        <v>2133</v>
      </c>
      <c r="D252" s="60">
        <v>150</v>
      </c>
      <c r="E252" s="138">
        <v>6277</v>
      </c>
      <c r="F252" s="141">
        <v>40844</v>
      </c>
      <c r="G252" s="16" t="s">
        <v>496</v>
      </c>
      <c r="H252" s="15"/>
      <c r="I252" s="16" t="s">
        <v>496</v>
      </c>
      <c r="J252" s="15"/>
      <c r="K252" s="15"/>
      <c r="L252" s="16" t="s">
        <v>496</v>
      </c>
      <c r="M252" s="16"/>
      <c r="N252" s="15"/>
      <c r="O252" s="17"/>
    </row>
    <row r="253" spans="1:15" s="39" customFormat="1" ht="51" customHeight="1" x14ac:dyDescent="0.2">
      <c r="A253" s="867"/>
      <c r="B253" s="15" t="s">
        <v>83</v>
      </c>
      <c r="C253" s="890"/>
      <c r="D253" s="60">
        <v>211.88</v>
      </c>
      <c r="E253" s="138">
        <v>6276</v>
      </c>
      <c r="F253" s="141">
        <v>40844</v>
      </c>
      <c r="G253" s="16" t="s">
        <v>496</v>
      </c>
      <c r="H253" s="15"/>
      <c r="I253" s="16" t="s">
        <v>496</v>
      </c>
      <c r="J253" s="15"/>
      <c r="K253" s="15"/>
      <c r="L253" s="16" t="s">
        <v>496</v>
      </c>
      <c r="M253" s="16"/>
      <c r="N253" s="15"/>
      <c r="O253" s="17"/>
    </row>
    <row r="254" spans="1:15" s="39" customFormat="1" ht="51" customHeight="1" x14ac:dyDescent="0.2">
      <c r="A254" s="142" t="s">
        <v>627</v>
      </c>
      <c r="B254" s="15" t="s">
        <v>192</v>
      </c>
      <c r="C254" s="143" t="s">
        <v>2134</v>
      </c>
      <c r="D254" s="60">
        <v>1500</v>
      </c>
      <c r="E254" s="138">
        <v>6279</v>
      </c>
      <c r="F254" s="141">
        <v>40854</v>
      </c>
      <c r="G254" s="16" t="s">
        <v>496</v>
      </c>
      <c r="H254" s="15"/>
      <c r="I254" s="16" t="s">
        <v>496</v>
      </c>
      <c r="J254" s="15"/>
      <c r="K254" s="15"/>
      <c r="L254" s="16" t="s">
        <v>496</v>
      </c>
      <c r="M254" s="16" t="s">
        <v>496</v>
      </c>
      <c r="N254" s="15"/>
      <c r="O254" s="17"/>
    </row>
    <row r="255" spans="1:15" s="39" customFormat="1" ht="51" customHeight="1" x14ac:dyDescent="0.2">
      <c r="A255" s="142" t="s">
        <v>628</v>
      </c>
      <c r="B255" s="15" t="s">
        <v>130</v>
      </c>
      <c r="C255" s="143" t="s">
        <v>2135</v>
      </c>
      <c r="D255" s="60">
        <v>2147</v>
      </c>
      <c r="E255" s="138">
        <v>6297</v>
      </c>
      <c r="F255" s="141">
        <v>40882</v>
      </c>
      <c r="G255" s="16" t="s">
        <v>496</v>
      </c>
      <c r="H255" s="15"/>
      <c r="I255" s="16" t="s">
        <v>496</v>
      </c>
      <c r="J255" s="15"/>
      <c r="K255" s="15"/>
      <c r="L255" s="16"/>
      <c r="M255" s="16" t="s">
        <v>496</v>
      </c>
      <c r="N255" s="15"/>
      <c r="O255" s="17"/>
    </row>
    <row r="256" spans="1:15" s="39" customFormat="1" ht="51" customHeight="1" x14ac:dyDescent="0.2">
      <c r="A256" s="867" t="s">
        <v>629</v>
      </c>
      <c r="B256" s="15" t="s">
        <v>192</v>
      </c>
      <c r="C256" s="890" t="s">
        <v>2136</v>
      </c>
      <c r="D256" s="60">
        <v>2875</v>
      </c>
      <c r="E256" s="138">
        <v>6288</v>
      </c>
      <c r="F256" s="141">
        <v>40870</v>
      </c>
      <c r="G256" s="16" t="s">
        <v>496</v>
      </c>
      <c r="H256" s="15"/>
      <c r="I256" s="16" t="s">
        <v>496</v>
      </c>
      <c r="J256" s="15"/>
      <c r="K256" s="15"/>
      <c r="L256" s="16" t="s">
        <v>496</v>
      </c>
      <c r="M256" s="16"/>
      <c r="N256" s="15"/>
      <c r="O256" s="17"/>
    </row>
    <row r="257" spans="1:15" s="39" customFormat="1" ht="51" customHeight="1" x14ac:dyDescent="0.2">
      <c r="A257" s="867"/>
      <c r="B257" s="15" t="s">
        <v>196</v>
      </c>
      <c r="C257" s="890"/>
      <c r="D257" s="60">
        <v>2093</v>
      </c>
      <c r="E257" s="138">
        <v>6289</v>
      </c>
      <c r="F257" s="141">
        <v>40870</v>
      </c>
      <c r="G257" s="16" t="s">
        <v>496</v>
      </c>
      <c r="H257" s="15"/>
      <c r="I257" s="16" t="s">
        <v>496</v>
      </c>
      <c r="J257" s="15"/>
      <c r="K257" s="15"/>
      <c r="L257" s="16" t="s">
        <v>496</v>
      </c>
      <c r="M257" s="16"/>
      <c r="N257" s="15"/>
      <c r="O257" s="17"/>
    </row>
    <row r="258" spans="1:15" s="39" customFormat="1" ht="51" customHeight="1" x14ac:dyDescent="0.2">
      <c r="A258" s="142" t="s">
        <v>630</v>
      </c>
      <c r="B258" s="15" t="s">
        <v>197</v>
      </c>
      <c r="C258" s="143" t="s">
        <v>2137</v>
      </c>
      <c r="D258" s="60">
        <v>1318.9</v>
      </c>
      <c r="E258" s="138">
        <v>6285</v>
      </c>
      <c r="F258" s="141">
        <v>40871</v>
      </c>
      <c r="G258" s="16" t="s">
        <v>496</v>
      </c>
      <c r="H258" s="15"/>
      <c r="I258" s="16" t="s">
        <v>496</v>
      </c>
      <c r="J258" s="15"/>
      <c r="K258" s="15"/>
      <c r="L258" s="16" t="s">
        <v>496</v>
      </c>
      <c r="M258" s="16"/>
      <c r="N258" s="15"/>
      <c r="O258" s="17"/>
    </row>
    <row r="259" spans="1:15" s="39" customFormat="1" ht="51" customHeight="1" x14ac:dyDescent="0.2">
      <c r="A259" s="142" t="s">
        <v>631</v>
      </c>
      <c r="B259" s="15" t="s">
        <v>198</v>
      </c>
      <c r="C259" s="143" t="s">
        <v>2138</v>
      </c>
      <c r="D259" s="60">
        <v>4720</v>
      </c>
      <c r="E259" s="138">
        <v>6295</v>
      </c>
      <c r="F259" s="141">
        <v>40872</v>
      </c>
      <c r="G259" s="16" t="s">
        <v>496</v>
      </c>
      <c r="H259" s="15"/>
      <c r="I259" s="16" t="s">
        <v>496</v>
      </c>
      <c r="J259" s="15"/>
      <c r="K259" s="15"/>
      <c r="L259" s="16" t="s">
        <v>496</v>
      </c>
      <c r="M259" s="16"/>
      <c r="N259" s="15"/>
      <c r="O259" s="17"/>
    </row>
    <row r="260" spans="1:15" s="39" customFormat="1" ht="51" customHeight="1" x14ac:dyDescent="0.2">
      <c r="A260" s="867" t="s">
        <v>632</v>
      </c>
      <c r="B260" s="15" t="s">
        <v>75</v>
      </c>
      <c r="C260" s="890" t="s">
        <v>2082</v>
      </c>
      <c r="D260" s="60">
        <v>3633.8700000000003</v>
      </c>
      <c r="E260" s="138">
        <v>6293</v>
      </c>
      <c r="F260" s="141">
        <v>40871</v>
      </c>
      <c r="G260" s="16" t="s">
        <v>496</v>
      </c>
      <c r="H260" s="15"/>
      <c r="I260" s="16" t="s">
        <v>496</v>
      </c>
      <c r="J260" s="15"/>
      <c r="K260" s="15"/>
      <c r="L260" s="16"/>
      <c r="M260" s="16" t="s">
        <v>496</v>
      </c>
      <c r="N260" s="15"/>
      <c r="O260" s="17"/>
    </row>
    <row r="261" spans="1:15" s="39" customFormat="1" ht="51" customHeight="1" x14ac:dyDescent="0.2">
      <c r="A261" s="867"/>
      <c r="B261" s="15" t="s">
        <v>137</v>
      </c>
      <c r="C261" s="890"/>
      <c r="D261" s="60">
        <v>559.35</v>
      </c>
      <c r="E261" s="138">
        <v>6292</v>
      </c>
      <c r="F261" s="141">
        <v>40871</v>
      </c>
      <c r="G261" s="16" t="s">
        <v>496</v>
      </c>
      <c r="H261" s="15"/>
      <c r="I261" s="16" t="s">
        <v>496</v>
      </c>
      <c r="J261" s="15"/>
      <c r="K261" s="15"/>
      <c r="L261" s="16"/>
      <c r="M261" s="16" t="s">
        <v>496</v>
      </c>
      <c r="N261" s="15"/>
      <c r="O261" s="17"/>
    </row>
    <row r="262" spans="1:15" s="39" customFormat="1" ht="51" customHeight="1" x14ac:dyDescent="0.2">
      <c r="A262" s="867"/>
      <c r="B262" s="15" t="s">
        <v>199</v>
      </c>
      <c r="C262" s="890"/>
      <c r="D262" s="60">
        <v>36</v>
      </c>
      <c r="E262" s="138">
        <v>6291</v>
      </c>
      <c r="F262" s="141">
        <v>40871</v>
      </c>
      <c r="G262" s="16" t="s">
        <v>496</v>
      </c>
      <c r="H262" s="15"/>
      <c r="I262" s="16" t="s">
        <v>496</v>
      </c>
      <c r="J262" s="15"/>
      <c r="K262" s="15"/>
      <c r="L262" s="16" t="s">
        <v>496</v>
      </c>
      <c r="M262" s="16" t="s">
        <v>496</v>
      </c>
      <c r="N262" s="15"/>
      <c r="O262" s="17"/>
    </row>
    <row r="263" spans="1:15" s="39" customFormat="1" ht="51" customHeight="1" x14ac:dyDescent="0.2">
      <c r="A263" s="867" t="s">
        <v>633</v>
      </c>
      <c r="B263" s="15" t="s">
        <v>200</v>
      </c>
      <c r="C263" s="890" t="s">
        <v>2139</v>
      </c>
      <c r="D263" s="60">
        <v>1700</v>
      </c>
      <c r="E263" s="138">
        <v>6300</v>
      </c>
      <c r="F263" s="141">
        <v>40891</v>
      </c>
      <c r="G263" s="16" t="s">
        <v>496</v>
      </c>
      <c r="H263" s="15"/>
      <c r="I263" s="16" t="s">
        <v>496</v>
      </c>
      <c r="J263" s="15"/>
      <c r="K263" s="15"/>
      <c r="L263" s="16" t="s">
        <v>496</v>
      </c>
      <c r="M263" s="16"/>
      <c r="N263" s="15"/>
      <c r="O263" s="17"/>
    </row>
    <row r="264" spans="1:15" s="39" customFormat="1" ht="51" customHeight="1" x14ac:dyDescent="0.2">
      <c r="A264" s="867"/>
      <c r="B264" s="15" t="s">
        <v>201</v>
      </c>
      <c r="C264" s="890"/>
      <c r="D264" s="60">
        <v>2953.18</v>
      </c>
      <c r="E264" s="138">
        <v>6299</v>
      </c>
      <c r="F264" s="141">
        <v>40891</v>
      </c>
      <c r="G264" s="16" t="s">
        <v>496</v>
      </c>
      <c r="H264" s="15"/>
      <c r="I264" s="16" t="s">
        <v>496</v>
      </c>
      <c r="J264" s="15"/>
      <c r="K264" s="15"/>
      <c r="L264" s="16" t="s">
        <v>496</v>
      </c>
      <c r="M264" s="16"/>
      <c r="N264" s="15"/>
      <c r="O264" s="17"/>
    </row>
    <row r="265" spans="1:15" s="39" customFormat="1" ht="51" customHeight="1" x14ac:dyDescent="0.2">
      <c r="A265" s="142" t="s">
        <v>634</v>
      </c>
      <c r="B265" s="15" t="s">
        <v>68</v>
      </c>
      <c r="C265" s="143" t="s">
        <v>2140</v>
      </c>
      <c r="D265" s="60">
        <v>90</v>
      </c>
      <c r="E265" s="138">
        <v>6284</v>
      </c>
      <c r="F265" s="141">
        <v>40865</v>
      </c>
      <c r="G265" s="16" t="s">
        <v>496</v>
      </c>
      <c r="H265" s="15"/>
      <c r="I265" s="16" t="s">
        <v>496</v>
      </c>
      <c r="J265" s="15"/>
      <c r="K265" s="15"/>
      <c r="L265" s="16"/>
      <c r="M265" s="16" t="s">
        <v>496</v>
      </c>
      <c r="N265" s="15"/>
      <c r="O265" s="17"/>
    </row>
    <row r="266" spans="1:15" s="39" customFormat="1" ht="51" customHeight="1" x14ac:dyDescent="0.2">
      <c r="A266" s="142" t="s">
        <v>635</v>
      </c>
      <c r="B266" s="15" t="s">
        <v>10</v>
      </c>
      <c r="C266" s="143" t="s">
        <v>2141</v>
      </c>
      <c r="D266" s="60">
        <v>1968.8</v>
      </c>
      <c r="E266" s="138">
        <v>6286</v>
      </c>
      <c r="F266" s="141">
        <v>40869</v>
      </c>
      <c r="G266" s="16" t="s">
        <v>496</v>
      </c>
      <c r="H266" s="15"/>
      <c r="I266" s="16" t="s">
        <v>496</v>
      </c>
      <c r="J266" s="15"/>
      <c r="K266" s="15"/>
      <c r="L266" s="16" t="s">
        <v>496</v>
      </c>
      <c r="M266" s="16"/>
      <c r="N266" s="15"/>
      <c r="O266" s="17"/>
    </row>
    <row r="267" spans="1:15" s="39" customFormat="1" ht="51" customHeight="1" x14ac:dyDescent="0.2">
      <c r="A267" s="142" t="s">
        <v>636</v>
      </c>
      <c r="B267" s="15" t="s">
        <v>202</v>
      </c>
      <c r="C267" s="143" t="s">
        <v>2142</v>
      </c>
      <c r="D267" s="60">
        <v>2055</v>
      </c>
      <c r="E267" s="138">
        <v>6287</v>
      </c>
      <c r="F267" s="141">
        <v>40869</v>
      </c>
      <c r="G267" s="16" t="s">
        <v>496</v>
      </c>
      <c r="H267" s="15"/>
      <c r="I267" s="16" t="s">
        <v>496</v>
      </c>
      <c r="J267" s="15"/>
      <c r="K267" s="15"/>
      <c r="L267" s="16" t="s">
        <v>496</v>
      </c>
      <c r="M267" s="16"/>
      <c r="N267" s="15"/>
      <c r="O267" s="17"/>
    </row>
    <row r="268" spans="1:15" s="39" customFormat="1" ht="51" customHeight="1" x14ac:dyDescent="0.2">
      <c r="A268" s="142" t="s">
        <v>637</v>
      </c>
      <c r="B268" s="15" t="s">
        <v>67</v>
      </c>
      <c r="C268" s="143" t="s">
        <v>2021</v>
      </c>
      <c r="D268" s="60">
        <v>169.5</v>
      </c>
      <c r="E268" s="138">
        <v>6296</v>
      </c>
      <c r="F268" s="141">
        <v>40879</v>
      </c>
      <c r="G268" s="16" t="s">
        <v>496</v>
      </c>
      <c r="H268" s="15"/>
      <c r="I268" s="16" t="s">
        <v>496</v>
      </c>
      <c r="J268" s="15"/>
      <c r="K268" s="15"/>
      <c r="L268" s="16" t="s">
        <v>496</v>
      </c>
      <c r="M268" s="16"/>
      <c r="N268" s="15"/>
      <c r="O268" s="17"/>
    </row>
    <row r="269" spans="1:15" s="39" customFormat="1" ht="51" customHeight="1" x14ac:dyDescent="0.2">
      <c r="A269" s="142" t="s">
        <v>638</v>
      </c>
      <c r="B269" s="15" t="s">
        <v>203</v>
      </c>
      <c r="C269" s="143" t="s">
        <v>2143</v>
      </c>
      <c r="D269" s="60">
        <v>1680</v>
      </c>
      <c r="E269" s="138">
        <v>6301</v>
      </c>
      <c r="F269" s="141">
        <v>40891</v>
      </c>
      <c r="G269" s="16" t="s">
        <v>496</v>
      </c>
      <c r="H269" s="15"/>
      <c r="I269" s="16" t="s">
        <v>496</v>
      </c>
      <c r="J269" s="15"/>
      <c r="K269" s="15"/>
      <c r="L269" s="16" t="s">
        <v>496</v>
      </c>
      <c r="M269" s="16" t="s">
        <v>496</v>
      </c>
      <c r="N269" s="15"/>
      <c r="O269" s="17"/>
    </row>
    <row r="270" spans="1:15" s="39" customFormat="1" ht="63.75" customHeight="1" x14ac:dyDescent="0.2">
      <c r="A270" s="142" t="s">
        <v>639</v>
      </c>
      <c r="B270" s="15" t="s">
        <v>67</v>
      </c>
      <c r="C270" s="143" t="s">
        <v>2144</v>
      </c>
      <c r="D270" s="60">
        <v>216.96</v>
      </c>
      <c r="E270" s="138">
        <v>6298</v>
      </c>
      <c r="F270" s="141">
        <v>40886</v>
      </c>
      <c r="G270" s="16" t="s">
        <v>496</v>
      </c>
      <c r="H270" s="15"/>
      <c r="I270" s="16" t="s">
        <v>496</v>
      </c>
      <c r="J270" s="15"/>
      <c r="K270" s="15"/>
      <c r="L270" s="16"/>
      <c r="M270" s="16" t="s">
        <v>496</v>
      </c>
      <c r="N270" s="15"/>
      <c r="O270" s="17"/>
    </row>
    <row r="271" spans="1:15" s="39" customFormat="1" ht="63.75" customHeight="1" thickBot="1" x14ac:dyDescent="0.25">
      <c r="A271" s="61" t="s">
        <v>640</v>
      </c>
      <c r="B271" s="18" t="s">
        <v>68</v>
      </c>
      <c r="C271" s="62" t="s">
        <v>2145</v>
      </c>
      <c r="D271" s="63">
        <v>90</v>
      </c>
      <c r="E271" s="49">
        <v>6302</v>
      </c>
      <c r="F271" s="64">
        <v>40893</v>
      </c>
      <c r="G271" s="19" t="s">
        <v>496</v>
      </c>
      <c r="H271" s="18"/>
      <c r="I271" s="19" t="s">
        <v>496</v>
      </c>
      <c r="J271" s="18"/>
      <c r="K271" s="18"/>
      <c r="L271" s="19"/>
      <c r="M271" s="19" t="s">
        <v>496</v>
      </c>
      <c r="N271" s="18"/>
      <c r="O271" s="20"/>
    </row>
    <row r="272" spans="1:15" s="42" customFormat="1" ht="12" thickTop="1" x14ac:dyDescent="0.2">
      <c r="A272" s="1"/>
      <c r="D272" s="6"/>
      <c r="E272" s="1"/>
      <c r="F272" s="7"/>
    </row>
    <row r="273" spans="1:25" s="42" customFormat="1" x14ac:dyDescent="0.2">
      <c r="A273" s="1"/>
      <c r="D273" s="6"/>
      <c r="E273" s="1"/>
      <c r="F273" s="7"/>
    </row>
    <row r="274" spans="1:25" s="14" customFormat="1" ht="48" customHeight="1" thickBot="1" x14ac:dyDescent="0.25">
      <c r="A274" s="866" t="s">
        <v>16</v>
      </c>
      <c r="B274" s="866"/>
      <c r="C274" s="866"/>
      <c r="D274" s="866"/>
      <c r="E274" s="866"/>
      <c r="F274" s="866"/>
      <c r="G274" s="866"/>
      <c r="H274" s="866"/>
      <c r="I274" s="866"/>
      <c r="J274" s="866"/>
      <c r="K274" s="866"/>
      <c r="L274" s="866"/>
      <c r="M274" s="866"/>
      <c r="N274" s="866"/>
      <c r="O274" s="866"/>
    </row>
    <row r="275" spans="1:25" s="32" customFormat="1" ht="48" customHeight="1" thickTop="1" x14ac:dyDescent="0.2">
      <c r="A275" s="877" t="s">
        <v>1075</v>
      </c>
      <c r="B275" s="879" t="s">
        <v>1076</v>
      </c>
      <c r="C275" s="879" t="s">
        <v>1077</v>
      </c>
      <c r="D275" s="879" t="s">
        <v>490</v>
      </c>
      <c r="E275" s="881" t="s">
        <v>491</v>
      </c>
      <c r="F275" s="865" t="s">
        <v>1078</v>
      </c>
      <c r="G275" s="865" t="s">
        <v>1079</v>
      </c>
      <c r="H275" s="865"/>
      <c r="I275" s="865" t="s">
        <v>1080</v>
      </c>
      <c r="J275" s="865"/>
      <c r="K275" s="865" t="s">
        <v>1081</v>
      </c>
      <c r="L275" s="865"/>
      <c r="M275" s="865"/>
      <c r="N275" s="865"/>
      <c r="O275" s="870" t="s">
        <v>1082</v>
      </c>
      <c r="P275" s="31"/>
      <c r="Q275" s="31"/>
      <c r="R275" s="31"/>
      <c r="S275" s="31"/>
      <c r="T275" s="31"/>
      <c r="U275" s="31"/>
      <c r="V275" s="31"/>
      <c r="W275" s="31"/>
      <c r="X275" s="31"/>
      <c r="Y275" s="31"/>
    </row>
    <row r="276" spans="1:25" s="32" customFormat="1" ht="33" customHeight="1" thickBot="1" x14ac:dyDescent="0.25">
      <c r="A276" s="878"/>
      <c r="B276" s="880"/>
      <c r="C276" s="880"/>
      <c r="D276" s="880"/>
      <c r="E276" s="882"/>
      <c r="F276" s="883"/>
      <c r="G276" s="123" t="s">
        <v>1083</v>
      </c>
      <c r="H276" s="123" t="s">
        <v>1084</v>
      </c>
      <c r="I276" s="123" t="s">
        <v>1085</v>
      </c>
      <c r="J276" s="123" t="s">
        <v>1084</v>
      </c>
      <c r="K276" s="123" t="s">
        <v>492</v>
      </c>
      <c r="L276" s="123" t="s">
        <v>493</v>
      </c>
      <c r="M276" s="123" t="s">
        <v>494</v>
      </c>
      <c r="N276" s="123" t="s">
        <v>495</v>
      </c>
      <c r="O276" s="871"/>
      <c r="P276" s="31"/>
      <c r="Q276" s="31"/>
      <c r="R276" s="31"/>
      <c r="S276" s="31"/>
      <c r="T276" s="31"/>
      <c r="U276" s="31"/>
      <c r="V276" s="31"/>
      <c r="W276" s="31"/>
      <c r="X276" s="31"/>
      <c r="Y276" s="31"/>
    </row>
    <row r="277" spans="1:25" s="39" customFormat="1" ht="72" customHeight="1" x14ac:dyDescent="0.2">
      <c r="A277" s="868" t="s">
        <v>641</v>
      </c>
      <c r="B277" s="125" t="s">
        <v>217</v>
      </c>
      <c r="C277" s="869" t="s">
        <v>2146</v>
      </c>
      <c r="D277" s="121">
        <v>15000</v>
      </c>
      <c r="E277" s="73" t="s">
        <v>230</v>
      </c>
      <c r="F277" s="862">
        <v>40612</v>
      </c>
      <c r="G277" s="16" t="s">
        <v>496</v>
      </c>
      <c r="H277" s="15"/>
      <c r="I277" s="16" t="s">
        <v>496</v>
      </c>
      <c r="J277" s="15"/>
      <c r="K277" s="15"/>
      <c r="L277" s="16" t="s">
        <v>496</v>
      </c>
      <c r="M277" s="16"/>
      <c r="N277" s="15"/>
      <c r="O277" s="17"/>
    </row>
    <row r="278" spans="1:25" s="39" customFormat="1" ht="72" customHeight="1" x14ac:dyDescent="0.2">
      <c r="A278" s="868"/>
      <c r="B278" s="125" t="s">
        <v>218</v>
      </c>
      <c r="C278" s="869"/>
      <c r="D278" s="121">
        <v>10000</v>
      </c>
      <c r="E278" s="73" t="s">
        <v>231</v>
      </c>
      <c r="F278" s="863"/>
      <c r="G278" s="16" t="s">
        <v>496</v>
      </c>
      <c r="H278" s="15"/>
      <c r="I278" s="16" t="s">
        <v>496</v>
      </c>
      <c r="J278" s="15"/>
      <c r="K278" s="15"/>
      <c r="L278" s="16" t="s">
        <v>496</v>
      </c>
      <c r="M278" s="16"/>
      <c r="N278" s="15"/>
      <c r="O278" s="17"/>
    </row>
    <row r="279" spans="1:25" s="39" customFormat="1" ht="72" customHeight="1" x14ac:dyDescent="0.2">
      <c r="A279" s="133" t="s">
        <v>642</v>
      </c>
      <c r="B279" s="125" t="s">
        <v>219</v>
      </c>
      <c r="C279" s="132" t="s">
        <v>2147</v>
      </c>
      <c r="D279" s="121">
        <v>47500</v>
      </c>
      <c r="E279" s="136" t="s">
        <v>232</v>
      </c>
      <c r="F279" s="141">
        <v>40598</v>
      </c>
      <c r="G279" s="16" t="s">
        <v>496</v>
      </c>
      <c r="H279" s="15"/>
      <c r="I279" s="16" t="s">
        <v>496</v>
      </c>
      <c r="J279" s="15"/>
      <c r="K279" s="15"/>
      <c r="L279" s="16" t="s">
        <v>496</v>
      </c>
      <c r="M279" s="16"/>
      <c r="N279" s="15"/>
      <c r="O279" s="17"/>
    </row>
    <row r="280" spans="1:25" s="39" customFormat="1" ht="72" customHeight="1" x14ac:dyDescent="0.2">
      <c r="A280" s="133" t="s">
        <v>643</v>
      </c>
      <c r="B280" s="125" t="s">
        <v>220</v>
      </c>
      <c r="C280" s="132" t="s">
        <v>2148</v>
      </c>
      <c r="D280" s="121">
        <v>16800</v>
      </c>
      <c r="E280" s="136" t="s">
        <v>233</v>
      </c>
      <c r="F280" s="141">
        <v>40612</v>
      </c>
      <c r="G280" s="16" t="s">
        <v>496</v>
      </c>
      <c r="H280" s="15"/>
      <c r="I280" s="16" t="s">
        <v>496</v>
      </c>
      <c r="J280" s="15"/>
      <c r="K280" s="15"/>
      <c r="L280" s="16"/>
      <c r="M280" s="16" t="s">
        <v>496</v>
      </c>
      <c r="N280" s="15"/>
      <c r="O280" s="17"/>
    </row>
    <row r="281" spans="1:25" s="39" customFormat="1" ht="72" customHeight="1" x14ac:dyDescent="0.2">
      <c r="A281" s="133" t="s">
        <v>644</v>
      </c>
      <c r="B281" s="125" t="s">
        <v>221</v>
      </c>
      <c r="C281" s="132" t="s">
        <v>2149</v>
      </c>
      <c r="D281" s="121">
        <v>5650</v>
      </c>
      <c r="E281" s="136" t="s">
        <v>234</v>
      </c>
      <c r="F281" s="141">
        <v>40605</v>
      </c>
      <c r="G281" s="16" t="s">
        <v>496</v>
      </c>
      <c r="H281" s="15"/>
      <c r="I281" s="16" t="s">
        <v>496</v>
      </c>
      <c r="J281" s="15"/>
      <c r="K281" s="15"/>
      <c r="L281" s="16"/>
      <c r="M281" s="16" t="s">
        <v>496</v>
      </c>
      <c r="N281" s="15"/>
      <c r="O281" s="17"/>
    </row>
    <row r="282" spans="1:25" s="39" customFormat="1" ht="60" customHeight="1" x14ac:dyDescent="0.2">
      <c r="A282" s="133" t="s">
        <v>645</v>
      </c>
      <c r="B282" s="125" t="s">
        <v>222</v>
      </c>
      <c r="C282" s="132" t="s">
        <v>2150</v>
      </c>
      <c r="D282" s="121">
        <v>30000</v>
      </c>
      <c r="E282" s="73" t="s">
        <v>235</v>
      </c>
      <c r="F282" s="141">
        <v>40612</v>
      </c>
      <c r="G282" s="16" t="s">
        <v>496</v>
      </c>
      <c r="H282" s="15"/>
      <c r="I282" s="16" t="s">
        <v>496</v>
      </c>
      <c r="J282" s="15"/>
      <c r="K282" s="15"/>
      <c r="L282" s="16" t="s">
        <v>496</v>
      </c>
      <c r="M282" s="16"/>
      <c r="N282" s="15"/>
      <c r="O282" s="17"/>
    </row>
    <row r="283" spans="1:25" s="39" customFormat="1" ht="76.5" customHeight="1" x14ac:dyDescent="0.2">
      <c r="A283" s="868" t="s">
        <v>646</v>
      </c>
      <c r="B283" s="125" t="s">
        <v>147</v>
      </c>
      <c r="C283" s="869" t="s">
        <v>2151</v>
      </c>
      <c r="D283" s="121">
        <v>6630.22</v>
      </c>
      <c r="E283" s="136" t="s">
        <v>236</v>
      </c>
      <c r="F283" s="862">
        <v>40619</v>
      </c>
      <c r="G283" s="16" t="s">
        <v>496</v>
      </c>
      <c r="H283" s="15"/>
      <c r="I283" s="16" t="s">
        <v>496</v>
      </c>
      <c r="J283" s="15"/>
      <c r="K283" s="15"/>
      <c r="L283" s="16" t="s">
        <v>496</v>
      </c>
      <c r="M283" s="16"/>
      <c r="N283" s="15"/>
      <c r="O283" s="17"/>
    </row>
    <row r="284" spans="1:25" s="39" customFormat="1" ht="76.5" customHeight="1" x14ac:dyDescent="0.2">
      <c r="A284" s="868"/>
      <c r="B284" s="125" t="s">
        <v>223</v>
      </c>
      <c r="C284" s="869"/>
      <c r="D284" s="121">
        <v>12373.11</v>
      </c>
      <c r="E284" s="136" t="s">
        <v>237</v>
      </c>
      <c r="F284" s="863"/>
      <c r="G284" s="16" t="s">
        <v>496</v>
      </c>
      <c r="H284" s="15"/>
      <c r="I284" s="16" t="s">
        <v>496</v>
      </c>
      <c r="J284" s="15"/>
      <c r="K284" s="15"/>
      <c r="L284" s="16"/>
      <c r="M284" s="16" t="s">
        <v>496</v>
      </c>
      <c r="N284" s="15"/>
      <c r="O284" s="17"/>
    </row>
    <row r="285" spans="1:25" s="39" customFormat="1" ht="76.5" customHeight="1" x14ac:dyDescent="0.2">
      <c r="A285" s="868"/>
      <c r="B285" s="125" t="s">
        <v>224</v>
      </c>
      <c r="C285" s="869"/>
      <c r="D285" s="121">
        <v>13.86</v>
      </c>
      <c r="E285" s="136" t="s">
        <v>250</v>
      </c>
      <c r="F285" s="863"/>
      <c r="G285" s="16" t="s">
        <v>496</v>
      </c>
      <c r="H285" s="15"/>
      <c r="I285" s="16" t="s">
        <v>496</v>
      </c>
      <c r="J285" s="15"/>
      <c r="K285" s="15"/>
      <c r="L285" s="16"/>
      <c r="M285" s="16" t="s">
        <v>496</v>
      </c>
      <c r="N285" s="15"/>
      <c r="O285" s="17"/>
    </row>
    <row r="286" spans="1:25" s="39" customFormat="1" ht="76.5" customHeight="1" x14ac:dyDescent="0.2">
      <c r="A286" s="133" t="s">
        <v>647</v>
      </c>
      <c r="B286" s="125" t="s">
        <v>225</v>
      </c>
      <c r="C286" s="132" t="s">
        <v>2152</v>
      </c>
      <c r="D286" s="121">
        <v>45413.2</v>
      </c>
      <c r="E286" s="136" t="s">
        <v>238</v>
      </c>
      <c r="F286" s="141">
        <v>40640</v>
      </c>
      <c r="G286" s="16" t="s">
        <v>496</v>
      </c>
      <c r="H286" s="15"/>
      <c r="I286" s="16" t="s">
        <v>496</v>
      </c>
      <c r="J286" s="15"/>
      <c r="K286" s="15"/>
      <c r="L286" s="16" t="s">
        <v>496</v>
      </c>
      <c r="M286" s="16"/>
      <c r="N286" s="15"/>
      <c r="O286" s="17"/>
    </row>
    <row r="287" spans="1:25" s="39" customFormat="1" ht="76.5" customHeight="1" x14ac:dyDescent="0.2">
      <c r="A287" s="868" t="s">
        <v>648</v>
      </c>
      <c r="B287" s="125" t="s">
        <v>53</v>
      </c>
      <c r="C287" s="869" t="s">
        <v>2153</v>
      </c>
      <c r="D287" s="121">
        <v>19424.84</v>
      </c>
      <c r="E287" s="136" t="s">
        <v>239</v>
      </c>
      <c r="F287" s="862">
        <v>40627</v>
      </c>
      <c r="G287" s="16"/>
      <c r="H287" s="16" t="s">
        <v>496</v>
      </c>
      <c r="I287" s="16" t="s">
        <v>496</v>
      </c>
      <c r="J287" s="15"/>
      <c r="K287" s="15"/>
      <c r="L287" s="16"/>
      <c r="M287" s="16" t="s">
        <v>496</v>
      </c>
      <c r="N287" s="15"/>
      <c r="O287" s="17" t="s">
        <v>1999</v>
      </c>
    </row>
    <row r="288" spans="1:25" s="39" customFormat="1" ht="76.5" customHeight="1" x14ac:dyDescent="0.2">
      <c r="A288" s="868"/>
      <c r="B288" s="125" t="s">
        <v>54</v>
      </c>
      <c r="C288" s="869"/>
      <c r="D288" s="121">
        <v>3842</v>
      </c>
      <c r="E288" s="136" t="s">
        <v>240</v>
      </c>
      <c r="F288" s="863"/>
      <c r="G288" s="16" t="s">
        <v>496</v>
      </c>
      <c r="H288" s="15"/>
      <c r="I288" s="16" t="s">
        <v>496</v>
      </c>
      <c r="J288" s="15"/>
      <c r="K288" s="15"/>
      <c r="L288" s="16" t="s">
        <v>496</v>
      </c>
      <c r="M288" s="16"/>
      <c r="N288" s="15"/>
      <c r="O288" s="17"/>
    </row>
    <row r="289" spans="1:25" s="39" customFormat="1" ht="76.5" customHeight="1" x14ac:dyDescent="0.2">
      <c r="A289" s="868" t="s">
        <v>649</v>
      </c>
      <c r="B289" s="125" t="s">
        <v>226</v>
      </c>
      <c r="C289" s="869" t="s">
        <v>2154</v>
      </c>
      <c r="D289" s="121">
        <v>1040.2</v>
      </c>
      <c r="E289" s="73" t="s">
        <v>241</v>
      </c>
      <c r="F289" s="862">
        <v>40703</v>
      </c>
      <c r="G289" s="16" t="s">
        <v>496</v>
      </c>
      <c r="H289" s="15"/>
      <c r="I289" s="16" t="s">
        <v>496</v>
      </c>
      <c r="J289" s="15"/>
      <c r="K289" s="15"/>
      <c r="L289" s="16" t="s">
        <v>496</v>
      </c>
      <c r="M289" s="16"/>
      <c r="N289" s="15"/>
      <c r="O289" s="17"/>
    </row>
    <row r="290" spans="1:25" s="39" customFormat="1" ht="76.5" customHeight="1" x14ac:dyDescent="0.2">
      <c r="A290" s="868"/>
      <c r="B290" s="125" t="s">
        <v>227</v>
      </c>
      <c r="C290" s="869"/>
      <c r="D290" s="121">
        <v>71290</v>
      </c>
      <c r="E290" s="73" t="s">
        <v>242</v>
      </c>
      <c r="F290" s="863"/>
      <c r="G290" s="16" t="s">
        <v>496</v>
      </c>
      <c r="H290" s="15"/>
      <c r="I290" s="16" t="s">
        <v>496</v>
      </c>
      <c r="J290" s="15"/>
      <c r="K290" s="15"/>
      <c r="L290" s="16"/>
      <c r="M290" s="16" t="s">
        <v>496</v>
      </c>
      <c r="N290" s="15"/>
      <c r="O290" s="17"/>
    </row>
    <row r="291" spans="1:25" s="39" customFormat="1" ht="76.5" customHeight="1" x14ac:dyDescent="0.2">
      <c r="A291" s="868" t="s">
        <v>650</v>
      </c>
      <c r="B291" s="125" t="s">
        <v>174</v>
      </c>
      <c r="C291" s="869" t="s">
        <v>2155</v>
      </c>
      <c r="D291" s="121">
        <v>20283</v>
      </c>
      <c r="E291" s="136" t="s">
        <v>243</v>
      </c>
      <c r="F291" s="862">
        <v>40640</v>
      </c>
      <c r="G291" s="16" t="s">
        <v>496</v>
      </c>
      <c r="H291" s="15"/>
      <c r="I291" s="16" t="s">
        <v>496</v>
      </c>
      <c r="J291" s="15"/>
      <c r="K291" s="15"/>
      <c r="L291" s="16"/>
      <c r="M291" s="16" t="s">
        <v>496</v>
      </c>
      <c r="N291" s="15"/>
      <c r="O291" s="17"/>
    </row>
    <row r="292" spans="1:25" s="39" customFormat="1" ht="76.5" customHeight="1" x14ac:dyDescent="0.2">
      <c r="A292" s="868"/>
      <c r="B292" s="125" t="s">
        <v>224</v>
      </c>
      <c r="C292" s="869"/>
      <c r="D292" s="121">
        <v>3570</v>
      </c>
      <c r="E292" s="136" t="s">
        <v>244</v>
      </c>
      <c r="F292" s="863"/>
      <c r="G292" s="16" t="s">
        <v>496</v>
      </c>
      <c r="H292" s="15"/>
      <c r="I292" s="16" t="s">
        <v>496</v>
      </c>
      <c r="J292" s="15"/>
      <c r="K292" s="15"/>
      <c r="L292" s="16" t="s">
        <v>496</v>
      </c>
      <c r="M292" s="16"/>
      <c r="N292" s="15"/>
      <c r="O292" s="17"/>
    </row>
    <row r="293" spans="1:25" s="39" customFormat="1" ht="76.5" customHeight="1" x14ac:dyDescent="0.2">
      <c r="A293" s="133" t="s">
        <v>651</v>
      </c>
      <c r="B293" s="125" t="s">
        <v>228</v>
      </c>
      <c r="C293" s="132" t="s">
        <v>2156</v>
      </c>
      <c r="D293" s="121">
        <v>35595</v>
      </c>
      <c r="E293" s="136" t="s">
        <v>245</v>
      </c>
      <c r="F293" s="141">
        <v>40710</v>
      </c>
      <c r="G293" s="16" t="s">
        <v>496</v>
      </c>
      <c r="H293" s="15"/>
      <c r="I293" s="16" t="s">
        <v>496</v>
      </c>
      <c r="J293" s="15"/>
      <c r="K293" s="15"/>
      <c r="L293" s="16"/>
      <c r="M293" s="16" t="s">
        <v>496</v>
      </c>
      <c r="N293" s="15"/>
      <c r="O293" s="17"/>
    </row>
    <row r="294" spans="1:25" s="39" customFormat="1" ht="76.5" customHeight="1" x14ac:dyDescent="0.2">
      <c r="A294" s="133" t="s">
        <v>652</v>
      </c>
      <c r="B294" s="125" t="s">
        <v>227</v>
      </c>
      <c r="C294" s="132" t="s">
        <v>2157</v>
      </c>
      <c r="D294" s="121">
        <v>75972.600000000006</v>
      </c>
      <c r="E294" s="136" t="s">
        <v>246</v>
      </c>
      <c r="F294" s="141">
        <v>40731</v>
      </c>
      <c r="G294" s="16" t="s">
        <v>496</v>
      </c>
      <c r="H294" s="15"/>
      <c r="I294" s="16" t="s">
        <v>496</v>
      </c>
      <c r="J294" s="15"/>
      <c r="K294" s="15"/>
      <c r="L294" s="16" t="s">
        <v>496</v>
      </c>
      <c r="M294" s="16"/>
      <c r="N294" s="15"/>
      <c r="O294" s="17"/>
    </row>
    <row r="295" spans="1:25" s="39" customFormat="1" ht="76.5" customHeight="1" x14ac:dyDescent="0.2">
      <c r="A295" s="133" t="s">
        <v>653</v>
      </c>
      <c r="B295" s="125" t="s">
        <v>229</v>
      </c>
      <c r="C295" s="132" t="s">
        <v>2158</v>
      </c>
      <c r="D295" s="121">
        <v>12795.88</v>
      </c>
      <c r="E295" s="136" t="s">
        <v>247</v>
      </c>
      <c r="F295" s="141">
        <v>40724</v>
      </c>
      <c r="G295" s="16"/>
      <c r="H295" s="16" t="s">
        <v>496</v>
      </c>
      <c r="I295" s="16" t="s">
        <v>496</v>
      </c>
      <c r="J295" s="15"/>
      <c r="K295" s="15"/>
      <c r="L295" s="16"/>
      <c r="M295" s="16" t="s">
        <v>496</v>
      </c>
      <c r="N295" s="15"/>
      <c r="O295" s="17" t="s">
        <v>1995</v>
      </c>
    </row>
    <row r="296" spans="1:25" s="39" customFormat="1" ht="76.5" customHeight="1" x14ac:dyDescent="0.2">
      <c r="A296" s="133" t="s">
        <v>654</v>
      </c>
      <c r="B296" s="125" t="s">
        <v>107</v>
      </c>
      <c r="C296" s="132" t="s">
        <v>2159</v>
      </c>
      <c r="D296" s="121">
        <f>400*105</f>
        <v>42000</v>
      </c>
      <c r="E296" s="73" t="s">
        <v>248</v>
      </c>
      <c r="F296" s="141">
        <v>40717</v>
      </c>
      <c r="G296" s="16" t="s">
        <v>496</v>
      </c>
      <c r="H296" s="15"/>
      <c r="I296" s="16" t="s">
        <v>496</v>
      </c>
      <c r="J296" s="15"/>
      <c r="K296" s="15"/>
      <c r="L296" s="16" t="s">
        <v>496</v>
      </c>
      <c r="M296" s="16"/>
      <c r="N296" s="15"/>
      <c r="O296" s="17"/>
    </row>
    <row r="297" spans="1:25" s="39" customFormat="1" ht="76.5" customHeight="1" thickBot="1" x14ac:dyDescent="0.25">
      <c r="A297" s="134" t="s">
        <v>655</v>
      </c>
      <c r="B297" s="129" t="s">
        <v>228</v>
      </c>
      <c r="C297" s="140" t="s">
        <v>2160</v>
      </c>
      <c r="D297" s="124">
        <v>32372</v>
      </c>
      <c r="E297" s="22" t="s">
        <v>249</v>
      </c>
      <c r="F297" s="64">
        <v>40738</v>
      </c>
      <c r="G297" s="19" t="s">
        <v>496</v>
      </c>
      <c r="H297" s="18"/>
      <c r="I297" s="19" t="s">
        <v>496</v>
      </c>
      <c r="J297" s="18"/>
      <c r="K297" s="18"/>
      <c r="L297" s="19"/>
      <c r="M297" s="19" t="s">
        <v>496</v>
      </c>
      <c r="N297" s="18"/>
      <c r="O297" s="20"/>
    </row>
    <row r="298" spans="1:25" s="42" customFormat="1" ht="12" thickTop="1" x14ac:dyDescent="0.2">
      <c r="A298" s="1"/>
      <c r="D298" s="6"/>
      <c r="E298" s="1"/>
      <c r="F298" s="7"/>
    </row>
    <row r="299" spans="1:25" s="42" customFormat="1" x14ac:dyDescent="0.2">
      <c r="A299" s="1"/>
      <c r="D299" s="6"/>
      <c r="E299" s="1"/>
      <c r="F299" s="7"/>
    </row>
    <row r="300" spans="1:25" s="14" customFormat="1" ht="41.25" customHeight="1" thickBot="1" x14ac:dyDescent="0.25">
      <c r="A300" s="866" t="s">
        <v>275</v>
      </c>
      <c r="B300" s="866"/>
      <c r="C300" s="866"/>
      <c r="D300" s="866"/>
      <c r="E300" s="866"/>
      <c r="F300" s="866"/>
      <c r="G300" s="866"/>
      <c r="H300" s="866"/>
      <c r="I300" s="866"/>
      <c r="J300" s="866"/>
      <c r="K300" s="866"/>
      <c r="L300" s="866"/>
      <c r="M300" s="866"/>
      <c r="N300" s="866"/>
      <c r="O300" s="866"/>
    </row>
    <row r="301" spans="1:25" s="32" customFormat="1" ht="48" customHeight="1" thickTop="1" x14ac:dyDescent="0.2">
      <c r="A301" s="877" t="s">
        <v>1075</v>
      </c>
      <c r="B301" s="879" t="s">
        <v>1076</v>
      </c>
      <c r="C301" s="879" t="s">
        <v>1077</v>
      </c>
      <c r="D301" s="879" t="s">
        <v>490</v>
      </c>
      <c r="E301" s="881" t="s">
        <v>491</v>
      </c>
      <c r="F301" s="865" t="s">
        <v>1078</v>
      </c>
      <c r="G301" s="865" t="s">
        <v>1079</v>
      </c>
      <c r="H301" s="865"/>
      <c r="I301" s="865" t="s">
        <v>1080</v>
      </c>
      <c r="J301" s="865"/>
      <c r="K301" s="865" t="s">
        <v>1081</v>
      </c>
      <c r="L301" s="865"/>
      <c r="M301" s="865"/>
      <c r="N301" s="865"/>
      <c r="O301" s="870" t="s">
        <v>1082</v>
      </c>
      <c r="P301" s="31"/>
      <c r="Q301" s="31"/>
      <c r="R301" s="31"/>
      <c r="S301" s="31"/>
      <c r="T301" s="31"/>
      <c r="U301" s="31"/>
      <c r="V301" s="31"/>
      <c r="W301" s="31"/>
      <c r="X301" s="31"/>
      <c r="Y301" s="31"/>
    </row>
    <row r="302" spans="1:25" s="32" customFormat="1" ht="33" customHeight="1" thickBot="1" x14ac:dyDescent="0.25">
      <c r="A302" s="878"/>
      <c r="B302" s="880"/>
      <c r="C302" s="880"/>
      <c r="D302" s="880"/>
      <c r="E302" s="882"/>
      <c r="F302" s="883"/>
      <c r="G302" s="123" t="s">
        <v>1083</v>
      </c>
      <c r="H302" s="123" t="s">
        <v>1084</v>
      </c>
      <c r="I302" s="123" t="s">
        <v>1085</v>
      </c>
      <c r="J302" s="123" t="s">
        <v>1084</v>
      </c>
      <c r="K302" s="123" t="s">
        <v>492</v>
      </c>
      <c r="L302" s="123" t="s">
        <v>493</v>
      </c>
      <c r="M302" s="123" t="s">
        <v>494</v>
      </c>
      <c r="N302" s="123" t="s">
        <v>495</v>
      </c>
      <c r="O302" s="871"/>
      <c r="P302" s="31"/>
      <c r="Q302" s="31"/>
      <c r="R302" s="31"/>
      <c r="S302" s="31"/>
      <c r="T302" s="31"/>
      <c r="U302" s="31"/>
      <c r="V302" s="31"/>
      <c r="W302" s="31"/>
      <c r="X302" s="31"/>
      <c r="Y302" s="31"/>
    </row>
    <row r="303" spans="1:25" s="39" customFormat="1" ht="74.25" customHeight="1" x14ac:dyDescent="0.2">
      <c r="A303" s="133" t="s">
        <v>656</v>
      </c>
      <c r="B303" s="119" t="s">
        <v>266</v>
      </c>
      <c r="C303" s="122" t="s">
        <v>2161</v>
      </c>
      <c r="D303" s="65">
        <v>27410</v>
      </c>
      <c r="E303" s="136" t="s">
        <v>251</v>
      </c>
      <c r="F303" s="141">
        <v>40682</v>
      </c>
      <c r="G303" s="16" t="s">
        <v>496</v>
      </c>
      <c r="H303" s="15"/>
      <c r="I303" s="16" t="s">
        <v>496</v>
      </c>
      <c r="J303" s="15"/>
      <c r="K303" s="15"/>
      <c r="L303" s="16" t="s">
        <v>496</v>
      </c>
      <c r="M303" s="16"/>
      <c r="N303" s="15"/>
      <c r="O303" s="17"/>
    </row>
    <row r="304" spans="1:25" s="39" customFormat="1" ht="74.25" customHeight="1" x14ac:dyDescent="0.2">
      <c r="A304" s="133" t="s">
        <v>657</v>
      </c>
      <c r="B304" s="119" t="s">
        <v>220</v>
      </c>
      <c r="C304" s="122" t="s">
        <v>2162</v>
      </c>
      <c r="D304" s="65">
        <v>105097.60000000001</v>
      </c>
      <c r="E304" s="136" t="s">
        <v>252</v>
      </c>
      <c r="F304" s="141">
        <v>40724</v>
      </c>
      <c r="G304" s="16" t="s">
        <v>496</v>
      </c>
      <c r="H304" s="15"/>
      <c r="I304" s="16" t="s">
        <v>496</v>
      </c>
      <c r="J304" s="15"/>
      <c r="K304" s="15"/>
      <c r="L304" s="16"/>
      <c r="M304" s="16" t="s">
        <v>496</v>
      </c>
      <c r="N304" s="15"/>
      <c r="O304" s="17"/>
    </row>
    <row r="305" spans="1:15" s="39" customFormat="1" ht="74.25" customHeight="1" x14ac:dyDescent="0.2">
      <c r="A305" s="868" t="s">
        <v>658</v>
      </c>
      <c r="B305" s="119" t="s">
        <v>267</v>
      </c>
      <c r="C305" s="872" t="s">
        <v>2161</v>
      </c>
      <c r="D305" s="65">
        <v>50460.14</v>
      </c>
      <c r="E305" s="136" t="s">
        <v>253</v>
      </c>
      <c r="F305" s="862">
        <v>40731</v>
      </c>
      <c r="G305" s="16" t="s">
        <v>496</v>
      </c>
      <c r="H305" s="15"/>
      <c r="I305" s="16" t="s">
        <v>496</v>
      </c>
      <c r="J305" s="15"/>
      <c r="K305" s="15"/>
      <c r="L305" s="16"/>
      <c r="M305" s="16" t="s">
        <v>496</v>
      </c>
      <c r="N305" s="15"/>
      <c r="O305" s="17"/>
    </row>
    <row r="306" spans="1:15" s="39" customFormat="1" ht="74.25" customHeight="1" x14ac:dyDescent="0.2">
      <c r="A306" s="868"/>
      <c r="B306" s="119" t="s">
        <v>268</v>
      </c>
      <c r="C306" s="872"/>
      <c r="D306" s="65">
        <v>93682</v>
      </c>
      <c r="E306" s="136" t="s">
        <v>254</v>
      </c>
      <c r="F306" s="863"/>
      <c r="G306" s="16" t="s">
        <v>496</v>
      </c>
      <c r="H306" s="15"/>
      <c r="I306" s="16" t="s">
        <v>496</v>
      </c>
      <c r="J306" s="15"/>
      <c r="K306" s="15"/>
      <c r="L306" s="16"/>
      <c r="M306" s="16" t="s">
        <v>496</v>
      </c>
      <c r="N306" s="15"/>
      <c r="O306" s="17"/>
    </row>
    <row r="307" spans="1:15" s="39" customFormat="1" ht="74.25" customHeight="1" x14ac:dyDescent="0.2">
      <c r="A307" s="133" t="s">
        <v>645</v>
      </c>
      <c r="B307" s="119" t="s">
        <v>174</v>
      </c>
      <c r="C307" s="122" t="s">
        <v>2163</v>
      </c>
      <c r="D307" s="65">
        <v>270927</v>
      </c>
      <c r="E307" s="136" t="s">
        <v>255</v>
      </c>
      <c r="F307" s="141">
        <v>40815</v>
      </c>
      <c r="G307" s="16" t="s">
        <v>496</v>
      </c>
      <c r="H307" s="15"/>
      <c r="I307" s="16" t="s">
        <v>496</v>
      </c>
      <c r="J307" s="15"/>
      <c r="K307" s="15"/>
      <c r="L307" s="16" t="s">
        <v>496</v>
      </c>
      <c r="M307" s="16"/>
      <c r="N307" s="15"/>
      <c r="O307" s="17"/>
    </row>
    <row r="308" spans="1:15" s="39" customFormat="1" ht="74.25" customHeight="1" x14ac:dyDescent="0.2">
      <c r="A308" s="133" t="s">
        <v>659</v>
      </c>
      <c r="B308" s="119" t="s">
        <v>174</v>
      </c>
      <c r="C308" s="122" t="s">
        <v>2164</v>
      </c>
      <c r="D308" s="65">
        <v>70010</v>
      </c>
      <c r="E308" s="136" t="s">
        <v>256</v>
      </c>
      <c r="F308" s="141">
        <v>40800</v>
      </c>
      <c r="G308" s="16" t="s">
        <v>496</v>
      </c>
      <c r="H308" s="15"/>
      <c r="I308" s="16" t="s">
        <v>496</v>
      </c>
      <c r="J308" s="15"/>
      <c r="K308" s="15"/>
      <c r="L308" s="16" t="s">
        <v>496</v>
      </c>
      <c r="M308" s="16"/>
      <c r="N308" s="15"/>
      <c r="O308" s="17"/>
    </row>
    <row r="309" spans="1:15" s="39" customFormat="1" ht="74.25" customHeight="1" x14ac:dyDescent="0.2">
      <c r="A309" s="868" t="s">
        <v>660</v>
      </c>
      <c r="B309" s="119" t="s">
        <v>226</v>
      </c>
      <c r="C309" s="872" t="s">
        <v>2165</v>
      </c>
      <c r="D309" s="65">
        <v>619.5</v>
      </c>
      <c r="E309" s="136" t="s">
        <v>257</v>
      </c>
      <c r="F309" s="862">
        <v>40822</v>
      </c>
      <c r="G309" s="16" t="s">
        <v>496</v>
      </c>
      <c r="H309" s="15"/>
      <c r="I309" s="16" t="s">
        <v>496</v>
      </c>
      <c r="J309" s="15"/>
      <c r="K309" s="15"/>
      <c r="L309" s="16" t="s">
        <v>496</v>
      </c>
      <c r="M309" s="16"/>
      <c r="N309" s="15"/>
      <c r="O309" s="17"/>
    </row>
    <row r="310" spans="1:15" s="39" customFormat="1" ht="74.25" customHeight="1" x14ac:dyDescent="0.2">
      <c r="A310" s="868"/>
      <c r="B310" s="119" t="s">
        <v>269</v>
      </c>
      <c r="C310" s="872"/>
      <c r="D310" s="65">
        <v>6866.19</v>
      </c>
      <c r="E310" s="136" t="s">
        <v>258</v>
      </c>
      <c r="F310" s="863"/>
      <c r="G310" s="16" t="s">
        <v>496</v>
      </c>
      <c r="H310" s="15"/>
      <c r="I310" s="16" t="s">
        <v>496</v>
      </c>
      <c r="J310" s="15"/>
      <c r="K310" s="15"/>
      <c r="L310" s="16"/>
      <c r="M310" s="16" t="s">
        <v>496</v>
      </c>
      <c r="N310" s="15"/>
      <c r="O310" s="17"/>
    </row>
    <row r="311" spans="1:15" s="39" customFormat="1" ht="74.25" customHeight="1" x14ac:dyDescent="0.2">
      <c r="A311" s="868"/>
      <c r="B311" s="119" t="s">
        <v>270</v>
      </c>
      <c r="C311" s="872"/>
      <c r="D311" s="65">
        <v>184823</v>
      </c>
      <c r="E311" s="136" t="s">
        <v>259</v>
      </c>
      <c r="F311" s="863"/>
      <c r="G311" s="16" t="s">
        <v>496</v>
      </c>
      <c r="H311" s="15"/>
      <c r="I311" s="16" t="s">
        <v>496</v>
      </c>
      <c r="J311" s="15"/>
      <c r="K311" s="15"/>
      <c r="L311" s="16" t="s">
        <v>496</v>
      </c>
      <c r="M311" s="16"/>
      <c r="N311" s="15"/>
      <c r="O311" s="17"/>
    </row>
    <row r="312" spans="1:15" s="39" customFormat="1" ht="74.25" customHeight="1" x14ac:dyDescent="0.2">
      <c r="A312" s="868" t="s">
        <v>661</v>
      </c>
      <c r="B312" s="119" t="s">
        <v>271</v>
      </c>
      <c r="C312" s="872" t="s">
        <v>2166</v>
      </c>
      <c r="D312" s="65">
        <v>113845.51</v>
      </c>
      <c r="E312" s="136" t="s">
        <v>260</v>
      </c>
      <c r="F312" s="862">
        <v>40843</v>
      </c>
      <c r="G312" s="16" t="s">
        <v>496</v>
      </c>
      <c r="H312" s="15"/>
      <c r="I312" s="16" t="s">
        <v>496</v>
      </c>
      <c r="J312" s="15"/>
      <c r="K312" s="15"/>
      <c r="L312" s="16" t="s">
        <v>496</v>
      </c>
      <c r="M312" s="16"/>
      <c r="N312" s="15"/>
      <c r="O312" s="17"/>
    </row>
    <row r="313" spans="1:15" s="39" customFormat="1" ht="74.25" customHeight="1" x14ac:dyDescent="0.2">
      <c r="A313" s="868"/>
      <c r="B313" s="119" t="s">
        <v>226</v>
      </c>
      <c r="C313" s="872"/>
      <c r="D313" s="65">
        <v>3685</v>
      </c>
      <c r="E313" s="136" t="s">
        <v>261</v>
      </c>
      <c r="F313" s="863"/>
      <c r="G313" s="16" t="s">
        <v>496</v>
      </c>
      <c r="H313" s="15"/>
      <c r="I313" s="16" t="s">
        <v>496</v>
      </c>
      <c r="J313" s="15"/>
      <c r="K313" s="15"/>
      <c r="L313" s="16" t="s">
        <v>496</v>
      </c>
      <c r="M313" s="16"/>
      <c r="N313" s="15"/>
      <c r="O313" s="17"/>
    </row>
    <row r="314" spans="1:15" s="39" customFormat="1" ht="74.25" customHeight="1" x14ac:dyDescent="0.2">
      <c r="A314" s="868"/>
      <c r="B314" s="119" t="s">
        <v>272</v>
      </c>
      <c r="C314" s="872"/>
      <c r="D314" s="65">
        <v>122.39</v>
      </c>
      <c r="E314" s="136" t="s">
        <v>262</v>
      </c>
      <c r="F314" s="863"/>
      <c r="G314" s="16"/>
      <c r="H314" s="16" t="s">
        <v>496</v>
      </c>
      <c r="I314" s="16"/>
      <c r="J314" s="16" t="s">
        <v>496</v>
      </c>
      <c r="K314" s="15"/>
      <c r="L314" s="16"/>
      <c r="M314" s="16"/>
      <c r="N314" s="16" t="s">
        <v>496</v>
      </c>
      <c r="O314" s="17" t="s">
        <v>2002</v>
      </c>
    </row>
    <row r="315" spans="1:15" s="39" customFormat="1" ht="74.25" customHeight="1" x14ac:dyDescent="0.2">
      <c r="A315" s="868"/>
      <c r="B315" s="119" t="s">
        <v>273</v>
      </c>
      <c r="C315" s="872"/>
      <c r="D315" s="65">
        <v>68486.649999999994</v>
      </c>
      <c r="E315" s="136" t="s">
        <v>263</v>
      </c>
      <c r="F315" s="863"/>
      <c r="G315" s="16" t="s">
        <v>496</v>
      </c>
      <c r="H315" s="15"/>
      <c r="I315" s="16" t="s">
        <v>496</v>
      </c>
      <c r="J315" s="15"/>
      <c r="K315" s="15"/>
      <c r="L315" s="16" t="s">
        <v>496</v>
      </c>
      <c r="M315" s="16"/>
      <c r="N315" s="15"/>
      <c r="O315" s="17"/>
    </row>
    <row r="316" spans="1:15" s="39" customFormat="1" ht="74.25" customHeight="1" x14ac:dyDescent="0.2">
      <c r="A316" s="133" t="s">
        <v>662</v>
      </c>
      <c r="B316" s="119" t="s">
        <v>274</v>
      </c>
      <c r="C316" s="122" t="s">
        <v>2167</v>
      </c>
      <c r="D316" s="65">
        <v>146973.9</v>
      </c>
      <c r="E316" s="136" t="s">
        <v>264</v>
      </c>
      <c r="F316" s="141">
        <v>40843</v>
      </c>
      <c r="G316" s="16" t="s">
        <v>496</v>
      </c>
      <c r="H316" s="15"/>
      <c r="I316" s="16" t="s">
        <v>496</v>
      </c>
      <c r="J316" s="15"/>
      <c r="K316" s="15"/>
      <c r="L316" s="16"/>
      <c r="M316" s="16" t="s">
        <v>496</v>
      </c>
      <c r="N316" s="15"/>
      <c r="O316" s="17"/>
    </row>
    <row r="317" spans="1:15" s="39" customFormat="1" ht="74.25" customHeight="1" thickBot="1" x14ac:dyDescent="0.25">
      <c r="A317" s="134" t="s">
        <v>663</v>
      </c>
      <c r="B317" s="120" t="s">
        <v>124</v>
      </c>
      <c r="C317" s="135" t="s">
        <v>2168</v>
      </c>
      <c r="D317" s="66">
        <v>63654.53</v>
      </c>
      <c r="E317" s="22" t="s">
        <v>265</v>
      </c>
      <c r="F317" s="64">
        <v>40878</v>
      </c>
      <c r="G317" s="19" t="s">
        <v>496</v>
      </c>
      <c r="H317" s="18"/>
      <c r="I317" s="19" t="s">
        <v>496</v>
      </c>
      <c r="J317" s="18"/>
      <c r="K317" s="18"/>
      <c r="L317" s="19"/>
      <c r="M317" s="19" t="s">
        <v>496</v>
      </c>
      <c r="N317" s="18"/>
      <c r="O317" s="20"/>
    </row>
    <row r="318" spans="1:15" s="42" customFormat="1" ht="15.75" thickTop="1" x14ac:dyDescent="0.2">
      <c r="A318" s="1"/>
      <c r="B318" s="55"/>
      <c r="C318" s="56"/>
      <c r="D318" s="6"/>
      <c r="E318" s="1"/>
      <c r="F318" s="7"/>
    </row>
    <row r="319" spans="1:15" s="42" customFormat="1" x14ac:dyDescent="0.2">
      <c r="A319" s="1"/>
      <c r="D319" s="6"/>
      <c r="E319" s="1"/>
      <c r="F319" s="7"/>
    </row>
    <row r="320" spans="1:15" s="14" customFormat="1" ht="42" customHeight="1" thickBot="1" x14ac:dyDescent="0.25">
      <c r="A320" s="866" t="s">
        <v>276</v>
      </c>
      <c r="B320" s="866"/>
      <c r="C320" s="866"/>
      <c r="D320" s="866"/>
      <c r="E320" s="866"/>
      <c r="F320" s="866"/>
      <c r="G320" s="866"/>
      <c r="H320" s="866"/>
      <c r="I320" s="866"/>
      <c r="J320" s="866"/>
      <c r="K320" s="866"/>
      <c r="L320" s="866"/>
      <c r="M320" s="866"/>
      <c r="N320" s="866"/>
      <c r="O320" s="866"/>
    </row>
    <row r="321" spans="1:25" s="3" customFormat="1" ht="48" customHeight="1" thickTop="1" x14ac:dyDescent="0.2">
      <c r="A321" s="894" t="s">
        <v>1075</v>
      </c>
      <c r="B321" s="884" t="s">
        <v>1076</v>
      </c>
      <c r="C321" s="884" t="s">
        <v>1077</v>
      </c>
      <c r="D321" s="884" t="s">
        <v>490</v>
      </c>
      <c r="E321" s="886" t="s">
        <v>491</v>
      </c>
      <c r="F321" s="873" t="s">
        <v>1078</v>
      </c>
      <c r="G321" s="873" t="s">
        <v>1079</v>
      </c>
      <c r="H321" s="873"/>
      <c r="I321" s="873" t="s">
        <v>1080</v>
      </c>
      <c r="J321" s="873"/>
      <c r="K321" s="873" t="s">
        <v>1081</v>
      </c>
      <c r="L321" s="873"/>
      <c r="M321" s="873"/>
      <c r="N321" s="873"/>
      <c r="O321" s="875" t="s">
        <v>1082</v>
      </c>
      <c r="P321" s="1"/>
      <c r="Q321" s="1"/>
      <c r="R321" s="1"/>
      <c r="S321" s="1"/>
      <c r="T321" s="1"/>
      <c r="U321" s="1"/>
      <c r="V321" s="1"/>
      <c r="W321" s="1"/>
      <c r="X321" s="1"/>
      <c r="Y321" s="1"/>
    </row>
    <row r="322" spans="1:25" s="3" customFormat="1" ht="33" customHeight="1" thickBot="1" x14ac:dyDescent="0.25">
      <c r="A322" s="895"/>
      <c r="B322" s="885"/>
      <c r="C322" s="885"/>
      <c r="D322" s="885"/>
      <c r="E322" s="887"/>
      <c r="F322" s="874"/>
      <c r="G322" s="37" t="s">
        <v>1083</v>
      </c>
      <c r="H322" s="37" t="s">
        <v>1084</v>
      </c>
      <c r="I322" s="37" t="s">
        <v>1085</v>
      </c>
      <c r="J322" s="37" t="s">
        <v>1084</v>
      </c>
      <c r="K322" s="37" t="s">
        <v>492</v>
      </c>
      <c r="L322" s="37" t="s">
        <v>493</v>
      </c>
      <c r="M322" s="37" t="s">
        <v>494</v>
      </c>
      <c r="N322" s="37" t="s">
        <v>495</v>
      </c>
      <c r="O322" s="876"/>
      <c r="P322" s="1"/>
      <c r="Q322" s="1"/>
      <c r="R322" s="1"/>
      <c r="S322" s="1"/>
      <c r="T322" s="1"/>
      <c r="U322" s="1"/>
      <c r="V322" s="1"/>
      <c r="W322" s="1"/>
      <c r="X322" s="1"/>
      <c r="Y322" s="1"/>
    </row>
    <row r="323" spans="1:25" s="39" customFormat="1" ht="112.5" customHeight="1" thickBot="1" x14ac:dyDescent="0.25">
      <c r="A323" s="45" t="s">
        <v>664</v>
      </c>
      <c r="B323" s="18" t="s">
        <v>277</v>
      </c>
      <c r="C323" s="46" t="s">
        <v>2169</v>
      </c>
      <c r="D323" s="63">
        <v>17975</v>
      </c>
      <c r="E323" s="22" t="s">
        <v>278</v>
      </c>
      <c r="F323" s="64">
        <v>40745</v>
      </c>
      <c r="G323" s="19" t="s">
        <v>496</v>
      </c>
      <c r="H323" s="19"/>
      <c r="I323" s="19" t="s">
        <v>496</v>
      </c>
      <c r="J323" s="19"/>
      <c r="K323" s="19"/>
      <c r="L323" s="19" t="s">
        <v>496</v>
      </c>
      <c r="M323" s="19"/>
      <c r="N323" s="19"/>
      <c r="O323" s="20"/>
    </row>
    <row r="324" spans="1:25" s="42" customFormat="1" ht="12" thickTop="1" x14ac:dyDescent="0.2">
      <c r="A324" s="1"/>
      <c r="D324" s="6"/>
      <c r="E324" s="1"/>
      <c r="F324" s="7"/>
    </row>
    <row r="325" spans="1:25" s="42" customFormat="1" x14ac:dyDescent="0.2">
      <c r="A325" s="1"/>
      <c r="D325" s="6"/>
      <c r="E325" s="1"/>
      <c r="F325" s="7"/>
    </row>
    <row r="326" spans="1:25" s="2" customFormat="1" ht="34.5" customHeight="1" thickBot="1" x14ac:dyDescent="0.25">
      <c r="A326" s="866" t="s">
        <v>17</v>
      </c>
      <c r="B326" s="866"/>
      <c r="C326" s="866"/>
      <c r="D326" s="866"/>
      <c r="E326" s="866"/>
      <c r="F326" s="866"/>
      <c r="G326" s="866"/>
      <c r="H326" s="866"/>
      <c r="I326" s="866"/>
      <c r="J326" s="866"/>
      <c r="K326" s="866"/>
      <c r="L326" s="866"/>
      <c r="M326" s="866"/>
      <c r="N326" s="866"/>
      <c r="O326" s="866"/>
    </row>
    <row r="327" spans="1:25" s="32" customFormat="1" ht="48" customHeight="1" thickTop="1" x14ac:dyDescent="0.2">
      <c r="A327" s="877" t="s">
        <v>1075</v>
      </c>
      <c r="B327" s="879" t="s">
        <v>1076</v>
      </c>
      <c r="C327" s="879" t="s">
        <v>1077</v>
      </c>
      <c r="D327" s="879" t="s">
        <v>490</v>
      </c>
      <c r="E327" s="881" t="s">
        <v>491</v>
      </c>
      <c r="F327" s="865" t="s">
        <v>1078</v>
      </c>
      <c r="G327" s="865" t="s">
        <v>1079</v>
      </c>
      <c r="H327" s="865"/>
      <c r="I327" s="865" t="s">
        <v>1080</v>
      </c>
      <c r="J327" s="865"/>
      <c r="K327" s="865" t="s">
        <v>1081</v>
      </c>
      <c r="L327" s="865"/>
      <c r="M327" s="865"/>
      <c r="N327" s="865"/>
      <c r="O327" s="870" t="s">
        <v>1082</v>
      </c>
      <c r="P327" s="31"/>
      <c r="Q327" s="31"/>
      <c r="R327" s="31"/>
      <c r="S327" s="31"/>
      <c r="T327" s="31"/>
      <c r="U327" s="31"/>
      <c r="V327" s="31"/>
      <c r="W327" s="31"/>
      <c r="X327" s="31"/>
      <c r="Y327" s="31"/>
    </row>
    <row r="328" spans="1:25" s="32" customFormat="1" ht="33" customHeight="1" thickBot="1" x14ac:dyDescent="0.25">
      <c r="A328" s="878"/>
      <c r="B328" s="880"/>
      <c r="C328" s="880"/>
      <c r="D328" s="880"/>
      <c r="E328" s="882"/>
      <c r="F328" s="883"/>
      <c r="G328" s="123" t="s">
        <v>1083</v>
      </c>
      <c r="H328" s="123" t="s">
        <v>1084</v>
      </c>
      <c r="I328" s="123" t="s">
        <v>1085</v>
      </c>
      <c r="J328" s="123" t="s">
        <v>1084</v>
      </c>
      <c r="K328" s="123" t="s">
        <v>492</v>
      </c>
      <c r="L328" s="123" t="s">
        <v>493</v>
      </c>
      <c r="M328" s="123" t="s">
        <v>494</v>
      </c>
      <c r="N328" s="123" t="s">
        <v>495</v>
      </c>
      <c r="O328" s="871"/>
      <c r="P328" s="31"/>
      <c r="Q328" s="31"/>
      <c r="R328" s="31"/>
      <c r="S328" s="31"/>
      <c r="T328" s="31"/>
      <c r="U328" s="31"/>
      <c r="V328" s="31"/>
      <c r="W328" s="31"/>
      <c r="X328" s="31"/>
      <c r="Y328" s="31"/>
    </row>
    <row r="329" spans="1:25" s="39" customFormat="1" ht="47.25" x14ac:dyDescent="0.2">
      <c r="A329" s="868" t="s">
        <v>665</v>
      </c>
      <c r="B329" s="67" t="s">
        <v>375</v>
      </c>
      <c r="C329" s="872" t="s">
        <v>2170</v>
      </c>
      <c r="D329" s="121">
        <v>1980</v>
      </c>
      <c r="E329" s="131" t="s">
        <v>310</v>
      </c>
      <c r="F329" s="862">
        <v>40640</v>
      </c>
      <c r="G329" s="16" t="s">
        <v>496</v>
      </c>
      <c r="H329" s="15"/>
      <c r="I329" s="16" t="s">
        <v>496</v>
      </c>
      <c r="J329" s="15"/>
      <c r="K329" s="15"/>
      <c r="L329" s="16" t="s">
        <v>496</v>
      </c>
      <c r="M329" s="16"/>
      <c r="N329" s="15"/>
      <c r="O329" s="17"/>
    </row>
    <row r="330" spans="1:25" s="39" customFormat="1" ht="47.25" x14ac:dyDescent="0.2">
      <c r="A330" s="868"/>
      <c r="B330" s="67" t="s">
        <v>376</v>
      </c>
      <c r="C330" s="872"/>
      <c r="D330" s="121">
        <v>1980</v>
      </c>
      <c r="E330" s="131" t="s">
        <v>311</v>
      </c>
      <c r="F330" s="863"/>
      <c r="G330" s="16" t="s">
        <v>496</v>
      </c>
      <c r="H330" s="15"/>
      <c r="I330" s="16" t="s">
        <v>496</v>
      </c>
      <c r="J330" s="15"/>
      <c r="K330" s="15"/>
      <c r="L330" s="16" t="s">
        <v>496</v>
      </c>
      <c r="M330" s="16"/>
      <c r="N330" s="15"/>
      <c r="O330" s="17"/>
    </row>
    <row r="331" spans="1:25" s="39" customFormat="1" ht="47.25" x14ac:dyDescent="0.2">
      <c r="A331" s="868"/>
      <c r="B331" s="67" t="s">
        <v>377</v>
      </c>
      <c r="C331" s="872"/>
      <c r="D331" s="121">
        <v>1980</v>
      </c>
      <c r="E331" s="131" t="s">
        <v>312</v>
      </c>
      <c r="F331" s="863"/>
      <c r="G331" s="16" t="s">
        <v>496</v>
      </c>
      <c r="H331" s="15"/>
      <c r="I331" s="16" t="s">
        <v>496</v>
      </c>
      <c r="J331" s="15"/>
      <c r="K331" s="15"/>
      <c r="L331" s="16" t="s">
        <v>496</v>
      </c>
      <c r="M331" s="16"/>
      <c r="N331" s="15"/>
      <c r="O331" s="17"/>
    </row>
    <row r="332" spans="1:25" s="39" customFormat="1" ht="47.25" x14ac:dyDescent="0.2">
      <c r="A332" s="868"/>
      <c r="B332" s="67" t="s">
        <v>378</v>
      </c>
      <c r="C332" s="872"/>
      <c r="D332" s="121">
        <v>1980</v>
      </c>
      <c r="E332" s="131" t="s">
        <v>313</v>
      </c>
      <c r="F332" s="863"/>
      <c r="G332" s="16" t="s">
        <v>496</v>
      </c>
      <c r="H332" s="15"/>
      <c r="I332" s="16" t="s">
        <v>496</v>
      </c>
      <c r="J332" s="15"/>
      <c r="K332" s="15"/>
      <c r="L332" s="16" t="s">
        <v>496</v>
      </c>
      <c r="M332" s="16"/>
      <c r="N332" s="15"/>
      <c r="O332" s="17"/>
    </row>
    <row r="333" spans="1:25" s="39" customFormat="1" ht="47.25" x14ac:dyDescent="0.2">
      <c r="A333" s="868"/>
      <c r="B333" s="67" t="s">
        <v>379</v>
      </c>
      <c r="C333" s="872"/>
      <c r="D333" s="121">
        <v>1980</v>
      </c>
      <c r="E333" s="131" t="s">
        <v>314</v>
      </c>
      <c r="F333" s="863"/>
      <c r="G333" s="16" t="s">
        <v>496</v>
      </c>
      <c r="H333" s="15"/>
      <c r="I333" s="16" t="s">
        <v>496</v>
      </c>
      <c r="J333" s="15"/>
      <c r="K333" s="15"/>
      <c r="L333" s="16" t="s">
        <v>496</v>
      </c>
      <c r="M333" s="16"/>
      <c r="N333" s="15"/>
      <c r="O333" s="17"/>
    </row>
    <row r="334" spans="1:25" s="39" customFormat="1" ht="47.25" x14ac:dyDescent="0.2">
      <c r="A334" s="868"/>
      <c r="B334" s="67" t="s">
        <v>380</v>
      </c>
      <c r="C334" s="872"/>
      <c r="D334" s="121">
        <v>1980</v>
      </c>
      <c r="E334" s="131" t="s">
        <v>315</v>
      </c>
      <c r="F334" s="863"/>
      <c r="G334" s="16" t="s">
        <v>496</v>
      </c>
      <c r="H334" s="15"/>
      <c r="I334" s="16" t="s">
        <v>496</v>
      </c>
      <c r="J334" s="15"/>
      <c r="K334" s="15"/>
      <c r="L334" s="16" t="s">
        <v>496</v>
      </c>
      <c r="M334" s="16"/>
      <c r="N334" s="15"/>
      <c r="O334" s="17"/>
    </row>
    <row r="335" spans="1:25" s="39" customFormat="1" ht="47.25" x14ac:dyDescent="0.2">
      <c r="A335" s="868"/>
      <c r="B335" s="67" t="s">
        <v>381</v>
      </c>
      <c r="C335" s="872"/>
      <c r="D335" s="121">
        <v>1980</v>
      </c>
      <c r="E335" s="131" t="s">
        <v>316</v>
      </c>
      <c r="F335" s="863"/>
      <c r="G335" s="16" t="s">
        <v>496</v>
      </c>
      <c r="H335" s="15"/>
      <c r="I335" s="16" t="s">
        <v>496</v>
      </c>
      <c r="J335" s="15"/>
      <c r="K335" s="15"/>
      <c r="L335" s="16" t="s">
        <v>496</v>
      </c>
      <c r="M335" s="16"/>
      <c r="N335" s="15"/>
      <c r="O335" s="17"/>
    </row>
    <row r="336" spans="1:25" s="39" customFormat="1" ht="47.25" x14ac:dyDescent="0.2">
      <c r="A336" s="868"/>
      <c r="B336" s="67" t="s">
        <v>382</v>
      </c>
      <c r="C336" s="872"/>
      <c r="D336" s="121">
        <v>931.5</v>
      </c>
      <c r="E336" s="131" t="s">
        <v>317</v>
      </c>
      <c r="F336" s="863"/>
      <c r="G336" s="16" t="s">
        <v>496</v>
      </c>
      <c r="H336" s="15"/>
      <c r="I336" s="16" t="s">
        <v>496</v>
      </c>
      <c r="J336" s="15"/>
      <c r="K336" s="15"/>
      <c r="L336" s="16" t="s">
        <v>496</v>
      </c>
      <c r="M336" s="16"/>
      <c r="N336" s="15"/>
      <c r="O336" s="17"/>
    </row>
    <row r="337" spans="1:15" s="39" customFormat="1" ht="47.25" x14ac:dyDescent="0.2">
      <c r="A337" s="868"/>
      <c r="B337" s="67" t="s">
        <v>383</v>
      </c>
      <c r="C337" s="872"/>
      <c r="D337" s="121">
        <v>931.5</v>
      </c>
      <c r="E337" s="131" t="s">
        <v>318</v>
      </c>
      <c r="F337" s="863"/>
      <c r="G337" s="16" t="s">
        <v>496</v>
      </c>
      <c r="H337" s="15"/>
      <c r="I337" s="16" t="s">
        <v>496</v>
      </c>
      <c r="J337" s="15"/>
      <c r="K337" s="15"/>
      <c r="L337" s="16" t="s">
        <v>496</v>
      </c>
      <c r="M337" s="16"/>
      <c r="N337" s="15"/>
      <c r="O337" s="17"/>
    </row>
    <row r="338" spans="1:15" s="39" customFormat="1" ht="47.25" x14ac:dyDescent="0.2">
      <c r="A338" s="868"/>
      <c r="B338" s="67" t="s">
        <v>384</v>
      </c>
      <c r="C338" s="872"/>
      <c r="D338" s="121">
        <v>931.5</v>
      </c>
      <c r="E338" s="131" t="s">
        <v>319</v>
      </c>
      <c r="F338" s="863"/>
      <c r="G338" s="16" t="s">
        <v>496</v>
      </c>
      <c r="H338" s="15"/>
      <c r="I338" s="16" t="s">
        <v>496</v>
      </c>
      <c r="J338" s="15"/>
      <c r="K338" s="15"/>
      <c r="L338" s="16" t="s">
        <v>496</v>
      </c>
      <c r="M338" s="16"/>
      <c r="N338" s="15"/>
      <c r="O338" s="17"/>
    </row>
    <row r="339" spans="1:15" s="39" customFormat="1" ht="47.25" x14ac:dyDescent="0.2">
      <c r="A339" s="868"/>
      <c r="B339" s="67" t="s">
        <v>385</v>
      </c>
      <c r="C339" s="872"/>
      <c r="D339" s="121">
        <v>931.5</v>
      </c>
      <c r="E339" s="131" t="s">
        <v>320</v>
      </c>
      <c r="F339" s="863"/>
      <c r="G339" s="16" t="s">
        <v>496</v>
      </c>
      <c r="H339" s="15"/>
      <c r="I339" s="16" t="s">
        <v>496</v>
      </c>
      <c r="J339" s="15"/>
      <c r="K339" s="15"/>
      <c r="L339" s="16" t="s">
        <v>496</v>
      </c>
      <c r="M339" s="16"/>
      <c r="N339" s="15"/>
      <c r="O339" s="17"/>
    </row>
    <row r="340" spans="1:15" s="39" customFormat="1" ht="47.25" x14ac:dyDescent="0.2">
      <c r="A340" s="868"/>
      <c r="B340" s="67" t="s">
        <v>386</v>
      </c>
      <c r="C340" s="872"/>
      <c r="D340" s="121">
        <v>931.5</v>
      </c>
      <c r="E340" s="131" t="s">
        <v>321</v>
      </c>
      <c r="F340" s="863"/>
      <c r="G340" s="16" t="s">
        <v>496</v>
      </c>
      <c r="H340" s="15"/>
      <c r="I340" s="16" t="s">
        <v>496</v>
      </c>
      <c r="J340" s="15"/>
      <c r="K340" s="15"/>
      <c r="L340" s="16" t="s">
        <v>496</v>
      </c>
      <c r="M340" s="16"/>
      <c r="N340" s="15"/>
      <c r="O340" s="17"/>
    </row>
    <row r="341" spans="1:15" s="39" customFormat="1" ht="47.25" x14ac:dyDescent="0.2">
      <c r="A341" s="868"/>
      <c r="B341" s="67" t="s">
        <v>387</v>
      </c>
      <c r="C341" s="872"/>
      <c r="D341" s="121">
        <v>1483.33</v>
      </c>
      <c r="E341" s="131" t="s">
        <v>322</v>
      </c>
      <c r="F341" s="863"/>
      <c r="G341" s="16" t="s">
        <v>496</v>
      </c>
      <c r="H341" s="15"/>
      <c r="I341" s="16" t="s">
        <v>496</v>
      </c>
      <c r="J341" s="15"/>
      <c r="K341" s="15"/>
      <c r="L341" s="16" t="s">
        <v>496</v>
      </c>
      <c r="M341" s="16"/>
      <c r="N341" s="15"/>
      <c r="O341" s="17"/>
    </row>
    <row r="342" spans="1:15" s="39" customFormat="1" ht="47.25" x14ac:dyDescent="0.2">
      <c r="A342" s="868"/>
      <c r="B342" s="67" t="s">
        <v>388</v>
      </c>
      <c r="C342" s="872"/>
      <c r="D342" s="121">
        <v>1483.33</v>
      </c>
      <c r="E342" s="131" t="s">
        <v>323</v>
      </c>
      <c r="F342" s="863"/>
      <c r="G342" s="16" t="s">
        <v>496</v>
      </c>
      <c r="H342" s="15"/>
      <c r="I342" s="16" t="s">
        <v>496</v>
      </c>
      <c r="J342" s="15"/>
      <c r="K342" s="15"/>
      <c r="L342" s="16" t="s">
        <v>496</v>
      </c>
      <c r="M342" s="16"/>
      <c r="N342" s="15"/>
      <c r="O342" s="17"/>
    </row>
    <row r="343" spans="1:15" s="39" customFormat="1" ht="47.25" x14ac:dyDescent="0.2">
      <c r="A343" s="868"/>
      <c r="B343" s="67" t="s">
        <v>389</v>
      </c>
      <c r="C343" s="872"/>
      <c r="D343" s="121">
        <v>1483.33</v>
      </c>
      <c r="E343" s="131" t="s">
        <v>324</v>
      </c>
      <c r="F343" s="863"/>
      <c r="G343" s="16" t="s">
        <v>496</v>
      </c>
      <c r="H343" s="15"/>
      <c r="I343" s="16" t="s">
        <v>496</v>
      </c>
      <c r="J343" s="15"/>
      <c r="K343" s="15"/>
      <c r="L343" s="16" t="s">
        <v>496</v>
      </c>
      <c r="M343" s="16"/>
      <c r="N343" s="15"/>
      <c r="O343" s="17"/>
    </row>
    <row r="344" spans="1:15" s="39" customFormat="1" ht="47.25" x14ac:dyDescent="0.2">
      <c r="A344" s="868"/>
      <c r="B344" s="67" t="s">
        <v>390</v>
      </c>
      <c r="C344" s="872"/>
      <c r="D344" s="121">
        <v>1483.33</v>
      </c>
      <c r="E344" s="131" t="s">
        <v>325</v>
      </c>
      <c r="F344" s="863"/>
      <c r="G344" s="16" t="s">
        <v>496</v>
      </c>
      <c r="H344" s="15"/>
      <c r="I344" s="16" t="s">
        <v>496</v>
      </c>
      <c r="J344" s="15"/>
      <c r="K344" s="15"/>
      <c r="L344" s="16" t="s">
        <v>496</v>
      </c>
      <c r="M344" s="16"/>
      <c r="N344" s="15"/>
      <c r="O344" s="17"/>
    </row>
    <row r="345" spans="1:15" s="39" customFormat="1" ht="47.25" x14ac:dyDescent="0.2">
      <c r="A345" s="868"/>
      <c r="B345" s="67" t="s">
        <v>391</v>
      </c>
      <c r="C345" s="872"/>
      <c r="D345" s="121">
        <v>1483.33</v>
      </c>
      <c r="E345" s="131" t="s">
        <v>326</v>
      </c>
      <c r="F345" s="863"/>
      <c r="G345" s="16" t="s">
        <v>496</v>
      </c>
      <c r="H345" s="15"/>
      <c r="I345" s="16" t="s">
        <v>496</v>
      </c>
      <c r="J345" s="15"/>
      <c r="K345" s="15"/>
      <c r="L345" s="16" t="s">
        <v>496</v>
      </c>
      <c r="M345" s="16"/>
      <c r="N345" s="15"/>
      <c r="O345" s="17"/>
    </row>
    <row r="346" spans="1:15" s="39" customFormat="1" ht="47.25" x14ac:dyDescent="0.2">
      <c r="A346" s="868"/>
      <c r="B346" s="67" t="s">
        <v>392</v>
      </c>
      <c r="C346" s="872"/>
      <c r="D346" s="121">
        <v>1483.33</v>
      </c>
      <c r="E346" s="131" t="s">
        <v>327</v>
      </c>
      <c r="F346" s="863"/>
      <c r="G346" s="16" t="s">
        <v>496</v>
      </c>
      <c r="H346" s="15"/>
      <c r="I346" s="16" t="s">
        <v>496</v>
      </c>
      <c r="J346" s="15"/>
      <c r="K346" s="15"/>
      <c r="L346" s="16" t="s">
        <v>496</v>
      </c>
      <c r="M346" s="16"/>
      <c r="N346" s="15"/>
      <c r="O346" s="17"/>
    </row>
    <row r="347" spans="1:15" s="39" customFormat="1" ht="47.25" x14ac:dyDescent="0.2">
      <c r="A347" s="868"/>
      <c r="B347" s="67" t="s">
        <v>393</v>
      </c>
      <c r="C347" s="872"/>
      <c r="D347" s="121">
        <v>1093.75</v>
      </c>
      <c r="E347" s="131" t="s">
        <v>328</v>
      </c>
      <c r="F347" s="863"/>
      <c r="G347" s="16" t="s">
        <v>496</v>
      </c>
      <c r="H347" s="15"/>
      <c r="I347" s="16" t="s">
        <v>496</v>
      </c>
      <c r="J347" s="15"/>
      <c r="K347" s="15"/>
      <c r="L347" s="16" t="s">
        <v>496</v>
      </c>
      <c r="M347" s="16"/>
      <c r="N347" s="15"/>
      <c r="O347" s="17"/>
    </row>
    <row r="348" spans="1:15" s="39" customFormat="1" ht="47.25" x14ac:dyDescent="0.2">
      <c r="A348" s="868"/>
      <c r="B348" s="67" t="s">
        <v>394</v>
      </c>
      <c r="C348" s="872"/>
      <c r="D348" s="121">
        <v>1093.75</v>
      </c>
      <c r="E348" s="131" t="s">
        <v>329</v>
      </c>
      <c r="F348" s="863"/>
      <c r="G348" s="16" t="s">
        <v>496</v>
      </c>
      <c r="H348" s="15"/>
      <c r="I348" s="16" t="s">
        <v>496</v>
      </c>
      <c r="J348" s="15"/>
      <c r="K348" s="15"/>
      <c r="L348" s="16" t="s">
        <v>496</v>
      </c>
      <c r="M348" s="16"/>
      <c r="N348" s="15"/>
      <c r="O348" s="17"/>
    </row>
    <row r="349" spans="1:15" s="39" customFormat="1" ht="47.25" x14ac:dyDescent="0.2">
      <c r="A349" s="868"/>
      <c r="B349" s="67" t="s">
        <v>395</v>
      </c>
      <c r="C349" s="872"/>
      <c r="D349" s="121">
        <v>1093.75</v>
      </c>
      <c r="E349" s="131" t="s">
        <v>330</v>
      </c>
      <c r="F349" s="863"/>
      <c r="G349" s="16" t="s">
        <v>496</v>
      </c>
      <c r="H349" s="15"/>
      <c r="I349" s="16" t="s">
        <v>496</v>
      </c>
      <c r="J349" s="15"/>
      <c r="K349" s="15"/>
      <c r="L349" s="16" t="s">
        <v>496</v>
      </c>
      <c r="M349" s="16"/>
      <c r="N349" s="15"/>
      <c r="O349" s="17"/>
    </row>
    <row r="350" spans="1:15" s="39" customFormat="1" ht="47.25" x14ac:dyDescent="0.2">
      <c r="A350" s="868"/>
      <c r="B350" s="67" t="s">
        <v>396</v>
      </c>
      <c r="C350" s="872"/>
      <c r="D350" s="121">
        <v>1093.75</v>
      </c>
      <c r="E350" s="131" t="s">
        <v>331</v>
      </c>
      <c r="F350" s="863"/>
      <c r="G350" s="16" t="s">
        <v>496</v>
      </c>
      <c r="H350" s="15"/>
      <c r="I350" s="16" t="s">
        <v>496</v>
      </c>
      <c r="J350" s="15"/>
      <c r="K350" s="15"/>
      <c r="L350" s="16" t="s">
        <v>496</v>
      </c>
      <c r="M350" s="16"/>
      <c r="N350" s="15"/>
      <c r="O350" s="17"/>
    </row>
    <row r="351" spans="1:15" s="39" customFormat="1" ht="47.25" x14ac:dyDescent="0.2">
      <c r="A351" s="868"/>
      <c r="B351" s="67" t="s">
        <v>397</v>
      </c>
      <c r="C351" s="872"/>
      <c r="D351" s="121">
        <v>3300</v>
      </c>
      <c r="E351" s="131" t="s">
        <v>332</v>
      </c>
      <c r="F351" s="863"/>
      <c r="G351" s="16" t="s">
        <v>496</v>
      </c>
      <c r="H351" s="15"/>
      <c r="I351" s="16" t="s">
        <v>496</v>
      </c>
      <c r="J351" s="15"/>
      <c r="K351" s="15"/>
      <c r="L351" s="16" t="s">
        <v>496</v>
      </c>
      <c r="M351" s="16"/>
      <c r="N351" s="15"/>
      <c r="O351" s="17"/>
    </row>
    <row r="352" spans="1:15" s="39" customFormat="1" ht="47.25" x14ac:dyDescent="0.2">
      <c r="A352" s="868"/>
      <c r="B352" s="67" t="s">
        <v>398</v>
      </c>
      <c r="C352" s="872"/>
      <c r="D352" s="121">
        <v>3300</v>
      </c>
      <c r="E352" s="131" t="s">
        <v>333</v>
      </c>
      <c r="F352" s="863"/>
      <c r="G352" s="16" t="s">
        <v>496</v>
      </c>
      <c r="H352" s="15"/>
      <c r="I352" s="16" t="s">
        <v>496</v>
      </c>
      <c r="J352" s="15"/>
      <c r="K352" s="15"/>
      <c r="L352" s="16" t="s">
        <v>496</v>
      </c>
      <c r="M352" s="16"/>
      <c r="N352" s="15"/>
      <c r="O352" s="17"/>
    </row>
    <row r="353" spans="1:15" s="39" customFormat="1" ht="47.25" x14ac:dyDescent="0.2">
      <c r="A353" s="868"/>
      <c r="B353" s="67" t="s">
        <v>399</v>
      </c>
      <c r="C353" s="872"/>
      <c r="D353" s="121">
        <v>3300</v>
      </c>
      <c r="E353" s="131" t="s">
        <v>334</v>
      </c>
      <c r="F353" s="863"/>
      <c r="G353" s="16" t="s">
        <v>496</v>
      </c>
      <c r="H353" s="15"/>
      <c r="I353" s="16" t="s">
        <v>496</v>
      </c>
      <c r="J353" s="15"/>
      <c r="K353" s="15"/>
      <c r="L353" s="16" t="s">
        <v>496</v>
      </c>
      <c r="M353" s="16"/>
      <c r="N353" s="15"/>
      <c r="O353" s="17"/>
    </row>
    <row r="354" spans="1:15" s="39" customFormat="1" ht="47.25" x14ac:dyDescent="0.2">
      <c r="A354" s="868"/>
      <c r="B354" s="67" t="s">
        <v>400</v>
      </c>
      <c r="C354" s="872"/>
      <c r="D354" s="121">
        <v>3300</v>
      </c>
      <c r="E354" s="131" t="s">
        <v>335</v>
      </c>
      <c r="F354" s="863"/>
      <c r="G354" s="16" t="s">
        <v>496</v>
      </c>
      <c r="H354" s="15"/>
      <c r="I354" s="16" t="s">
        <v>496</v>
      </c>
      <c r="J354" s="15"/>
      <c r="K354" s="15"/>
      <c r="L354" s="16" t="s">
        <v>496</v>
      </c>
      <c r="M354" s="16"/>
      <c r="N354" s="15"/>
      <c r="O354" s="17"/>
    </row>
    <row r="355" spans="1:15" s="39" customFormat="1" ht="47.25" x14ac:dyDescent="0.2">
      <c r="A355" s="868"/>
      <c r="B355" s="67" t="s">
        <v>2009</v>
      </c>
      <c r="C355" s="872"/>
      <c r="D355" s="121">
        <v>3300</v>
      </c>
      <c r="E355" s="131" t="s">
        <v>336</v>
      </c>
      <c r="F355" s="863"/>
      <c r="G355" s="16" t="s">
        <v>496</v>
      </c>
      <c r="H355" s="15"/>
      <c r="I355" s="16" t="s">
        <v>496</v>
      </c>
      <c r="J355" s="15"/>
      <c r="K355" s="15"/>
      <c r="L355" s="16" t="s">
        <v>496</v>
      </c>
      <c r="M355" s="16"/>
      <c r="N355" s="15"/>
      <c r="O355" s="17"/>
    </row>
    <row r="356" spans="1:15" s="39" customFormat="1" ht="47.25" x14ac:dyDescent="0.2">
      <c r="A356" s="868"/>
      <c r="B356" s="67" t="s">
        <v>401</v>
      </c>
      <c r="C356" s="872"/>
      <c r="D356" s="121">
        <v>108</v>
      </c>
      <c r="E356" s="131" t="s">
        <v>337</v>
      </c>
      <c r="F356" s="863"/>
      <c r="G356" s="16" t="s">
        <v>496</v>
      </c>
      <c r="H356" s="15"/>
      <c r="I356" s="16" t="s">
        <v>496</v>
      </c>
      <c r="J356" s="15"/>
      <c r="K356" s="15"/>
      <c r="L356" s="16" t="s">
        <v>496</v>
      </c>
      <c r="M356" s="16"/>
      <c r="N356" s="15"/>
      <c r="O356" s="17"/>
    </row>
    <row r="357" spans="1:15" s="39" customFormat="1" ht="47.25" x14ac:dyDescent="0.2">
      <c r="A357" s="868"/>
      <c r="B357" s="67" t="s">
        <v>402</v>
      </c>
      <c r="C357" s="872"/>
      <c r="D357" s="121">
        <v>160</v>
      </c>
      <c r="E357" s="131" t="s">
        <v>338</v>
      </c>
      <c r="F357" s="863"/>
      <c r="G357" s="16" t="s">
        <v>496</v>
      </c>
      <c r="H357" s="15"/>
      <c r="I357" s="16" t="s">
        <v>496</v>
      </c>
      <c r="J357" s="15"/>
      <c r="K357" s="15"/>
      <c r="L357" s="16" t="s">
        <v>496</v>
      </c>
      <c r="M357" s="16"/>
      <c r="N357" s="15"/>
      <c r="O357" s="17"/>
    </row>
    <row r="358" spans="1:15" s="39" customFormat="1" ht="47.25" x14ac:dyDescent="0.2">
      <c r="A358" s="868"/>
      <c r="B358" s="67" t="s">
        <v>403</v>
      </c>
      <c r="C358" s="872"/>
      <c r="D358" s="121">
        <v>1458.33</v>
      </c>
      <c r="E358" s="131" t="s">
        <v>339</v>
      </c>
      <c r="F358" s="863"/>
      <c r="G358" s="16" t="s">
        <v>496</v>
      </c>
      <c r="H358" s="15"/>
      <c r="I358" s="16" t="s">
        <v>496</v>
      </c>
      <c r="J358" s="15"/>
      <c r="K358" s="15"/>
      <c r="L358" s="16" t="s">
        <v>496</v>
      </c>
      <c r="M358" s="16"/>
      <c r="N358" s="15"/>
      <c r="O358" s="17"/>
    </row>
    <row r="359" spans="1:15" s="39" customFormat="1" ht="47.25" x14ac:dyDescent="0.2">
      <c r="A359" s="868"/>
      <c r="B359" s="67" t="s">
        <v>404</v>
      </c>
      <c r="C359" s="872"/>
      <c r="D359" s="121">
        <v>1458.33</v>
      </c>
      <c r="E359" s="131" t="s">
        <v>340</v>
      </c>
      <c r="F359" s="863"/>
      <c r="G359" s="16" t="s">
        <v>496</v>
      </c>
      <c r="H359" s="15"/>
      <c r="I359" s="16" t="s">
        <v>496</v>
      </c>
      <c r="J359" s="15"/>
      <c r="K359" s="15"/>
      <c r="L359" s="16" t="s">
        <v>496</v>
      </c>
      <c r="M359" s="16"/>
      <c r="N359" s="15"/>
      <c r="O359" s="17"/>
    </row>
    <row r="360" spans="1:15" s="39" customFormat="1" ht="47.25" x14ac:dyDescent="0.2">
      <c r="A360" s="868"/>
      <c r="B360" s="67" t="s">
        <v>405</v>
      </c>
      <c r="C360" s="872"/>
      <c r="D360" s="121">
        <v>1458.33</v>
      </c>
      <c r="E360" s="131" t="s">
        <v>341</v>
      </c>
      <c r="F360" s="863"/>
      <c r="G360" s="16" t="s">
        <v>496</v>
      </c>
      <c r="H360" s="15"/>
      <c r="I360" s="16" t="s">
        <v>496</v>
      </c>
      <c r="J360" s="15"/>
      <c r="K360" s="15"/>
      <c r="L360" s="16" t="s">
        <v>496</v>
      </c>
      <c r="M360" s="16"/>
      <c r="N360" s="15"/>
      <c r="O360" s="17"/>
    </row>
    <row r="361" spans="1:15" s="39" customFormat="1" ht="47.25" x14ac:dyDescent="0.2">
      <c r="A361" s="868"/>
      <c r="B361" s="67" t="s">
        <v>406</v>
      </c>
      <c r="C361" s="872"/>
      <c r="D361" s="121">
        <v>1458.33</v>
      </c>
      <c r="E361" s="131" t="s">
        <v>342</v>
      </c>
      <c r="F361" s="863"/>
      <c r="G361" s="16" t="s">
        <v>496</v>
      </c>
      <c r="H361" s="15"/>
      <c r="I361" s="16" t="s">
        <v>496</v>
      </c>
      <c r="J361" s="15"/>
      <c r="K361" s="15"/>
      <c r="L361" s="16" t="s">
        <v>496</v>
      </c>
      <c r="M361" s="16"/>
      <c r="N361" s="15"/>
      <c r="O361" s="17"/>
    </row>
    <row r="362" spans="1:15" s="39" customFormat="1" ht="47.25" x14ac:dyDescent="0.2">
      <c r="A362" s="868"/>
      <c r="B362" s="67" t="s">
        <v>407</v>
      </c>
      <c r="C362" s="872"/>
      <c r="D362" s="121">
        <v>1458.33</v>
      </c>
      <c r="E362" s="131" t="s">
        <v>343</v>
      </c>
      <c r="F362" s="863"/>
      <c r="G362" s="16" t="s">
        <v>496</v>
      </c>
      <c r="H362" s="15"/>
      <c r="I362" s="16" t="s">
        <v>496</v>
      </c>
      <c r="J362" s="15"/>
      <c r="K362" s="15"/>
      <c r="L362" s="16" t="s">
        <v>496</v>
      </c>
      <c r="M362" s="16"/>
      <c r="N362" s="15"/>
      <c r="O362" s="17"/>
    </row>
    <row r="363" spans="1:15" s="39" customFormat="1" ht="47.25" x14ac:dyDescent="0.2">
      <c r="A363" s="868"/>
      <c r="B363" s="67" t="s">
        <v>408</v>
      </c>
      <c r="C363" s="872"/>
      <c r="D363" s="121">
        <v>1458.33</v>
      </c>
      <c r="E363" s="131" t="s">
        <v>344</v>
      </c>
      <c r="F363" s="863"/>
      <c r="G363" s="16" t="s">
        <v>496</v>
      </c>
      <c r="H363" s="15"/>
      <c r="I363" s="16" t="s">
        <v>496</v>
      </c>
      <c r="J363" s="15"/>
      <c r="K363" s="15"/>
      <c r="L363" s="16" t="s">
        <v>496</v>
      </c>
      <c r="M363" s="16"/>
      <c r="N363" s="15"/>
      <c r="O363" s="17"/>
    </row>
    <row r="364" spans="1:15" s="39" customFormat="1" ht="47.25" x14ac:dyDescent="0.2">
      <c r="A364" s="868"/>
      <c r="B364" s="67" t="s">
        <v>409</v>
      </c>
      <c r="C364" s="872"/>
      <c r="D364" s="121">
        <v>4004</v>
      </c>
      <c r="E364" s="131" t="s">
        <v>345</v>
      </c>
      <c r="F364" s="863"/>
      <c r="G364" s="16" t="s">
        <v>496</v>
      </c>
      <c r="H364" s="15"/>
      <c r="I364" s="16" t="s">
        <v>496</v>
      </c>
      <c r="J364" s="15"/>
      <c r="K364" s="15"/>
      <c r="L364" s="16" t="s">
        <v>496</v>
      </c>
      <c r="M364" s="16"/>
      <c r="N364" s="15"/>
      <c r="O364" s="17"/>
    </row>
    <row r="365" spans="1:15" s="39" customFormat="1" ht="47.25" x14ac:dyDescent="0.2">
      <c r="A365" s="868"/>
      <c r="B365" s="67" t="s">
        <v>410</v>
      </c>
      <c r="C365" s="872"/>
      <c r="D365" s="121">
        <v>4004</v>
      </c>
      <c r="E365" s="131" t="s">
        <v>346</v>
      </c>
      <c r="F365" s="863"/>
      <c r="G365" s="16" t="s">
        <v>496</v>
      </c>
      <c r="H365" s="15"/>
      <c r="I365" s="16" t="s">
        <v>496</v>
      </c>
      <c r="J365" s="15"/>
      <c r="K365" s="15"/>
      <c r="L365" s="16" t="s">
        <v>496</v>
      </c>
      <c r="M365" s="16"/>
      <c r="N365" s="15"/>
      <c r="O365" s="17"/>
    </row>
    <row r="366" spans="1:15" s="39" customFormat="1" ht="47.25" x14ac:dyDescent="0.2">
      <c r="A366" s="868"/>
      <c r="B366" s="67" t="s">
        <v>411</v>
      </c>
      <c r="C366" s="872"/>
      <c r="D366" s="121">
        <v>4004</v>
      </c>
      <c r="E366" s="131" t="s">
        <v>347</v>
      </c>
      <c r="F366" s="863"/>
      <c r="G366" s="16" t="s">
        <v>496</v>
      </c>
      <c r="H366" s="15"/>
      <c r="I366" s="16" t="s">
        <v>496</v>
      </c>
      <c r="J366" s="15"/>
      <c r="K366" s="15"/>
      <c r="L366" s="16" t="s">
        <v>496</v>
      </c>
      <c r="M366" s="16"/>
      <c r="N366" s="15"/>
      <c r="O366" s="17"/>
    </row>
    <row r="367" spans="1:15" s="39" customFormat="1" ht="47.25" x14ac:dyDescent="0.2">
      <c r="A367" s="868"/>
      <c r="B367" s="67" t="s">
        <v>412</v>
      </c>
      <c r="C367" s="872"/>
      <c r="D367" s="121">
        <v>4004</v>
      </c>
      <c r="E367" s="131" t="s">
        <v>348</v>
      </c>
      <c r="F367" s="863"/>
      <c r="G367" s="16" t="s">
        <v>496</v>
      </c>
      <c r="H367" s="15"/>
      <c r="I367" s="16" t="s">
        <v>496</v>
      </c>
      <c r="J367" s="15"/>
      <c r="K367" s="15"/>
      <c r="L367" s="16" t="s">
        <v>496</v>
      </c>
      <c r="M367" s="16"/>
      <c r="N367" s="15"/>
      <c r="O367" s="17"/>
    </row>
    <row r="368" spans="1:15" s="39" customFormat="1" ht="47.25" x14ac:dyDescent="0.2">
      <c r="A368" s="868"/>
      <c r="B368" s="67" t="s">
        <v>413</v>
      </c>
      <c r="C368" s="872"/>
      <c r="D368" s="121">
        <v>180</v>
      </c>
      <c r="E368" s="131" t="s">
        <v>349</v>
      </c>
      <c r="F368" s="863"/>
      <c r="G368" s="16" t="s">
        <v>496</v>
      </c>
      <c r="H368" s="15"/>
      <c r="I368" s="16" t="s">
        <v>496</v>
      </c>
      <c r="J368" s="15"/>
      <c r="K368" s="15"/>
      <c r="L368" s="16" t="s">
        <v>496</v>
      </c>
      <c r="M368" s="16"/>
      <c r="N368" s="15"/>
      <c r="O368" s="17"/>
    </row>
    <row r="369" spans="1:15" s="39" customFormat="1" ht="47.25" x14ac:dyDescent="0.2">
      <c r="A369" s="868"/>
      <c r="B369" s="67" t="s">
        <v>414</v>
      </c>
      <c r="C369" s="872"/>
      <c r="D369" s="121">
        <v>306</v>
      </c>
      <c r="E369" s="131" t="s">
        <v>350</v>
      </c>
      <c r="F369" s="863"/>
      <c r="G369" s="16" t="s">
        <v>496</v>
      </c>
      <c r="H369" s="15"/>
      <c r="I369" s="16" t="s">
        <v>496</v>
      </c>
      <c r="J369" s="15"/>
      <c r="K369" s="15"/>
      <c r="L369" s="16" t="s">
        <v>496</v>
      </c>
      <c r="M369" s="16"/>
      <c r="N369" s="15"/>
      <c r="O369" s="17"/>
    </row>
    <row r="370" spans="1:15" s="39" customFormat="1" ht="47.25" x14ac:dyDescent="0.2">
      <c r="A370" s="868"/>
      <c r="B370" s="67" t="s">
        <v>415</v>
      </c>
      <c r="C370" s="872"/>
      <c r="D370" s="121">
        <v>306</v>
      </c>
      <c r="E370" s="131" t="s">
        <v>351</v>
      </c>
      <c r="F370" s="863"/>
      <c r="G370" s="16" t="s">
        <v>496</v>
      </c>
      <c r="H370" s="15"/>
      <c r="I370" s="16" t="s">
        <v>496</v>
      </c>
      <c r="J370" s="15"/>
      <c r="K370" s="15"/>
      <c r="L370" s="16" t="s">
        <v>496</v>
      </c>
      <c r="M370" s="16"/>
      <c r="N370" s="15"/>
      <c r="O370" s="17"/>
    </row>
    <row r="371" spans="1:15" s="39" customFormat="1" ht="47.25" x14ac:dyDescent="0.2">
      <c r="A371" s="868"/>
      <c r="B371" s="67" t="s">
        <v>416</v>
      </c>
      <c r="C371" s="872"/>
      <c r="D371" s="121">
        <v>306</v>
      </c>
      <c r="E371" s="131" t="s">
        <v>352</v>
      </c>
      <c r="F371" s="863"/>
      <c r="G371" s="16" t="s">
        <v>496</v>
      </c>
      <c r="H371" s="15"/>
      <c r="I371" s="16" t="s">
        <v>496</v>
      </c>
      <c r="J371" s="15"/>
      <c r="K371" s="15"/>
      <c r="L371" s="16" t="s">
        <v>496</v>
      </c>
      <c r="M371" s="16"/>
      <c r="N371" s="15"/>
      <c r="O371" s="17"/>
    </row>
    <row r="372" spans="1:15" s="39" customFormat="1" ht="47.25" x14ac:dyDescent="0.2">
      <c r="A372" s="868"/>
      <c r="B372" s="67" t="s">
        <v>417</v>
      </c>
      <c r="C372" s="872"/>
      <c r="D372" s="121">
        <v>306</v>
      </c>
      <c r="E372" s="131" t="s">
        <v>353</v>
      </c>
      <c r="F372" s="863"/>
      <c r="G372" s="16" t="s">
        <v>496</v>
      </c>
      <c r="H372" s="15"/>
      <c r="I372" s="16" t="s">
        <v>496</v>
      </c>
      <c r="J372" s="15"/>
      <c r="K372" s="15"/>
      <c r="L372" s="16" t="s">
        <v>496</v>
      </c>
      <c r="M372" s="16"/>
      <c r="N372" s="15"/>
      <c r="O372" s="17"/>
    </row>
    <row r="373" spans="1:15" s="39" customFormat="1" ht="47.25" x14ac:dyDescent="0.2">
      <c r="A373" s="868"/>
      <c r="B373" s="67" t="s">
        <v>418</v>
      </c>
      <c r="C373" s="872"/>
      <c r="D373" s="121">
        <v>247.5</v>
      </c>
      <c r="E373" s="131" t="s">
        <v>354</v>
      </c>
      <c r="F373" s="863"/>
      <c r="G373" s="16" t="s">
        <v>496</v>
      </c>
      <c r="H373" s="15"/>
      <c r="I373" s="16" t="s">
        <v>496</v>
      </c>
      <c r="J373" s="15"/>
      <c r="K373" s="15"/>
      <c r="L373" s="16" t="s">
        <v>496</v>
      </c>
      <c r="M373" s="16"/>
      <c r="N373" s="15"/>
      <c r="O373" s="17"/>
    </row>
    <row r="374" spans="1:15" s="39" customFormat="1" ht="47.25" x14ac:dyDescent="0.2">
      <c r="A374" s="868"/>
      <c r="B374" s="67" t="s">
        <v>419</v>
      </c>
      <c r="C374" s="872"/>
      <c r="D374" s="121">
        <v>247.5</v>
      </c>
      <c r="E374" s="131" t="s">
        <v>355</v>
      </c>
      <c r="F374" s="863"/>
      <c r="G374" s="16" t="s">
        <v>496</v>
      </c>
      <c r="H374" s="15"/>
      <c r="I374" s="16" t="s">
        <v>496</v>
      </c>
      <c r="J374" s="15"/>
      <c r="K374" s="15"/>
      <c r="L374" s="16" t="s">
        <v>496</v>
      </c>
      <c r="M374" s="16"/>
      <c r="N374" s="15"/>
      <c r="O374" s="17"/>
    </row>
    <row r="375" spans="1:15" s="39" customFormat="1" ht="47.25" x14ac:dyDescent="0.2">
      <c r="A375" s="868"/>
      <c r="B375" s="67" t="s">
        <v>279</v>
      </c>
      <c r="C375" s="872"/>
      <c r="D375" s="121">
        <v>5000</v>
      </c>
      <c r="E375" s="131" t="s">
        <v>356</v>
      </c>
      <c r="F375" s="863"/>
      <c r="G375" s="16" t="s">
        <v>496</v>
      </c>
      <c r="H375" s="15"/>
      <c r="I375" s="16" t="s">
        <v>496</v>
      </c>
      <c r="J375" s="15"/>
      <c r="K375" s="15"/>
      <c r="L375" s="16" t="s">
        <v>496</v>
      </c>
      <c r="M375" s="16"/>
      <c r="N375" s="15"/>
      <c r="O375" s="17"/>
    </row>
    <row r="376" spans="1:15" s="39" customFormat="1" ht="47.25" x14ac:dyDescent="0.2">
      <c r="A376" s="868"/>
      <c r="B376" s="67" t="s">
        <v>280</v>
      </c>
      <c r="C376" s="872"/>
      <c r="D376" s="121">
        <v>5000</v>
      </c>
      <c r="E376" s="131" t="s">
        <v>357</v>
      </c>
      <c r="F376" s="863"/>
      <c r="G376" s="16" t="s">
        <v>496</v>
      </c>
      <c r="H376" s="15"/>
      <c r="I376" s="16" t="s">
        <v>496</v>
      </c>
      <c r="J376" s="15"/>
      <c r="K376" s="15"/>
      <c r="L376" s="16" t="s">
        <v>496</v>
      </c>
      <c r="M376" s="16"/>
      <c r="N376" s="15"/>
      <c r="O376" s="17"/>
    </row>
    <row r="377" spans="1:15" s="39" customFormat="1" ht="47.25" x14ac:dyDescent="0.2">
      <c r="A377" s="868"/>
      <c r="B377" s="67" t="s">
        <v>281</v>
      </c>
      <c r="C377" s="872"/>
      <c r="D377" s="121">
        <v>5000</v>
      </c>
      <c r="E377" s="131" t="s">
        <v>358</v>
      </c>
      <c r="F377" s="863"/>
      <c r="G377" s="16" t="s">
        <v>496</v>
      </c>
      <c r="H377" s="15"/>
      <c r="I377" s="16" t="s">
        <v>496</v>
      </c>
      <c r="J377" s="15"/>
      <c r="K377" s="15"/>
      <c r="L377" s="16" t="s">
        <v>496</v>
      </c>
      <c r="M377" s="16"/>
      <c r="N377" s="15"/>
      <c r="O377" s="17"/>
    </row>
    <row r="378" spans="1:15" s="39" customFormat="1" ht="47.25" x14ac:dyDescent="0.2">
      <c r="A378" s="868"/>
      <c r="B378" s="67" t="s">
        <v>282</v>
      </c>
      <c r="C378" s="872"/>
      <c r="D378" s="121">
        <v>5000</v>
      </c>
      <c r="E378" s="131" t="s">
        <v>359</v>
      </c>
      <c r="F378" s="863"/>
      <c r="G378" s="16" t="s">
        <v>496</v>
      </c>
      <c r="H378" s="15"/>
      <c r="I378" s="16" t="s">
        <v>496</v>
      </c>
      <c r="J378" s="15"/>
      <c r="K378" s="15"/>
      <c r="L378" s="16" t="s">
        <v>496</v>
      </c>
      <c r="M378" s="16"/>
      <c r="N378" s="15"/>
      <c r="O378" s="17"/>
    </row>
    <row r="379" spans="1:15" s="39" customFormat="1" ht="47.25" x14ac:dyDescent="0.2">
      <c r="A379" s="868"/>
      <c r="B379" s="67" t="s">
        <v>283</v>
      </c>
      <c r="C379" s="872"/>
      <c r="D379" s="121">
        <v>5000</v>
      </c>
      <c r="E379" s="131" t="s">
        <v>360</v>
      </c>
      <c r="F379" s="863"/>
      <c r="G379" s="16" t="s">
        <v>496</v>
      </c>
      <c r="H379" s="15"/>
      <c r="I379" s="16" t="s">
        <v>496</v>
      </c>
      <c r="J379" s="15"/>
      <c r="K379" s="15"/>
      <c r="L379" s="16" t="s">
        <v>496</v>
      </c>
      <c r="M379" s="16"/>
      <c r="N379" s="15"/>
      <c r="O379" s="17"/>
    </row>
    <row r="380" spans="1:15" s="39" customFormat="1" ht="47.25" x14ac:dyDescent="0.2">
      <c r="A380" s="868"/>
      <c r="B380" s="67" t="s">
        <v>284</v>
      </c>
      <c r="C380" s="872"/>
      <c r="D380" s="121">
        <v>5000</v>
      </c>
      <c r="E380" s="131" t="s">
        <v>361</v>
      </c>
      <c r="F380" s="863"/>
      <c r="G380" s="16" t="s">
        <v>496</v>
      </c>
      <c r="H380" s="15"/>
      <c r="I380" s="16" t="s">
        <v>496</v>
      </c>
      <c r="J380" s="15"/>
      <c r="K380" s="15"/>
      <c r="L380" s="16" t="s">
        <v>496</v>
      </c>
      <c r="M380" s="16"/>
      <c r="N380" s="15"/>
      <c r="O380" s="17"/>
    </row>
    <row r="381" spans="1:15" s="39" customFormat="1" ht="47.25" x14ac:dyDescent="0.2">
      <c r="A381" s="868"/>
      <c r="B381" s="67" t="s">
        <v>285</v>
      </c>
      <c r="C381" s="872"/>
      <c r="D381" s="121">
        <v>5000</v>
      </c>
      <c r="E381" s="131" t="s">
        <v>362</v>
      </c>
      <c r="F381" s="863"/>
      <c r="G381" s="16" t="s">
        <v>496</v>
      </c>
      <c r="H381" s="15"/>
      <c r="I381" s="16" t="s">
        <v>496</v>
      </c>
      <c r="J381" s="15"/>
      <c r="K381" s="15"/>
      <c r="L381" s="16" t="s">
        <v>496</v>
      </c>
      <c r="M381" s="16"/>
      <c r="N381" s="15"/>
      <c r="O381" s="17"/>
    </row>
    <row r="382" spans="1:15" s="39" customFormat="1" ht="47.25" x14ac:dyDescent="0.2">
      <c r="A382" s="868"/>
      <c r="B382" s="67" t="s">
        <v>286</v>
      </c>
      <c r="C382" s="872"/>
      <c r="D382" s="121">
        <v>7000</v>
      </c>
      <c r="E382" s="131" t="s">
        <v>363</v>
      </c>
      <c r="F382" s="863"/>
      <c r="G382" s="16" t="s">
        <v>496</v>
      </c>
      <c r="H382" s="15"/>
      <c r="I382" s="16" t="s">
        <v>496</v>
      </c>
      <c r="J382" s="15"/>
      <c r="K382" s="15"/>
      <c r="L382" s="16" t="s">
        <v>496</v>
      </c>
      <c r="M382" s="16"/>
      <c r="N382" s="15"/>
      <c r="O382" s="17"/>
    </row>
    <row r="383" spans="1:15" s="39" customFormat="1" ht="47.25" x14ac:dyDescent="0.2">
      <c r="A383" s="868"/>
      <c r="B383" s="67" t="s">
        <v>287</v>
      </c>
      <c r="C383" s="872"/>
      <c r="D383" s="121">
        <v>7000</v>
      </c>
      <c r="E383" s="131" t="s">
        <v>364</v>
      </c>
      <c r="F383" s="863"/>
      <c r="G383" s="16" t="s">
        <v>496</v>
      </c>
      <c r="H383" s="15"/>
      <c r="I383" s="16" t="s">
        <v>496</v>
      </c>
      <c r="J383" s="15"/>
      <c r="K383" s="15"/>
      <c r="L383" s="16" t="s">
        <v>496</v>
      </c>
      <c r="M383" s="16"/>
      <c r="N383" s="15"/>
      <c r="O383" s="17"/>
    </row>
    <row r="384" spans="1:15" s="39" customFormat="1" ht="47.25" x14ac:dyDescent="0.2">
      <c r="A384" s="868"/>
      <c r="B384" s="67" t="s">
        <v>288</v>
      </c>
      <c r="C384" s="872"/>
      <c r="D384" s="121">
        <v>7000</v>
      </c>
      <c r="E384" s="131" t="s">
        <v>365</v>
      </c>
      <c r="F384" s="863"/>
      <c r="G384" s="16" t="s">
        <v>496</v>
      </c>
      <c r="H384" s="15"/>
      <c r="I384" s="16" t="s">
        <v>496</v>
      </c>
      <c r="J384" s="15"/>
      <c r="K384" s="15"/>
      <c r="L384" s="16" t="s">
        <v>496</v>
      </c>
      <c r="M384" s="16"/>
      <c r="N384" s="15"/>
      <c r="O384" s="17"/>
    </row>
    <row r="385" spans="1:15" s="39" customFormat="1" ht="47.25" x14ac:dyDescent="0.2">
      <c r="A385" s="868"/>
      <c r="B385" s="67" t="s">
        <v>289</v>
      </c>
      <c r="C385" s="872"/>
      <c r="D385" s="121">
        <v>7000</v>
      </c>
      <c r="E385" s="131" t="s">
        <v>366</v>
      </c>
      <c r="F385" s="863"/>
      <c r="G385" s="16" t="s">
        <v>496</v>
      </c>
      <c r="H385" s="15"/>
      <c r="I385" s="16" t="s">
        <v>496</v>
      </c>
      <c r="J385" s="15"/>
      <c r="K385" s="15"/>
      <c r="L385" s="16" t="s">
        <v>496</v>
      </c>
      <c r="M385" s="16"/>
      <c r="N385" s="15"/>
      <c r="O385" s="17"/>
    </row>
    <row r="386" spans="1:15" s="39" customFormat="1" ht="47.25" x14ac:dyDescent="0.2">
      <c r="A386" s="868"/>
      <c r="B386" s="67" t="s">
        <v>290</v>
      </c>
      <c r="C386" s="872"/>
      <c r="D386" s="121">
        <v>7000</v>
      </c>
      <c r="E386" s="131" t="s">
        <v>367</v>
      </c>
      <c r="F386" s="863"/>
      <c r="G386" s="16" t="s">
        <v>496</v>
      </c>
      <c r="H386" s="15"/>
      <c r="I386" s="16" t="s">
        <v>496</v>
      </c>
      <c r="J386" s="15"/>
      <c r="K386" s="15"/>
      <c r="L386" s="16" t="s">
        <v>496</v>
      </c>
      <c r="M386" s="16"/>
      <c r="N386" s="15"/>
      <c r="O386" s="17"/>
    </row>
    <row r="387" spans="1:15" s="39" customFormat="1" ht="47.25" x14ac:dyDescent="0.2">
      <c r="A387" s="868"/>
      <c r="B387" s="67" t="s">
        <v>291</v>
      </c>
      <c r="C387" s="872"/>
      <c r="D387" s="121">
        <v>410</v>
      </c>
      <c r="E387" s="131" t="s">
        <v>368</v>
      </c>
      <c r="F387" s="863"/>
      <c r="G387" s="16" t="s">
        <v>496</v>
      </c>
      <c r="H387" s="15"/>
      <c r="I387" s="16" t="s">
        <v>496</v>
      </c>
      <c r="J387" s="15"/>
      <c r="K387" s="15"/>
      <c r="L387" s="16" t="s">
        <v>496</v>
      </c>
      <c r="M387" s="16"/>
      <c r="N387" s="15"/>
      <c r="O387" s="17"/>
    </row>
    <row r="388" spans="1:15" s="39" customFormat="1" ht="47.25" x14ac:dyDescent="0.2">
      <c r="A388" s="868"/>
      <c r="B388" s="67" t="s">
        <v>292</v>
      </c>
      <c r="C388" s="872"/>
      <c r="D388" s="121">
        <v>410</v>
      </c>
      <c r="E388" s="131" t="s">
        <v>369</v>
      </c>
      <c r="F388" s="863"/>
      <c r="G388" s="16" t="s">
        <v>496</v>
      </c>
      <c r="H388" s="15"/>
      <c r="I388" s="16" t="s">
        <v>496</v>
      </c>
      <c r="J388" s="15"/>
      <c r="K388" s="15"/>
      <c r="L388" s="16" t="s">
        <v>496</v>
      </c>
      <c r="M388" s="16"/>
      <c r="N388" s="15"/>
      <c r="O388" s="17"/>
    </row>
    <row r="389" spans="1:15" s="39" customFormat="1" ht="47.25" x14ac:dyDescent="0.2">
      <c r="A389" s="868"/>
      <c r="B389" s="67" t="s">
        <v>293</v>
      </c>
      <c r="C389" s="872"/>
      <c r="D389" s="121">
        <v>500</v>
      </c>
      <c r="E389" s="131" t="s">
        <v>370</v>
      </c>
      <c r="F389" s="863"/>
      <c r="G389" s="16" t="s">
        <v>496</v>
      </c>
      <c r="H389" s="15"/>
      <c r="I389" s="16" t="s">
        <v>496</v>
      </c>
      <c r="J389" s="15"/>
      <c r="K389" s="15"/>
      <c r="L389" s="16" t="s">
        <v>496</v>
      </c>
      <c r="M389" s="16"/>
      <c r="N389" s="15"/>
      <c r="O389" s="17"/>
    </row>
    <row r="390" spans="1:15" s="39" customFormat="1" ht="47.25" x14ac:dyDescent="0.2">
      <c r="A390" s="868"/>
      <c r="B390" s="67" t="s">
        <v>294</v>
      </c>
      <c r="C390" s="872"/>
      <c r="D390" s="121">
        <v>375</v>
      </c>
      <c r="E390" s="131" t="s">
        <v>371</v>
      </c>
      <c r="F390" s="863"/>
      <c r="G390" s="16" t="s">
        <v>496</v>
      </c>
      <c r="H390" s="15"/>
      <c r="I390" s="16" t="s">
        <v>496</v>
      </c>
      <c r="J390" s="15"/>
      <c r="K390" s="15"/>
      <c r="L390" s="16" t="s">
        <v>496</v>
      </c>
      <c r="M390" s="16"/>
      <c r="N390" s="15"/>
      <c r="O390" s="17"/>
    </row>
    <row r="391" spans="1:15" s="39" customFormat="1" ht="47.25" x14ac:dyDescent="0.2">
      <c r="A391" s="868"/>
      <c r="B391" s="67" t="s">
        <v>295</v>
      </c>
      <c r="C391" s="872"/>
      <c r="D391" s="121">
        <v>4000</v>
      </c>
      <c r="E391" s="131" t="s">
        <v>372</v>
      </c>
      <c r="F391" s="863"/>
      <c r="G391" s="16" t="s">
        <v>496</v>
      </c>
      <c r="H391" s="15"/>
      <c r="I391" s="16" t="s">
        <v>496</v>
      </c>
      <c r="J391" s="15"/>
      <c r="K391" s="15"/>
      <c r="L391" s="16" t="s">
        <v>496</v>
      </c>
      <c r="M391" s="16"/>
      <c r="N391" s="15"/>
      <c r="O391" s="17"/>
    </row>
    <row r="392" spans="1:15" s="39" customFormat="1" ht="47.25" x14ac:dyDescent="0.2">
      <c r="A392" s="868"/>
      <c r="B392" s="67" t="s">
        <v>296</v>
      </c>
      <c r="C392" s="872"/>
      <c r="D392" s="121">
        <v>306</v>
      </c>
      <c r="E392" s="131" t="s">
        <v>373</v>
      </c>
      <c r="F392" s="863"/>
      <c r="G392" s="16" t="s">
        <v>496</v>
      </c>
      <c r="H392" s="15"/>
      <c r="I392" s="16" t="s">
        <v>496</v>
      </c>
      <c r="J392" s="15"/>
      <c r="K392" s="15"/>
      <c r="L392" s="16" t="s">
        <v>496</v>
      </c>
      <c r="M392" s="16"/>
      <c r="N392" s="15"/>
      <c r="O392" s="17"/>
    </row>
    <row r="393" spans="1:15" s="39" customFormat="1" ht="47.25" x14ac:dyDescent="0.2">
      <c r="A393" s="868"/>
      <c r="B393" s="67" t="s">
        <v>297</v>
      </c>
      <c r="C393" s="872"/>
      <c r="D393" s="121">
        <v>247.5</v>
      </c>
      <c r="E393" s="131" t="s">
        <v>374</v>
      </c>
      <c r="F393" s="863"/>
      <c r="G393" s="16" t="s">
        <v>496</v>
      </c>
      <c r="H393" s="15"/>
      <c r="I393" s="16" t="s">
        <v>496</v>
      </c>
      <c r="J393" s="15"/>
      <c r="K393" s="15"/>
      <c r="L393" s="16"/>
      <c r="M393" s="16" t="s">
        <v>496</v>
      </c>
      <c r="N393" s="15"/>
      <c r="O393" s="17"/>
    </row>
    <row r="394" spans="1:15" s="39" customFormat="1" ht="47.25" x14ac:dyDescent="0.2">
      <c r="A394" s="68" t="s">
        <v>666</v>
      </c>
      <c r="B394" s="69" t="s">
        <v>298</v>
      </c>
      <c r="C394" s="70" t="s">
        <v>2171</v>
      </c>
      <c r="D394" s="126">
        <v>127000</v>
      </c>
      <c r="E394" s="128" t="s">
        <v>420</v>
      </c>
      <c r="F394" s="71">
        <v>40633</v>
      </c>
      <c r="G394" s="24" t="s">
        <v>496</v>
      </c>
      <c r="H394" s="23"/>
      <c r="I394" s="24" t="s">
        <v>496</v>
      </c>
      <c r="J394" s="23"/>
      <c r="K394" s="23"/>
      <c r="L394" s="24" t="s">
        <v>496</v>
      </c>
      <c r="M394" s="24"/>
      <c r="N394" s="23"/>
      <c r="O394" s="25"/>
    </row>
    <row r="395" spans="1:15" s="39" customFormat="1" ht="63" x14ac:dyDescent="0.2">
      <c r="A395" s="133" t="s">
        <v>667</v>
      </c>
      <c r="B395" s="67" t="s">
        <v>2008</v>
      </c>
      <c r="C395" s="122" t="s">
        <v>2172</v>
      </c>
      <c r="D395" s="121">
        <v>4192.71</v>
      </c>
      <c r="E395" s="136" t="s">
        <v>421</v>
      </c>
      <c r="F395" s="141">
        <v>40682</v>
      </c>
      <c r="G395" s="16" t="s">
        <v>496</v>
      </c>
      <c r="H395" s="15"/>
      <c r="I395" s="16" t="s">
        <v>496</v>
      </c>
      <c r="J395" s="15"/>
      <c r="K395" s="15"/>
      <c r="L395" s="16" t="s">
        <v>496</v>
      </c>
      <c r="M395" s="16" t="s">
        <v>496</v>
      </c>
      <c r="N395" s="15"/>
      <c r="O395" s="17"/>
    </row>
    <row r="396" spans="1:15" s="39" customFormat="1" ht="47.25" x14ac:dyDescent="0.2">
      <c r="A396" s="133" t="s">
        <v>668</v>
      </c>
      <c r="B396" s="67" t="s">
        <v>299</v>
      </c>
      <c r="C396" s="122" t="s">
        <v>2173</v>
      </c>
      <c r="D396" s="121">
        <v>13000</v>
      </c>
      <c r="E396" s="131" t="s">
        <v>422</v>
      </c>
      <c r="F396" s="141">
        <v>40766</v>
      </c>
      <c r="G396" s="16" t="s">
        <v>496</v>
      </c>
      <c r="H396" s="15"/>
      <c r="I396" s="16" t="s">
        <v>496</v>
      </c>
      <c r="J396" s="15"/>
      <c r="K396" s="15"/>
      <c r="L396" s="16" t="s">
        <v>496</v>
      </c>
      <c r="M396" s="16" t="s">
        <v>496</v>
      </c>
      <c r="N396" s="15"/>
      <c r="O396" s="17"/>
    </row>
    <row r="397" spans="1:15" s="39" customFormat="1" ht="47.25" x14ac:dyDescent="0.2">
      <c r="A397" s="133" t="s">
        <v>669</v>
      </c>
      <c r="B397" s="67" t="s">
        <v>52</v>
      </c>
      <c r="C397" s="122" t="s">
        <v>2174</v>
      </c>
      <c r="D397" s="121">
        <v>46871.93</v>
      </c>
      <c r="E397" s="131" t="s">
        <v>423</v>
      </c>
      <c r="F397" s="141">
        <v>40717</v>
      </c>
      <c r="G397" s="16" t="s">
        <v>496</v>
      </c>
      <c r="H397" s="15"/>
      <c r="I397" s="16" t="s">
        <v>496</v>
      </c>
      <c r="J397" s="15"/>
      <c r="K397" s="15"/>
      <c r="L397" s="16" t="s">
        <v>496</v>
      </c>
      <c r="M397" s="16" t="s">
        <v>496</v>
      </c>
      <c r="N397" s="15"/>
      <c r="O397" s="17"/>
    </row>
    <row r="398" spans="1:15" s="39" customFormat="1" ht="63" x14ac:dyDescent="0.2">
      <c r="A398" s="868" t="s">
        <v>670</v>
      </c>
      <c r="B398" s="67" t="s">
        <v>300</v>
      </c>
      <c r="C398" s="872" t="s">
        <v>2175</v>
      </c>
      <c r="D398" s="121">
        <v>2800</v>
      </c>
      <c r="E398" s="136" t="s">
        <v>424</v>
      </c>
      <c r="F398" s="862">
        <v>40696</v>
      </c>
      <c r="G398" s="16" t="s">
        <v>496</v>
      </c>
      <c r="H398" s="15"/>
      <c r="I398" s="16" t="s">
        <v>496</v>
      </c>
      <c r="J398" s="15"/>
      <c r="K398" s="15"/>
      <c r="L398" s="16" t="s">
        <v>496</v>
      </c>
      <c r="M398" s="16" t="s">
        <v>496</v>
      </c>
      <c r="N398" s="15"/>
      <c r="O398" s="17"/>
    </row>
    <row r="399" spans="1:15" s="39" customFormat="1" ht="63" x14ac:dyDescent="0.2">
      <c r="A399" s="868"/>
      <c r="B399" s="67" t="s">
        <v>301</v>
      </c>
      <c r="C399" s="872"/>
      <c r="D399" s="121">
        <v>2195</v>
      </c>
      <c r="E399" s="136" t="s">
        <v>425</v>
      </c>
      <c r="F399" s="863"/>
      <c r="G399" s="16" t="s">
        <v>496</v>
      </c>
      <c r="H399" s="15"/>
      <c r="I399" s="16" t="s">
        <v>496</v>
      </c>
      <c r="J399" s="15"/>
      <c r="K399" s="15"/>
      <c r="L399" s="16" t="s">
        <v>496</v>
      </c>
      <c r="M399" s="16" t="s">
        <v>496</v>
      </c>
      <c r="N399" s="15"/>
      <c r="O399" s="17"/>
    </row>
    <row r="400" spans="1:15" s="39" customFormat="1" ht="63" x14ac:dyDescent="0.2">
      <c r="A400" s="868" t="s">
        <v>671</v>
      </c>
      <c r="B400" s="67" t="s">
        <v>302</v>
      </c>
      <c r="C400" s="872" t="s">
        <v>2176</v>
      </c>
      <c r="D400" s="121">
        <v>9953.8700000000008</v>
      </c>
      <c r="E400" s="136" t="s">
        <v>426</v>
      </c>
      <c r="F400" s="862">
        <v>40724</v>
      </c>
      <c r="G400" s="16" t="s">
        <v>496</v>
      </c>
      <c r="H400" s="15"/>
      <c r="I400" s="16" t="s">
        <v>496</v>
      </c>
      <c r="J400" s="15"/>
      <c r="K400" s="15"/>
      <c r="L400" s="16" t="s">
        <v>496</v>
      </c>
      <c r="M400" s="16" t="s">
        <v>496</v>
      </c>
      <c r="N400" s="15"/>
      <c r="O400" s="17"/>
    </row>
    <row r="401" spans="1:15" s="39" customFormat="1" ht="63" x14ac:dyDescent="0.2">
      <c r="A401" s="868"/>
      <c r="B401" s="67" t="s">
        <v>302</v>
      </c>
      <c r="C401" s="872"/>
      <c r="D401" s="121">
        <v>144.91</v>
      </c>
      <c r="E401" s="136" t="s">
        <v>427</v>
      </c>
      <c r="F401" s="862"/>
      <c r="G401" s="16" t="s">
        <v>496</v>
      </c>
      <c r="H401" s="15"/>
      <c r="I401" s="16" t="s">
        <v>496</v>
      </c>
      <c r="J401" s="15"/>
      <c r="K401" s="15"/>
      <c r="L401" s="16" t="s">
        <v>496</v>
      </c>
      <c r="M401" s="16" t="s">
        <v>496</v>
      </c>
      <c r="N401" s="15"/>
      <c r="O401" s="17"/>
    </row>
    <row r="402" spans="1:15" s="39" customFormat="1" ht="63" x14ac:dyDescent="0.2">
      <c r="A402" s="868"/>
      <c r="B402" s="67" t="s">
        <v>107</v>
      </c>
      <c r="C402" s="872"/>
      <c r="D402" s="121">
        <v>620</v>
      </c>
      <c r="E402" s="136" t="s">
        <v>428</v>
      </c>
      <c r="F402" s="863"/>
      <c r="G402" s="16" t="s">
        <v>496</v>
      </c>
      <c r="H402" s="15"/>
      <c r="I402" s="16" t="s">
        <v>496</v>
      </c>
      <c r="J402" s="15"/>
      <c r="K402" s="15"/>
      <c r="L402" s="16" t="s">
        <v>496</v>
      </c>
      <c r="M402" s="16" t="s">
        <v>496</v>
      </c>
      <c r="N402" s="15"/>
      <c r="O402" s="17"/>
    </row>
    <row r="403" spans="1:15" s="39" customFormat="1" ht="47.25" x14ac:dyDescent="0.2">
      <c r="A403" s="868" t="s">
        <v>672</v>
      </c>
      <c r="B403" s="67" t="s">
        <v>303</v>
      </c>
      <c r="C403" s="872" t="s">
        <v>2177</v>
      </c>
      <c r="D403" s="121">
        <v>4000</v>
      </c>
      <c r="E403" s="131" t="s">
        <v>429</v>
      </c>
      <c r="F403" s="141">
        <v>40794</v>
      </c>
      <c r="G403" s="16" t="s">
        <v>496</v>
      </c>
      <c r="H403" s="15"/>
      <c r="I403" s="16" t="s">
        <v>496</v>
      </c>
      <c r="J403" s="15"/>
      <c r="K403" s="15"/>
      <c r="L403" s="16" t="s">
        <v>496</v>
      </c>
      <c r="M403" s="16" t="s">
        <v>496</v>
      </c>
      <c r="N403" s="15"/>
      <c r="O403" s="17"/>
    </row>
    <row r="404" spans="1:15" s="39" customFormat="1" ht="47.25" x14ac:dyDescent="0.2">
      <c r="A404" s="868"/>
      <c r="B404" s="67" t="s">
        <v>304</v>
      </c>
      <c r="C404" s="872"/>
      <c r="D404" s="121">
        <v>4000</v>
      </c>
      <c r="E404" s="131" t="s">
        <v>430</v>
      </c>
      <c r="F404" s="141">
        <v>40843</v>
      </c>
      <c r="G404" s="16" t="s">
        <v>496</v>
      </c>
      <c r="H404" s="15"/>
      <c r="I404" s="16" t="s">
        <v>496</v>
      </c>
      <c r="J404" s="15"/>
      <c r="K404" s="15"/>
      <c r="L404" s="16" t="s">
        <v>496</v>
      </c>
      <c r="M404" s="16" t="s">
        <v>496</v>
      </c>
      <c r="N404" s="15"/>
      <c r="O404" s="17"/>
    </row>
    <row r="405" spans="1:15" s="39" customFormat="1" ht="47.25" x14ac:dyDescent="0.2">
      <c r="A405" s="868" t="s">
        <v>673</v>
      </c>
      <c r="B405" s="67" t="s">
        <v>305</v>
      </c>
      <c r="C405" s="872" t="s">
        <v>2178</v>
      </c>
      <c r="D405" s="121">
        <v>88881.56</v>
      </c>
      <c r="E405" s="137" t="s">
        <v>431</v>
      </c>
      <c r="F405" s="862">
        <v>40766</v>
      </c>
      <c r="G405" s="16" t="s">
        <v>496</v>
      </c>
      <c r="H405" s="15"/>
      <c r="I405" s="16" t="s">
        <v>496</v>
      </c>
      <c r="J405" s="15"/>
      <c r="K405" s="15"/>
      <c r="L405" s="16" t="s">
        <v>496</v>
      </c>
      <c r="M405" s="16" t="s">
        <v>496</v>
      </c>
      <c r="N405" s="15"/>
      <c r="O405" s="17"/>
    </row>
    <row r="406" spans="1:15" s="39" customFormat="1" ht="47.25" x14ac:dyDescent="0.2">
      <c r="A406" s="868"/>
      <c r="B406" s="67" t="s">
        <v>302</v>
      </c>
      <c r="C406" s="872"/>
      <c r="D406" s="121">
        <v>54235.28</v>
      </c>
      <c r="E406" s="137" t="s">
        <v>432</v>
      </c>
      <c r="F406" s="862"/>
      <c r="G406" s="16" t="s">
        <v>496</v>
      </c>
      <c r="H406" s="15"/>
      <c r="I406" s="16" t="s">
        <v>496</v>
      </c>
      <c r="J406" s="15"/>
      <c r="K406" s="15"/>
      <c r="L406" s="16" t="s">
        <v>496</v>
      </c>
      <c r="M406" s="16" t="s">
        <v>496</v>
      </c>
      <c r="N406" s="15"/>
      <c r="O406" s="17"/>
    </row>
    <row r="407" spans="1:15" s="39" customFormat="1" ht="59.25" customHeight="1" x14ac:dyDescent="0.2">
      <c r="A407" s="133" t="s">
        <v>674</v>
      </c>
      <c r="B407" s="67" t="s">
        <v>306</v>
      </c>
      <c r="C407" s="122" t="s">
        <v>1089</v>
      </c>
      <c r="D407" s="121">
        <v>369125.21</v>
      </c>
      <c r="E407" s="131" t="s">
        <v>433</v>
      </c>
      <c r="F407" s="141">
        <v>40829</v>
      </c>
      <c r="G407" s="16" t="s">
        <v>496</v>
      </c>
      <c r="H407" s="15"/>
      <c r="I407" s="16" t="s">
        <v>496</v>
      </c>
      <c r="J407" s="15"/>
      <c r="K407" s="15"/>
      <c r="L407" s="16" t="s">
        <v>496</v>
      </c>
      <c r="M407" s="16" t="s">
        <v>496</v>
      </c>
      <c r="N407" s="15"/>
      <c r="O407" s="17"/>
    </row>
    <row r="408" spans="1:15" s="39" customFormat="1" ht="63" x14ac:dyDescent="0.2">
      <c r="A408" s="868" t="s">
        <v>675</v>
      </c>
      <c r="B408" s="67" t="s">
        <v>101</v>
      </c>
      <c r="C408" s="872" t="s">
        <v>2179</v>
      </c>
      <c r="D408" s="121">
        <v>339</v>
      </c>
      <c r="E408" s="136" t="s">
        <v>434</v>
      </c>
      <c r="F408" s="862">
        <v>40800</v>
      </c>
      <c r="G408" s="16" t="s">
        <v>496</v>
      </c>
      <c r="H408" s="15"/>
      <c r="I408" s="16" t="s">
        <v>496</v>
      </c>
      <c r="J408" s="15"/>
      <c r="K408" s="15"/>
      <c r="L408" s="16" t="s">
        <v>496</v>
      </c>
      <c r="M408" s="16" t="s">
        <v>496</v>
      </c>
      <c r="N408" s="15"/>
      <c r="O408" s="17"/>
    </row>
    <row r="409" spans="1:15" s="39" customFormat="1" ht="63" x14ac:dyDescent="0.2">
      <c r="A409" s="868"/>
      <c r="B409" s="67" t="s">
        <v>196</v>
      </c>
      <c r="C409" s="872"/>
      <c r="D409" s="121">
        <v>1710.5</v>
      </c>
      <c r="E409" s="136" t="s">
        <v>435</v>
      </c>
      <c r="F409" s="862"/>
      <c r="G409" s="16" t="s">
        <v>496</v>
      </c>
      <c r="H409" s="15"/>
      <c r="I409" s="16" t="s">
        <v>496</v>
      </c>
      <c r="J409" s="15"/>
      <c r="K409" s="15"/>
      <c r="L409" s="16" t="s">
        <v>496</v>
      </c>
      <c r="M409" s="16" t="s">
        <v>496</v>
      </c>
      <c r="N409" s="15"/>
      <c r="O409" s="17"/>
    </row>
    <row r="410" spans="1:15" s="39" customFormat="1" ht="63" x14ac:dyDescent="0.2">
      <c r="A410" s="868" t="s">
        <v>676</v>
      </c>
      <c r="B410" s="67" t="s">
        <v>307</v>
      </c>
      <c r="C410" s="872" t="s">
        <v>2180</v>
      </c>
      <c r="D410" s="121">
        <v>4509</v>
      </c>
      <c r="E410" s="136" t="s">
        <v>436</v>
      </c>
      <c r="F410" s="862">
        <v>40836</v>
      </c>
      <c r="G410" s="16" t="s">
        <v>496</v>
      </c>
      <c r="H410" s="15"/>
      <c r="I410" s="16" t="s">
        <v>496</v>
      </c>
      <c r="J410" s="15"/>
      <c r="K410" s="15"/>
      <c r="L410" s="16" t="s">
        <v>496</v>
      </c>
      <c r="M410" s="16" t="s">
        <v>496</v>
      </c>
      <c r="N410" s="15"/>
      <c r="O410" s="17"/>
    </row>
    <row r="411" spans="1:15" s="39" customFormat="1" ht="63" x14ac:dyDescent="0.2">
      <c r="A411" s="868"/>
      <c r="B411" s="67" t="s">
        <v>308</v>
      </c>
      <c r="C411" s="872"/>
      <c r="D411" s="121">
        <f>1290+530+152+148+180+180+150+186+45+180</f>
        <v>3041</v>
      </c>
      <c r="E411" s="136" t="s">
        <v>437</v>
      </c>
      <c r="F411" s="862"/>
      <c r="G411" s="16" t="s">
        <v>496</v>
      </c>
      <c r="H411" s="15"/>
      <c r="I411" s="16" t="s">
        <v>496</v>
      </c>
      <c r="J411" s="15"/>
      <c r="K411" s="15"/>
      <c r="L411" s="16" t="s">
        <v>496</v>
      </c>
      <c r="M411" s="16" t="s">
        <v>496</v>
      </c>
      <c r="N411" s="15"/>
      <c r="O411" s="17"/>
    </row>
    <row r="412" spans="1:15" s="39" customFormat="1" ht="63" x14ac:dyDescent="0.2">
      <c r="A412" s="868"/>
      <c r="B412" s="67" t="s">
        <v>308</v>
      </c>
      <c r="C412" s="872"/>
      <c r="D412" s="121">
        <f>1140+2700+1650+3000+1050+102+3000</f>
        <v>12642</v>
      </c>
      <c r="E412" s="136" t="s">
        <v>438</v>
      </c>
      <c r="F412" s="862"/>
      <c r="G412" s="16" t="s">
        <v>496</v>
      </c>
      <c r="H412" s="15"/>
      <c r="I412" s="16" t="s">
        <v>496</v>
      </c>
      <c r="J412" s="15"/>
      <c r="K412" s="15"/>
      <c r="L412" s="16" t="s">
        <v>496</v>
      </c>
      <c r="M412" s="16" t="s">
        <v>496</v>
      </c>
      <c r="N412" s="15"/>
      <c r="O412" s="17"/>
    </row>
    <row r="413" spans="1:15" s="39" customFormat="1" ht="63.75" thickBot="1" x14ac:dyDescent="0.25">
      <c r="A413" s="888"/>
      <c r="B413" s="144" t="s">
        <v>309</v>
      </c>
      <c r="C413" s="889"/>
      <c r="D413" s="124">
        <v>1020</v>
      </c>
      <c r="E413" s="22" t="s">
        <v>439</v>
      </c>
      <c r="F413" s="893"/>
      <c r="G413" s="19" t="s">
        <v>496</v>
      </c>
      <c r="H413" s="18"/>
      <c r="I413" s="19" t="s">
        <v>496</v>
      </c>
      <c r="J413" s="18"/>
      <c r="K413" s="18"/>
      <c r="L413" s="19" t="s">
        <v>496</v>
      </c>
      <c r="M413" s="19" t="s">
        <v>496</v>
      </c>
      <c r="N413" s="18"/>
      <c r="O413" s="20"/>
    </row>
    <row r="414" spans="1:15" s="42" customFormat="1" ht="12" thickTop="1" x14ac:dyDescent="0.2">
      <c r="A414" s="1"/>
      <c r="D414" s="6"/>
      <c r="E414" s="1"/>
      <c r="F414" s="7"/>
    </row>
    <row r="415" spans="1:15" s="42" customFormat="1" x14ac:dyDescent="0.2">
      <c r="A415" s="1"/>
      <c r="D415" s="6"/>
      <c r="E415" s="1"/>
      <c r="F415" s="7"/>
    </row>
    <row r="416" spans="1:15" s="42" customFormat="1" x14ac:dyDescent="0.2">
      <c r="A416" s="1"/>
      <c r="D416" s="6"/>
      <c r="E416" s="1"/>
      <c r="F416" s="7"/>
    </row>
    <row r="417" spans="1:6" s="42" customFormat="1" x14ac:dyDescent="0.2">
      <c r="A417" s="1"/>
      <c r="D417" s="6"/>
      <c r="E417" s="1"/>
      <c r="F417" s="7"/>
    </row>
    <row r="418" spans="1:6" s="130" customFormat="1" ht="10.5" customHeight="1" x14ac:dyDescent="0.2">
      <c r="A418" s="139"/>
      <c r="D418" s="6"/>
      <c r="E418" s="139"/>
      <c r="F418" s="7"/>
    </row>
    <row r="419" spans="1:6" s="130" customFormat="1" ht="15.75" customHeight="1" x14ac:dyDescent="0.2">
      <c r="A419" s="139"/>
      <c r="D419" s="6"/>
      <c r="E419" s="139"/>
      <c r="F419" s="7"/>
    </row>
    <row r="420" spans="1:6" s="130" customFormat="1" x14ac:dyDescent="0.2">
      <c r="A420" s="139"/>
      <c r="D420" s="6"/>
      <c r="E420" s="139"/>
      <c r="F420" s="7"/>
    </row>
    <row r="421" spans="1:6" s="130" customFormat="1" x14ac:dyDescent="0.2">
      <c r="A421" s="139"/>
      <c r="D421" s="6"/>
      <c r="E421" s="139"/>
      <c r="F421" s="7"/>
    </row>
    <row r="422" spans="1:6" s="130" customFormat="1" x14ac:dyDescent="0.2">
      <c r="A422" s="139"/>
      <c r="D422" s="6"/>
      <c r="E422" s="139"/>
      <c r="F422" s="7"/>
    </row>
    <row r="423" spans="1:6" s="130" customFormat="1" x14ac:dyDescent="0.2">
      <c r="A423" s="139"/>
      <c r="D423" s="6"/>
      <c r="E423" s="139"/>
      <c r="F423" s="7"/>
    </row>
    <row r="424" spans="1:6" s="130" customFormat="1" x14ac:dyDescent="0.2">
      <c r="A424" s="139"/>
      <c r="D424" s="6"/>
      <c r="E424" s="139"/>
      <c r="F424" s="7"/>
    </row>
    <row r="425" spans="1:6" s="130" customFormat="1" x14ac:dyDescent="0.2">
      <c r="A425" s="139"/>
      <c r="D425" s="6"/>
      <c r="E425" s="139"/>
      <c r="F425" s="7"/>
    </row>
    <row r="426" spans="1:6" s="130" customFormat="1" x14ac:dyDescent="0.2">
      <c r="A426" s="139"/>
      <c r="D426" s="6"/>
      <c r="E426" s="139"/>
      <c r="F426" s="7"/>
    </row>
    <row r="427" spans="1:6" s="130" customFormat="1" x14ac:dyDescent="0.2">
      <c r="A427" s="139"/>
      <c r="D427" s="6"/>
      <c r="E427" s="139"/>
      <c r="F427" s="7"/>
    </row>
    <row r="428" spans="1:6" s="130" customFormat="1" x14ac:dyDescent="0.2">
      <c r="A428" s="139"/>
      <c r="D428" s="6"/>
      <c r="E428" s="139"/>
      <c r="F428" s="7"/>
    </row>
    <row r="429" spans="1:6" s="130" customFormat="1" x14ac:dyDescent="0.2">
      <c r="A429" s="139"/>
      <c r="D429" s="6"/>
      <c r="E429" s="139"/>
      <c r="F429" s="7"/>
    </row>
    <row r="430" spans="1:6" s="130" customFormat="1" x14ac:dyDescent="0.2">
      <c r="A430" s="139"/>
      <c r="D430" s="6"/>
      <c r="E430" s="139"/>
      <c r="F430" s="7"/>
    </row>
    <row r="431" spans="1:6" s="130" customFormat="1" x14ac:dyDescent="0.2">
      <c r="A431" s="139"/>
      <c r="D431" s="6"/>
      <c r="E431" s="139"/>
      <c r="F431" s="7"/>
    </row>
    <row r="432" spans="1:6" s="130" customFormat="1" x14ac:dyDescent="0.2">
      <c r="A432" s="139"/>
      <c r="D432" s="6"/>
      <c r="E432" s="139"/>
      <c r="F432" s="7"/>
    </row>
    <row r="433" spans="1:6" s="130" customFormat="1" x14ac:dyDescent="0.2">
      <c r="A433" s="139"/>
      <c r="D433" s="6"/>
      <c r="E433" s="139"/>
      <c r="F433" s="7"/>
    </row>
    <row r="434" spans="1:6" s="130" customFormat="1" x14ac:dyDescent="0.2">
      <c r="A434" s="139"/>
      <c r="D434" s="6"/>
      <c r="E434" s="139"/>
      <c r="F434" s="7"/>
    </row>
    <row r="435" spans="1:6" s="130" customFormat="1" x14ac:dyDescent="0.2">
      <c r="A435" s="139"/>
      <c r="D435" s="6"/>
      <c r="E435" s="139"/>
      <c r="F435" s="7"/>
    </row>
    <row r="436" spans="1:6" s="130" customFormat="1" x14ac:dyDescent="0.2">
      <c r="A436" s="139"/>
      <c r="D436" s="6"/>
      <c r="E436" s="139"/>
      <c r="F436" s="7"/>
    </row>
    <row r="437" spans="1:6" s="130" customFormat="1" x14ac:dyDescent="0.2">
      <c r="A437" s="139"/>
      <c r="D437" s="6"/>
      <c r="E437" s="139"/>
      <c r="F437" s="7"/>
    </row>
    <row r="438" spans="1:6" s="130" customFormat="1" x14ac:dyDescent="0.2">
      <c r="A438" s="139"/>
      <c r="D438" s="6"/>
      <c r="E438" s="139"/>
      <c r="F438" s="7"/>
    </row>
    <row r="439" spans="1:6" s="130" customFormat="1" x14ac:dyDescent="0.2">
      <c r="A439" s="139"/>
      <c r="D439" s="6"/>
      <c r="E439" s="139"/>
      <c r="F439" s="7"/>
    </row>
    <row r="440" spans="1:6" s="130" customFormat="1" x14ac:dyDescent="0.2">
      <c r="A440" s="139"/>
      <c r="D440" s="6"/>
      <c r="E440" s="139"/>
      <c r="F440" s="7"/>
    </row>
    <row r="441" spans="1:6" s="130" customFormat="1" x14ac:dyDescent="0.2">
      <c r="A441" s="139"/>
      <c r="D441" s="6"/>
      <c r="E441" s="139"/>
      <c r="F441" s="7"/>
    </row>
    <row r="442" spans="1:6" s="130" customFormat="1" x14ac:dyDescent="0.2">
      <c r="A442" s="139"/>
      <c r="D442" s="6"/>
      <c r="E442" s="139"/>
      <c r="F442" s="7"/>
    </row>
    <row r="443" spans="1:6" s="130" customFormat="1" x14ac:dyDescent="0.2">
      <c r="A443" s="139"/>
      <c r="D443" s="6"/>
      <c r="E443" s="139"/>
      <c r="F443" s="7"/>
    </row>
    <row r="444" spans="1:6" s="130" customFormat="1" x14ac:dyDescent="0.2">
      <c r="A444" s="139"/>
      <c r="D444" s="6"/>
      <c r="E444" s="139"/>
      <c r="F444" s="7"/>
    </row>
    <row r="445" spans="1:6" s="130" customFormat="1" x14ac:dyDescent="0.2">
      <c r="A445" s="139"/>
      <c r="D445" s="6"/>
      <c r="E445" s="139"/>
      <c r="F445" s="7"/>
    </row>
    <row r="446" spans="1:6" s="130" customFormat="1" x14ac:dyDescent="0.2">
      <c r="A446" s="139"/>
      <c r="D446" s="6"/>
      <c r="E446" s="139"/>
      <c r="F446" s="7"/>
    </row>
    <row r="447" spans="1:6" s="130" customFormat="1" x14ac:dyDescent="0.2">
      <c r="A447" s="139"/>
      <c r="D447" s="6"/>
      <c r="E447" s="139"/>
      <c r="F447" s="7"/>
    </row>
    <row r="448" spans="1:6" s="130" customFormat="1" x14ac:dyDescent="0.2">
      <c r="A448" s="139"/>
      <c r="D448" s="6"/>
      <c r="E448" s="139"/>
      <c r="F448" s="7"/>
    </row>
    <row r="449" spans="1:6" s="130" customFormat="1" x14ac:dyDescent="0.2">
      <c r="A449" s="139"/>
      <c r="D449" s="6"/>
      <c r="E449" s="139"/>
      <c r="F449" s="7"/>
    </row>
    <row r="450" spans="1:6" s="130" customFormat="1" x14ac:dyDescent="0.2">
      <c r="A450" s="139"/>
      <c r="D450" s="6"/>
      <c r="E450" s="139"/>
      <c r="F450" s="7"/>
    </row>
    <row r="451" spans="1:6" s="130" customFormat="1" x14ac:dyDescent="0.2">
      <c r="A451" s="139"/>
      <c r="D451" s="6"/>
      <c r="E451" s="139"/>
      <c r="F451" s="7"/>
    </row>
    <row r="452" spans="1:6" s="130" customFormat="1" x14ac:dyDescent="0.2">
      <c r="A452" s="139"/>
      <c r="D452" s="6"/>
      <c r="E452" s="139"/>
      <c r="F452" s="7"/>
    </row>
    <row r="453" spans="1:6" s="130" customFormat="1" x14ac:dyDescent="0.2">
      <c r="A453" s="139"/>
      <c r="D453" s="6"/>
      <c r="E453" s="139"/>
      <c r="F453" s="7"/>
    </row>
    <row r="454" spans="1:6" s="130" customFormat="1" x14ac:dyDescent="0.2">
      <c r="A454" s="139"/>
      <c r="D454" s="6"/>
      <c r="E454" s="139"/>
      <c r="F454" s="7"/>
    </row>
    <row r="455" spans="1:6" s="130" customFormat="1" x14ac:dyDescent="0.2">
      <c r="A455" s="139"/>
      <c r="D455" s="6"/>
      <c r="E455" s="139"/>
      <c r="F455" s="7"/>
    </row>
    <row r="456" spans="1:6" s="130" customFormat="1" x14ac:dyDescent="0.2">
      <c r="A456" s="139"/>
      <c r="D456" s="6"/>
      <c r="E456" s="139"/>
      <c r="F456" s="7"/>
    </row>
    <row r="457" spans="1:6" s="130" customFormat="1" x14ac:dyDescent="0.2">
      <c r="A457" s="139"/>
      <c r="D457" s="6"/>
      <c r="E457" s="139"/>
      <c r="F457" s="7"/>
    </row>
    <row r="458" spans="1:6" s="130" customFormat="1" x14ac:dyDescent="0.2">
      <c r="A458" s="139"/>
      <c r="D458" s="6"/>
      <c r="E458" s="139"/>
      <c r="F458" s="7"/>
    </row>
    <row r="459" spans="1:6" s="130" customFormat="1" x14ac:dyDescent="0.2">
      <c r="A459" s="139"/>
      <c r="D459" s="6"/>
      <c r="E459" s="139"/>
      <c r="F459" s="7"/>
    </row>
    <row r="460" spans="1:6" s="130" customFormat="1" x14ac:dyDescent="0.2">
      <c r="A460" s="139"/>
      <c r="D460" s="6"/>
      <c r="E460" s="139"/>
      <c r="F460" s="7"/>
    </row>
    <row r="461" spans="1:6" s="130" customFormat="1" x14ac:dyDescent="0.2">
      <c r="A461" s="139"/>
      <c r="D461" s="6"/>
      <c r="E461" s="139"/>
      <c r="F461" s="7"/>
    </row>
    <row r="462" spans="1:6" s="130" customFormat="1" x14ac:dyDescent="0.2">
      <c r="A462" s="139"/>
      <c r="D462" s="6"/>
      <c r="E462" s="139"/>
      <c r="F462" s="7"/>
    </row>
    <row r="463" spans="1:6" s="130" customFormat="1" x14ac:dyDescent="0.2">
      <c r="A463" s="139"/>
      <c r="D463" s="6"/>
      <c r="E463" s="139"/>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mergeCells count="242">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A160:A164"/>
    <mergeCell ref="A183:A185"/>
    <mergeCell ref="A176:A177"/>
    <mergeCell ref="A179:A182"/>
    <mergeCell ref="A127:A131"/>
    <mergeCell ref="A133:A134"/>
    <mergeCell ref="A136:A139"/>
    <mergeCell ref="A140:A144"/>
    <mergeCell ref="A147:A150"/>
    <mergeCell ref="A152:A156"/>
    <mergeCell ref="A19:A20"/>
    <mergeCell ref="A22:A23"/>
    <mergeCell ref="A28:A29"/>
    <mergeCell ref="A32:A35"/>
    <mergeCell ref="A36:A40"/>
    <mergeCell ref="A47:A49"/>
    <mergeCell ref="A52:A54"/>
    <mergeCell ref="F50:F51"/>
    <mergeCell ref="F52:F54"/>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s>
  <conditionalFormatting sqref="C395:C397">
    <cfRule type="cellIs" dxfId="744" priority="8" stopIfTrue="1" operator="lessThanOrEqual">
      <formula>0</formula>
    </cfRule>
  </conditionalFormatting>
  <conditionalFormatting sqref="C410:C413">
    <cfRule type="cellIs" dxfId="743" priority="6" stopIfTrue="1" operator="lessThanOrEqual">
      <formula>0</formula>
    </cfRule>
  </conditionalFormatting>
  <conditionalFormatting sqref="C398:C409">
    <cfRule type="cellIs" dxfId="742" priority="7" stopIfTrue="1" operator="lessThanOrEqual">
      <formula>0</formula>
    </cfRule>
  </conditionalFormatting>
  <conditionalFormatting sqref="B329:B394">
    <cfRule type="cellIs" dxfId="741" priority="4" stopIfTrue="1" operator="lessThanOrEqual">
      <formula>0</formula>
    </cfRule>
  </conditionalFormatting>
  <conditionalFormatting sqref="B395:B397">
    <cfRule type="cellIs" dxfId="740" priority="3" stopIfTrue="1" operator="lessThanOrEqual">
      <formula>0</formula>
    </cfRule>
  </conditionalFormatting>
  <conditionalFormatting sqref="B410:B413">
    <cfRule type="cellIs" dxfId="739" priority="1" stopIfTrue="1" operator="lessThanOrEqual">
      <formula>0</formula>
    </cfRule>
  </conditionalFormatting>
  <conditionalFormatting sqref="B398:B409">
    <cfRule type="cellIs" dxfId="738"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41"/>
  <sheetViews>
    <sheetView topLeftCell="A7" zoomScale="75" zoomScaleNormal="75" zoomScaleSheetLayoutView="66" workbookViewId="0">
      <pane ySplit="2" topLeftCell="A210" activePane="bottomLeft" state="frozen"/>
      <selection activeCell="A7" sqref="A7"/>
      <selection pane="bottomLeft" activeCell="N44" sqref="N44"/>
    </sheetView>
  </sheetViews>
  <sheetFormatPr baseColWidth="10" defaultColWidth="11.7109375" defaultRowHeight="12" x14ac:dyDescent="0.2"/>
  <cols>
    <col min="1" max="1" width="5" style="613" customWidth="1"/>
    <col min="2" max="2" width="13" style="614" bestFit="1" customWidth="1"/>
    <col min="3" max="3" width="32.5703125" style="620" customWidth="1"/>
    <col min="4" max="4" width="38.5703125" style="621" customWidth="1"/>
    <col min="5" max="5" width="33.28515625" style="620" customWidth="1"/>
    <col min="6" max="6" width="20.28515625" style="622" customWidth="1"/>
    <col min="7" max="7" width="18.85546875" style="623" customWidth="1"/>
    <col min="8" max="8" width="18.7109375" style="624" customWidth="1"/>
    <col min="9" max="9" width="27" style="621" customWidth="1"/>
    <col min="10" max="10" width="18" style="625" customWidth="1"/>
    <col min="11" max="12" width="8" style="610" customWidth="1"/>
    <col min="13" max="14" width="6.7109375" style="610" bestFit="1" customWidth="1"/>
    <col min="15" max="18" width="6.7109375" style="617" bestFit="1" customWidth="1"/>
    <col min="19" max="19" width="21.5703125" style="618" customWidth="1"/>
    <col min="20" max="30" width="11.7109375" style="610" customWidth="1"/>
    <col min="31" max="236" width="11.7109375" style="610"/>
    <col min="237" max="237" width="5" style="610" customWidth="1"/>
    <col min="238" max="238" width="13" style="610" bestFit="1" customWidth="1"/>
    <col min="239" max="239" width="32.5703125" style="610" customWidth="1"/>
    <col min="240" max="240" width="38.5703125" style="610" customWidth="1"/>
    <col min="241" max="245" width="0" style="610" hidden="1" customWidth="1"/>
    <col min="246" max="247" width="18" style="610" customWidth="1"/>
    <col min="248" max="248" width="22" style="610" customWidth="1"/>
    <col min="249" max="249" width="19.5703125" style="610" customWidth="1"/>
    <col min="250" max="250" width="15.28515625" style="610" customWidth="1"/>
    <col min="251" max="251" width="14.140625" style="610" customWidth="1"/>
    <col min="252" max="252" width="17.85546875" style="610" customWidth="1"/>
    <col min="253" max="253" width="14.85546875" style="610" customWidth="1"/>
    <col min="254" max="254" width="15.42578125" style="610" customWidth="1"/>
    <col min="255" max="255" width="7" style="610" customWidth="1"/>
    <col min="256" max="256" width="6.5703125" style="610" customWidth="1"/>
    <col min="257" max="257" width="10.28515625" style="610" customWidth="1"/>
    <col min="258" max="258" width="9.5703125" style="610" customWidth="1"/>
    <col min="259" max="259" width="10.140625" style="610" customWidth="1"/>
    <col min="260" max="260" width="12.28515625" style="610" customWidth="1"/>
    <col min="261" max="261" width="10.28515625" style="610" customWidth="1"/>
    <col min="262" max="262" width="14.85546875" style="610" customWidth="1"/>
    <col min="263" max="263" width="6.140625" style="610" customWidth="1"/>
    <col min="264" max="264" width="17.28515625" style="610" customWidth="1"/>
    <col min="265" max="265" width="14.140625" style="610" customWidth="1"/>
    <col min="266" max="266" width="24.5703125" style="610" customWidth="1"/>
    <col min="267" max="268" width="8" style="610" customWidth="1"/>
    <col min="269" max="274" width="6.7109375" style="610" bestFit="1" customWidth="1"/>
    <col min="275" max="275" width="21.5703125" style="610" customWidth="1"/>
    <col min="276" max="286" width="11.7109375" style="610" customWidth="1"/>
    <col min="287" max="492" width="11.7109375" style="610"/>
    <col min="493" max="493" width="5" style="610" customWidth="1"/>
    <col min="494" max="494" width="13" style="610" bestFit="1" customWidth="1"/>
    <col min="495" max="495" width="32.5703125" style="610" customWidth="1"/>
    <col min="496" max="496" width="38.5703125" style="610" customWidth="1"/>
    <col min="497" max="501" width="0" style="610" hidden="1" customWidth="1"/>
    <col min="502" max="503" width="18" style="610" customWidth="1"/>
    <col min="504" max="504" width="22" style="610" customWidth="1"/>
    <col min="505" max="505" width="19.5703125" style="610" customWidth="1"/>
    <col min="506" max="506" width="15.28515625" style="610" customWidth="1"/>
    <col min="507" max="507" width="14.140625" style="610" customWidth="1"/>
    <col min="508" max="508" width="17.85546875" style="610" customWidth="1"/>
    <col min="509" max="509" width="14.85546875" style="610" customWidth="1"/>
    <col min="510" max="510" width="15.42578125" style="610" customWidth="1"/>
    <col min="511" max="511" width="7" style="610" customWidth="1"/>
    <col min="512" max="512" width="6.5703125" style="610" customWidth="1"/>
    <col min="513" max="513" width="10.28515625" style="610" customWidth="1"/>
    <col min="514" max="514" width="9.5703125" style="610" customWidth="1"/>
    <col min="515" max="515" width="10.140625" style="610" customWidth="1"/>
    <col min="516" max="516" width="12.28515625" style="610" customWidth="1"/>
    <col min="517" max="517" width="10.28515625" style="610" customWidth="1"/>
    <col min="518" max="518" width="14.85546875" style="610" customWidth="1"/>
    <col min="519" max="519" width="6.140625" style="610" customWidth="1"/>
    <col min="520" max="520" width="17.28515625" style="610" customWidth="1"/>
    <col min="521" max="521" width="14.140625" style="610" customWidth="1"/>
    <col min="522" max="522" width="24.5703125" style="610" customWidth="1"/>
    <col min="523" max="524" width="8" style="610" customWidth="1"/>
    <col min="525" max="530" width="6.7109375" style="610" bestFit="1" customWidth="1"/>
    <col min="531" max="531" width="21.5703125" style="610" customWidth="1"/>
    <col min="532" max="542" width="11.7109375" style="610" customWidth="1"/>
    <col min="543" max="748" width="11.7109375" style="610"/>
    <col min="749" max="749" width="5" style="610" customWidth="1"/>
    <col min="750" max="750" width="13" style="610" bestFit="1" customWidth="1"/>
    <col min="751" max="751" width="32.5703125" style="610" customWidth="1"/>
    <col min="752" max="752" width="38.5703125" style="610" customWidth="1"/>
    <col min="753" max="757" width="0" style="610" hidden="1" customWidth="1"/>
    <col min="758" max="759" width="18" style="610" customWidth="1"/>
    <col min="760" max="760" width="22" style="610" customWidth="1"/>
    <col min="761" max="761" width="19.5703125" style="610" customWidth="1"/>
    <col min="762" max="762" width="15.28515625" style="610" customWidth="1"/>
    <col min="763" max="763" width="14.140625" style="610" customWidth="1"/>
    <col min="764" max="764" width="17.85546875" style="610" customWidth="1"/>
    <col min="765" max="765" width="14.85546875" style="610" customWidth="1"/>
    <col min="766" max="766" width="15.42578125" style="610" customWidth="1"/>
    <col min="767" max="767" width="7" style="610" customWidth="1"/>
    <col min="768" max="768" width="6.5703125" style="610" customWidth="1"/>
    <col min="769" max="769" width="10.28515625" style="610" customWidth="1"/>
    <col min="770" max="770" width="9.5703125" style="610" customWidth="1"/>
    <col min="771" max="771" width="10.140625" style="610" customWidth="1"/>
    <col min="772" max="772" width="12.28515625" style="610" customWidth="1"/>
    <col min="773" max="773" width="10.28515625" style="610" customWidth="1"/>
    <col min="774" max="774" width="14.85546875" style="610" customWidth="1"/>
    <col min="775" max="775" width="6.140625" style="610" customWidth="1"/>
    <col min="776" max="776" width="17.28515625" style="610" customWidth="1"/>
    <col min="777" max="777" width="14.140625" style="610" customWidth="1"/>
    <col min="778" max="778" width="24.5703125" style="610" customWidth="1"/>
    <col min="779" max="780" width="8" style="610" customWidth="1"/>
    <col min="781" max="786" width="6.7109375" style="610" bestFit="1" customWidth="1"/>
    <col min="787" max="787" width="21.5703125" style="610" customWidth="1"/>
    <col min="788" max="798" width="11.7109375" style="610" customWidth="1"/>
    <col min="799" max="1004" width="11.7109375" style="610"/>
    <col min="1005" max="1005" width="5" style="610" customWidth="1"/>
    <col min="1006" max="1006" width="13" style="610" bestFit="1" customWidth="1"/>
    <col min="1007" max="1007" width="32.5703125" style="610" customWidth="1"/>
    <col min="1008" max="1008" width="38.5703125" style="610" customWidth="1"/>
    <col min="1009" max="1013" width="0" style="610" hidden="1" customWidth="1"/>
    <col min="1014" max="1015" width="18" style="610" customWidth="1"/>
    <col min="1016" max="1016" width="22" style="610" customWidth="1"/>
    <col min="1017" max="1017" width="19.5703125" style="610" customWidth="1"/>
    <col min="1018" max="1018" width="15.28515625" style="610" customWidth="1"/>
    <col min="1019" max="1019" width="14.140625" style="610" customWidth="1"/>
    <col min="1020" max="1020" width="17.85546875" style="610" customWidth="1"/>
    <col min="1021" max="1021" width="14.85546875" style="610" customWidth="1"/>
    <col min="1022" max="1022" width="15.42578125" style="610" customWidth="1"/>
    <col min="1023" max="1023" width="7" style="610" customWidth="1"/>
    <col min="1024" max="1024" width="6.5703125" style="610" customWidth="1"/>
    <col min="1025" max="1025" width="10.28515625" style="610" customWidth="1"/>
    <col min="1026" max="1026" width="9.5703125" style="610" customWidth="1"/>
    <col min="1027" max="1027" width="10.140625" style="610" customWidth="1"/>
    <col min="1028" max="1028" width="12.28515625" style="610" customWidth="1"/>
    <col min="1029" max="1029" width="10.28515625" style="610" customWidth="1"/>
    <col min="1030" max="1030" width="14.85546875" style="610" customWidth="1"/>
    <col min="1031" max="1031" width="6.140625" style="610" customWidth="1"/>
    <col min="1032" max="1032" width="17.28515625" style="610" customWidth="1"/>
    <col min="1033" max="1033" width="14.140625" style="610" customWidth="1"/>
    <col min="1034" max="1034" width="24.5703125" style="610" customWidth="1"/>
    <col min="1035" max="1036" width="8" style="610" customWidth="1"/>
    <col min="1037" max="1042" width="6.7109375" style="610" bestFit="1" customWidth="1"/>
    <col min="1043" max="1043" width="21.5703125" style="610" customWidth="1"/>
    <col min="1044" max="1054" width="11.7109375" style="610" customWidth="1"/>
    <col min="1055" max="1260" width="11.7109375" style="610"/>
    <col min="1261" max="1261" width="5" style="610" customWidth="1"/>
    <col min="1262" max="1262" width="13" style="610" bestFit="1" customWidth="1"/>
    <col min="1263" max="1263" width="32.5703125" style="610" customWidth="1"/>
    <col min="1264" max="1264" width="38.5703125" style="610" customWidth="1"/>
    <col min="1265" max="1269" width="0" style="610" hidden="1" customWidth="1"/>
    <col min="1270" max="1271" width="18" style="610" customWidth="1"/>
    <col min="1272" max="1272" width="22" style="610" customWidth="1"/>
    <col min="1273" max="1273" width="19.5703125" style="610" customWidth="1"/>
    <col min="1274" max="1274" width="15.28515625" style="610" customWidth="1"/>
    <col min="1275" max="1275" width="14.140625" style="610" customWidth="1"/>
    <col min="1276" max="1276" width="17.85546875" style="610" customWidth="1"/>
    <col min="1277" max="1277" width="14.85546875" style="610" customWidth="1"/>
    <col min="1278" max="1278" width="15.42578125" style="610" customWidth="1"/>
    <col min="1279" max="1279" width="7" style="610" customWidth="1"/>
    <col min="1280" max="1280" width="6.5703125" style="610" customWidth="1"/>
    <col min="1281" max="1281" width="10.28515625" style="610" customWidth="1"/>
    <col min="1282" max="1282" width="9.5703125" style="610" customWidth="1"/>
    <col min="1283" max="1283" width="10.140625" style="610" customWidth="1"/>
    <col min="1284" max="1284" width="12.28515625" style="610" customWidth="1"/>
    <col min="1285" max="1285" width="10.28515625" style="610" customWidth="1"/>
    <col min="1286" max="1286" width="14.85546875" style="610" customWidth="1"/>
    <col min="1287" max="1287" width="6.140625" style="610" customWidth="1"/>
    <col min="1288" max="1288" width="17.28515625" style="610" customWidth="1"/>
    <col min="1289" max="1289" width="14.140625" style="610" customWidth="1"/>
    <col min="1290" max="1290" width="24.5703125" style="610" customWidth="1"/>
    <col min="1291" max="1292" width="8" style="610" customWidth="1"/>
    <col min="1293" max="1298" width="6.7109375" style="610" bestFit="1" customWidth="1"/>
    <col min="1299" max="1299" width="21.5703125" style="610" customWidth="1"/>
    <col min="1300" max="1310" width="11.7109375" style="610" customWidth="1"/>
    <col min="1311" max="1516" width="11.7109375" style="610"/>
    <col min="1517" max="1517" width="5" style="610" customWidth="1"/>
    <col min="1518" max="1518" width="13" style="610" bestFit="1" customWidth="1"/>
    <col min="1519" max="1519" width="32.5703125" style="610" customWidth="1"/>
    <col min="1520" max="1520" width="38.5703125" style="610" customWidth="1"/>
    <col min="1521" max="1525" width="0" style="610" hidden="1" customWidth="1"/>
    <col min="1526" max="1527" width="18" style="610" customWidth="1"/>
    <col min="1528" max="1528" width="22" style="610" customWidth="1"/>
    <col min="1529" max="1529" width="19.5703125" style="610" customWidth="1"/>
    <col min="1530" max="1530" width="15.28515625" style="610" customWidth="1"/>
    <col min="1531" max="1531" width="14.140625" style="610" customWidth="1"/>
    <col min="1532" max="1532" width="17.85546875" style="610" customWidth="1"/>
    <col min="1533" max="1533" width="14.85546875" style="610" customWidth="1"/>
    <col min="1534" max="1534" width="15.42578125" style="610" customWidth="1"/>
    <col min="1535" max="1535" width="7" style="610" customWidth="1"/>
    <col min="1536" max="1536" width="6.5703125" style="610" customWidth="1"/>
    <col min="1537" max="1537" width="10.28515625" style="610" customWidth="1"/>
    <col min="1538" max="1538" width="9.5703125" style="610" customWidth="1"/>
    <col min="1539" max="1539" width="10.140625" style="610" customWidth="1"/>
    <col min="1540" max="1540" width="12.28515625" style="610" customWidth="1"/>
    <col min="1541" max="1541" width="10.28515625" style="610" customWidth="1"/>
    <col min="1542" max="1542" width="14.85546875" style="610" customWidth="1"/>
    <col min="1543" max="1543" width="6.140625" style="610" customWidth="1"/>
    <col min="1544" max="1544" width="17.28515625" style="610" customWidth="1"/>
    <col min="1545" max="1545" width="14.140625" style="610" customWidth="1"/>
    <col min="1546" max="1546" width="24.5703125" style="610" customWidth="1"/>
    <col min="1547" max="1548" width="8" style="610" customWidth="1"/>
    <col min="1549" max="1554" width="6.7109375" style="610" bestFit="1" customWidth="1"/>
    <col min="1555" max="1555" width="21.5703125" style="610" customWidth="1"/>
    <col min="1556" max="1566" width="11.7109375" style="610" customWidth="1"/>
    <col min="1567" max="1772" width="11.7109375" style="610"/>
    <col min="1773" max="1773" width="5" style="610" customWidth="1"/>
    <col min="1774" max="1774" width="13" style="610" bestFit="1" customWidth="1"/>
    <col min="1775" max="1775" width="32.5703125" style="610" customWidth="1"/>
    <col min="1776" max="1776" width="38.5703125" style="610" customWidth="1"/>
    <col min="1777" max="1781" width="0" style="610" hidden="1" customWidth="1"/>
    <col min="1782" max="1783" width="18" style="610" customWidth="1"/>
    <col min="1784" max="1784" width="22" style="610" customWidth="1"/>
    <col min="1785" max="1785" width="19.5703125" style="610" customWidth="1"/>
    <col min="1786" max="1786" width="15.28515625" style="610" customWidth="1"/>
    <col min="1787" max="1787" width="14.140625" style="610" customWidth="1"/>
    <col min="1788" max="1788" width="17.85546875" style="610" customWidth="1"/>
    <col min="1789" max="1789" width="14.85546875" style="610" customWidth="1"/>
    <col min="1790" max="1790" width="15.42578125" style="610" customWidth="1"/>
    <col min="1791" max="1791" width="7" style="610" customWidth="1"/>
    <col min="1792" max="1792" width="6.5703125" style="610" customWidth="1"/>
    <col min="1793" max="1793" width="10.28515625" style="610" customWidth="1"/>
    <col min="1794" max="1794" width="9.5703125" style="610" customWidth="1"/>
    <col min="1795" max="1795" width="10.140625" style="610" customWidth="1"/>
    <col min="1796" max="1796" width="12.28515625" style="610" customWidth="1"/>
    <col min="1797" max="1797" width="10.28515625" style="610" customWidth="1"/>
    <col min="1798" max="1798" width="14.85546875" style="610" customWidth="1"/>
    <col min="1799" max="1799" width="6.140625" style="610" customWidth="1"/>
    <col min="1800" max="1800" width="17.28515625" style="610" customWidth="1"/>
    <col min="1801" max="1801" width="14.140625" style="610" customWidth="1"/>
    <col min="1802" max="1802" width="24.5703125" style="610" customWidth="1"/>
    <col min="1803" max="1804" width="8" style="610" customWidth="1"/>
    <col min="1805" max="1810" width="6.7109375" style="610" bestFit="1" customWidth="1"/>
    <col min="1811" max="1811" width="21.5703125" style="610" customWidth="1"/>
    <col min="1812" max="1822" width="11.7109375" style="610" customWidth="1"/>
    <col min="1823" max="2028" width="11.7109375" style="610"/>
    <col min="2029" max="2029" width="5" style="610" customWidth="1"/>
    <col min="2030" max="2030" width="13" style="610" bestFit="1" customWidth="1"/>
    <col min="2031" max="2031" width="32.5703125" style="610" customWidth="1"/>
    <col min="2032" max="2032" width="38.5703125" style="610" customWidth="1"/>
    <col min="2033" max="2037" width="0" style="610" hidden="1" customWidth="1"/>
    <col min="2038" max="2039" width="18" style="610" customWidth="1"/>
    <col min="2040" max="2040" width="22" style="610" customWidth="1"/>
    <col min="2041" max="2041" width="19.5703125" style="610" customWidth="1"/>
    <col min="2042" max="2042" width="15.28515625" style="610" customWidth="1"/>
    <col min="2043" max="2043" width="14.140625" style="610" customWidth="1"/>
    <col min="2044" max="2044" width="17.85546875" style="610" customWidth="1"/>
    <col min="2045" max="2045" width="14.85546875" style="610" customWidth="1"/>
    <col min="2046" max="2046" width="15.42578125" style="610" customWidth="1"/>
    <col min="2047" max="2047" width="7" style="610" customWidth="1"/>
    <col min="2048" max="2048" width="6.5703125" style="610" customWidth="1"/>
    <col min="2049" max="2049" width="10.28515625" style="610" customWidth="1"/>
    <col min="2050" max="2050" width="9.5703125" style="610" customWidth="1"/>
    <col min="2051" max="2051" width="10.140625" style="610" customWidth="1"/>
    <col min="2052" max="2052" width="12.28515625" style="610" customWidth="1"/>
    <col min="2053" max="2053" width="10.28515625" style="610" customWidth="1"/>
    <col min="2054" max="2054" width="14.85546875" style="610" customWidth="1"/>
    <col min="2055" max="2055" width="6.140625" style="610" customWidth="1"/>
    <col min="2056" max="2056" width="17.28515625" style="610" customWidth="1"/>
    <col min="2057" max="2057" width="14.140625" style="610" customWidth="1"/>
    <col min="2058" max="2058" width="24.5703125" style="610" customWidth="1"/>
    <col min="2059" max="2060" width="8" style="610" customWidth="1"/>
    <col min="2061" max="2066" width="6.7109375" style="610" bestFit="1" customWidth="1"/>
    <col min="2067" max="2067" width="21.5703125" style="610" customWidth="1"/>
    <col min="2068" max="2078" width="11.7109375" style="610" customWidth="1"/>
    <col min="2079" max="2284" width="11.7109375" style="610"/>
    <col min="2285" max="2285" width="5" style="610" customWidth="1"/>
    <col min="2286" max="2286" width="13" style="610" bestFit="1" customWidth="1"/>
    <col min="2287" max="2287" width="32.5703125" style="610" customWidth="1"/>
    <col min="2288" max="2288" width="38.5703125" style="610" customWidth="1"/>
    <col min="2289" max="2293" width="0" style="610" hidden="1" customWidth="1"/>
    <col min="2294" max="2295" width="18" style="610" customWidth="1"/>
    <col min="2296" max="2296" width="22" style="610" customWidth="1"/>
    <col min="2297" max="2297" width="19.5703125" style="610" customWidth="1"/>
    <col min="2298" max="2298" width="15.28515625" style="610" customWidth="1"/>
    <col min="2299" max="2299" width="14.140625" style="610" customWidth="1"/>
    <col min="2300" max="2300" width="17.85546875" style="610" customWidth="1"/>
    <col min="2301" max="2301" width="14.85546875" style="610" customWidth="1"/>
    <col min="2302" max="2302" width="15.42578125" style="610" customWidth="1"/>
    <col min="2303" max="2303" width="7" style="610" customWidth="1"/>
    <col min="2304" max="2304" width="6.5703125" style="610" customWidth="1"/>
    <col min="2305" max="2305" width="10.28515625" style="610" customWidth="1"/>
    <col min="2306" max="2306" width="9.5703125" style="610" customWidth="1"/>
    <col min="2307" max="2307" width="10.140625" style="610" customWidth="1"/>
    <col min="2308" max="2308" width="12.28515625" style="610" customWidth="1"/>
    <col min="2309" max="2309" width="10.28515625" style="610" customWidth="1"/>
    <col min="2310" max="2310" width="14.85546875" style="610" customWidth="1"/>
    <col min="2311" max="2311" width="6.140625" style="610" customWidth="1"/>
    <col min="2312" max="2312" width="17.28515625" style="610" customWidth="1"/>
    <col min="2313" max="2313" width="14.140625" style="610" customWidth="1"/>
    <col min="2314" max="2314" width="24.5703125" style="610" customWidth="1"/>
    <col min="2315" max="2316" width="8" style="610" customWidth="1"/>
    <col min="2317" max="2322" width="6.7109375" style="610" bestFit="1" customWidth="1"/>
    <col min="2323" max="2323" width="21.5703125" style="610" customWidth="1"/>
    <col min="2324" max="2334" width="11.7109375" style="610" customWidth="1"/>
    <col min="2335" max="2540" width="11.7109375" style="610"/>
    <col min="2541" max="2541" width="5" style="610" customWidth="1"/>
    <col min="2542" max="2542" width="13" style="610" bestFit="1" customWidth="1"/>
    <col min="2543" max="2543" width="32.5703125" style="610" customWidth="1"/>
    <col min="2544" max="2544" width="38.5703125" style="610" customWidth="1"/>
    <col min="2545" max="2549" width="0" style="610" hidden="1" customWidth="1"/>
    <col min="2550" max="2551" width="18" style="610" customWidth="1"/>
    <col min="2552" max="2552" width="22" style="610" customWidth="1"/>
    <col min="2553" max="2553" width="19.5703125" style="610" customWidth="1"/>
    <col min="2554" max="2554" width="15.28515625" style="610" customWidth="1"/>
    <col min="2555" max="2555" width="14.140625" style="610" customWidth="1"/>
    <col min="2556" max="2556" width="17.85546875" style="610" customWidth="1"/>
    <col min="2557" max="2557" width="14.85546875" style="610" customWidth="1"/>
    <col min="2558" max="2558" width="15.42578125" style="610" customWidth="1"/>
    <col min="2559" max="2559" width="7" style="610" customWidth="1"/>
    <col min="2560" max="2560" width="6.5703125" style="610" customWidth="1"/>
    <col min="2561" max="2561" width="10.28515625" style="610" customWidth="1"/>
    <col min="2562" max="2562" width="9.5703125" style="610" customWidth="1"/>
    <col min="2563" max="2563" width="10.140625" style="610" customWidth="1"/>
    <col min="2564" max="2564" width="12.28515625" style="610" customWidth="1"/>
    <col min="2565" max="2565" width="10.28515625" style="610" customWidth="1"/>
    <col min="2566" max="2566" width="14.85546875" style="610" customWidth="1"/>
    <col min="2567" max="2567" width="6.140625" style="610" customWidth="1"/>
    <col min="2568" max="2568" width="17.28515625" style="610" customWidth="1"/>
    <col min="2569" max="2569" width="14.140625" style="610" customWidth="1"/>
    <col min="2570" max="2570" width="24.5703125" style="610" customWidth="1"/>
    <col min="2571" max="2572" width="8" style="610" customWidth="1"/>
    <col min="2573" max="2578" width="6.7109375" style="610" bestFit="1" customWidth="1"/>
    <col min="2579" max="2579" width="21.5703125" style="610" customWidth="1"/>
    <col min="2580" max="2590" width="11.7109375" style="610" customWidth="1"/>
    <col min="2591" max="2796" width="11.7109375" style="610"/>
    <col min="2797" max="2797" width="5" style="610" customWidth="1"/>
    <col min="2798" max="2798" width="13" style="610" bestFit="1" customWidth="1"/>
    <col min="2799" max="2799" width="32.5703125" style="610" customWidth="1"/>
    <col min="2800" max="2800" width="38.5703125" style="610" customWidth="1"/>
    <col min="2801" max="2805" width="0" style="610" hidden="1" customWidth="1"/>
    <col min="2806" max="2807" width="18" style="610" customWidth="1"/>
    <col min="2808" max="2808" width="22" style="610" customWidth="1"/>
    <col min="2809" max="2809" width="19.5703125" style="610" customWidth="1"/>
    <col min="2810" max="2810" width="15.28515625" style="610" customWidth="1"/>
    <col min="2811" max="2811" width="14.140625" style="610" customWidth="1"/>
    <col min="2812" max="2812" width="17.85546875" style="610" customWidth="1"/>
    <col min="2813" max="2813" width="14.85546875" style="610" customWidth="1"/>
    <col min="2814" max="2814" width="15.42578125" style="610" customWidth="1"/>
    <col min="2815" max="2815" width="7" style="610" customWidth="1"/>
    <col min="2816" max="2816" width="6.5703125" style="610" customWidth="1"/>
    <col min="2817" max="2817" width="10.28515625" style="610" customWidth="1"/>
    <col min="2818" max="2818" width="9.5703125" style="610" customWidth="1"/>
    <col min="2819" max="2819" width="10.140625" style="610" customWidth="1"/>
    <col min="2820" max="2820" width="12.28515625" style="610" customWidth="1"/>
    <col min="2821" max="2821" width="10.28515625" style="610" customWidth="1"/>
    <col min="2822" max="2822" width="14.85546875" style="610" customWidth="1"/>
    <col min="2823" max="2823" width="6.140625" style="610" customWidth="1"/>
    <col min="2824" max="2824" width="17.28515625" style="610" customWidth="1"/>
    <col min="2825" max="2825" width="14.140625" style="610" customWidth="1"/>
    <col min="2826" max="2826" width="24.5703125" style="610" customWidth="1"/>
    <col min="2827" max="2828" width="8" style="610" customWidth="1"/>
    <col min="2829" max="2834" width="6.7109375" style="610" bestFit="1" customWidth="1"/>
    <col min="2835" max="2835" width="21.5703125" style="610" customWidth="1"/>
    <col min="2836" max="2846" width="11.7109375" style="610" customWidth="1"/>
    <col min="2847" max="3052" width="11.7109375" style="610"/>
    <col min="3053" max="3053" width="5" style="610" customWidth="1"/>
    <col min="3054" max="3054" width="13" style="610" bestFit="1" customWidth="1"/>
    <col min="3055" max="3055" width="32.5703125" style="610" customWidth="1"/>
    <col min="3056" max="3056" width="38.5703125" style="610" customWidth="1"/>
    <col min="3057" max="3061" width="0" style="610" hidden="1" customWidth="1"/>
    <col min="3062" max="3063" width="18" style="610" customWidth="1"/>
    <col min="3064" max="3064" width="22" style="610" customWidth="1"/>
    <col min="3065" max="3065" width="19.5703125" style="610" customWidth="1"/>
    <col min="3066" max="3066" width="15.28515625" style="610" customWidth="1"/>
    <col min="3067" max="3067" width="14.140625" style="610" customWidth="1"/>
    <col min="3068" max="3068" width="17.85546875" style="610" customWidth="1"/>
    <col min="3069" max="3069" width="14.85546875" style="610" customWidth="1"/>
    <col min="3070" max="3070" width="15.42578125" style="610" customWidth="1"/>
    <col min="3071" max="3071" width="7" style="610" customWidth="1"/>
    <col min="3072" max="3072" width="6.5703125" style="610" customWidth="1"/>
    <col min="3073" max="3073" width="10.28515625" style="610" customWidth="1"/>
    <col min="3074" max="3074" width="9.5703125" style="610" customWidth="1"/>
    <col min="3075" max="3075" width="10.140625" style="610" customWidth="1"/>
    <col min="3076" max="3076" width="12.28515625" style="610" customWidth="1"/>
    <col min="3077" max="3077" width="10.28515625" style="610" customWidth="1"/>
    <col min="3078" max="3078" width="14.85546875" style="610" customWidth="1"/>
    <col min="3079" max="3079" width="6.140625" style="610" customWidth="1"/>
    <col min="3080" max="3080" width="17.28515625" style="610" customWidth="1"/>
    <col min="3081" max="3081" width="14.140625" style="610" customWidth="1"/>
    <col min="3082" max="3082" width="24.5703125" style="610" customWidth="1"/>
    <col min="3083" max="3084" width="8" style="610" customWidth="1"/>
    <col min="3085" max="3090" width="6.7109375" style="610" bestFit="1" customWidth="1"/>
    <col min="3091" max="3091" width="21.5703125" style="610" customWidth="1"/>
    <col min="3092" max="3102" width="11.7109375" style="610" customWidth="1"/>
    <col min="3103" max="3308" width="11.7109375" style="610"/>
    <col min="3309" max="3309" width="5" style="610" customWidth="1"/>
    <col min="3310" max="3310" width="13" style="610" bestFit="1" customWidth="1"/>
    <col min="3311" max="3311" width="32.5703125" style="610" customWidth="1"/>
    <col min="3312" max="3312" width="38.5703125" style="610" customWidth="1"/>
    <col min="3313" max="3317" width="0" style="610" hidden="1" customWidth="1"/>
    <col min="3318" max="3319" width="18" style="610" customWidth="1"/>
    <col min="3320" max="3320" width="22" style="610" customWidth="1"/>
    <col min="3321" max="3321" width="19.5703125" style="610" customWidth="1"/>
    <col min="3322" max="3322" width="15.28515625" style="610" customWidth="1"/>
    <col min="3323" max="3323" width="14.140625" style="610" customWidth="1"/>
    <col min="3324" max="3324" width="17.85546875" style="610" customWidth="1"/>
    <col min="3325" max="3325" width="14.85546875" style="610" customWidth="1"/>
    <col min="3326" max="3326" width="15.42578125" style="610" customWidth="1"/>
    <col min="3327" max="3327" width="7" style="610" customWidth="1"/>
    <col min="3328" max="3328" width="6.5703125" style="610" customWidth="1"/>
    <col min="3329" max="3329" width="10.28515625" style="610" customWidth="1"/>
    <col min="3330" max="3330" width="9.5703125" style="610" customWidth="1"/>
    <col min="3331" max="3331" width="10.140625" style="610" customWidth="1"/>
    <col min="3332" max="3332" width="12.28515625" style="610" customWidth="1"/>
    <col min="3333" max="3333" width="10.28515625" style="610" customWidth="1"/>
    <col min="3334" max="3334" width="14.85546875" style="610" customWidth="1"/>
    <col min="3335" max="3335" width="6.140625" style="610" customWidth="1"/>
    <col min="3336" max="3336" width="17.28515625" style="610" customWidth="1"/>
    <col min="3337" max="3337" width="14.140625" style="610" customWidth="1"/>
    <col min="3338" max="3338" width="24.5703125" style="610" customWidth="1"/>
    <col min="3339" max="3340" width="8" style="610" customWidth="1"/>
    <col min="3341" max="3346" width="6.7109375" style="610" bestFit="1" customWidth="1"/>
    <col min="3347" max="3347" width="21.5703125" style="610" customWidth="1"/>
    <col min="3348" max="3358" width="11.7109375" style="610" customWidth="1"/>
    <col min="3359" max="3564" width="11.7109375" style="610"/>
    <col min="3565" max="3565" width="5" style="610" customWidth="1"/>
    <col min="3566" max="3566" width="13" style="610" bestFit="1" customWidth="1"/>
    <col min="3567" max="3567" width="32.5703125" style="610" customWidth="1"/>
    <col min="3568" max="3568" width="38.5703125" style="610" customWidth="1"/>
    <col min="3569" max="3573" width="0" style="610" hidden="1" customWidth="1"/>
    <col min="3574" max="3575" width="18" style="610" customWidth="1"/>
    <col min="3576" max="3576" width="22" style="610" customWidth="1"/>
    <col min="3577" max="3577" width="19.5703125" style="610" customWidth="1"/>
    <col min="3578" max="3578" width="15.28515625" style="610" customWidth="1"/>
    <col min="3579" max="3579" width="14.140625" style="610" customWidth="1"/>
    <col min="3580" max="3580" width="17.85546875" style="610" customWidth="1"/>
    <col min="3581" max="3581" width="14.85546875" style="610" customWidth="1"/>
    <col min="3582" max="3582" width="15.42578125" style="610" customWidth="1"/>
    <col min="3583" max="3583" width="7" style="610" customWidth="1"/>
    <col min="3584" max="3584" width="6.5703125" style="610" customWidth="1"/>
    <col min="3585" max="3585" width="10.28515625" style="610" customWidth="1"/>
    <col min="3586" max="3586" width="9.5703125" style="610" customWidth="1"/>
    <col min="3587" max="3587" width="10.140625" style="610" customWidth="1"/>
    <col min="3588" max="3588" width="12.28515625" style="610" customWidth="1"/>
    <col min="3589" max="3589" width="10.28515625" style="610" customWidth="1"/>
    <col min="3590" max="3590" width="14.85546875" style="610" customWidth="1"/>
    <col min="3591" max="3591" width="6.140625" style="610" customWidth="1"/>
    <col min="3592" max="3592" width="17.28515625" style="610" customWidth="1"/>
    <col min="3593" max="3593" width="14.140625" style="610" customWidth="1"/>
    <col min="3594" max="3594" width="24.5703125" style="610" customWidth="1"/>
    <col min="3595" max="3596" width="8" style="610" customWidth="1"/>
    <col min="3597" max="3602" width="6.7109375" style="610" bestFit="1" customWidth="1"/>
    <col min="3603" max="3603" width="21.5703125" style="610" customWidth="1"/>
    <col min="3604" max="3614" width="11.7109375" style="610" customWidth="1"/>
    <col min="3615" max="3820" width="11.7109375" style="610"/>
    <col min="3821" max="3821" width="5" style="610" customWidth="1"/>
    <col min="3822" max="3822" width="13" style="610" bestFit="1" customWidth="1"/>
    <col min="3823" max="3823" width="32.5703125" style="610" customWidth="1"/>
    <col min="3824" max="3824" width="38.5703125" style="610" customWidth="1"/>
    <col min="3825" max="3829" width="0" style="610" hidden="1" customWidth="1"/>
    <col min="3830" max="3831" width="18" style="610" customWidth="1"/>
    <col min="3832" max="3832" width="22" style="610" customWidth="1"/>
    <col min="3833" max="3833" width="19.5703125" style="610" customWidth="1"/>
    <col min="3834" max="3834" width="15.28515625" style="610" customWidth="1"/>
    <col min="3835" max="3835" width="14.140625" style="610" customWidth="1"/>
    <col min="3836" max="3836" width="17.85546875" style="610" customWidth="1"/>
    <col min="3837" max="3837" width="14.85546875" style="610" customWidth="1"/>
    <col min="3838" max="3838" width="15.42578125" style="610" customWidth="1"/>
    <col min="3839" max="3839" width="7" style="610" customWidth="1"/>
    <col min="3840" max="3840" width="6.5703125" style="610" customWidth="1"/>
    <col min="3841" max="3841" width="10.28515625" style="610" customWidth="1"/>
    <col min="3842" max="3842" width="9.5703125" style="610" customWidth="1"/>
    <col min="3843" max="3843" width="10.140625" style="610" customWidth="1"/>
    <col min="3844" max="3844" width="12.28515625" style="610" customWidth="1"/>
    <col min="3845" max="3845" width="10.28515625" style="610" customWidth="1"/>
    <col min="3846" max="3846" width="14.85546875" style="610" customWidth="1"/>
    <col min="3847" max="3847" width="6.140625" style="610" customWidth="1"/>
    <col min="3848" max="3848" width="17.28515625" style="610" customWidth="1"/>
    <col min="3849" max="3849" width="14.140625" style="610" customWidth="1"/>
    <col min="3850" max="3850" width="24.5703125" style="610" customWidth="1"/>
    <col min="3851" max="3852" width="8" style="610" customWidth="1"/>
    <col min="3853" max="3858" width="6.7109375" style="610" bestFit="1" customWidth="1"/>
    <col min="3859" max="3859" width="21.5703125" style="610" customWidth="1"/>
    <col min="3860" max="3870" width="11.7109375" style="610" customWidth="1"/>
    <col min="3871" max="4076" width="11.7109375" style="610"/>
    <col min="4077" max="4077" width="5" style="610" customWidth="1"/>
    <col min="4078" max="4078" width="13" style="610" bestFit="1" customWidth="1"/>
    <col min="4079" max="4079" width="32.5703125" style="610" customWidth="1"/>
    <col min="4080" max="4080" width="38.5703125" style="610" customWidth="1"/>
    <col min="4081" max="4085" width="0" style="610" hidden="1" customWidth="1"/>
    <col min="4086" max="4087" width="18" style="610" customWidth="1"/>
    <col min="4088" max="4088" width="22" style="610" customWidth="1"/>
    <col min="4089" max="4089" width="19.5703125" style="610" customWidth="1"/>
    <col min="4090" max="4090" width="15.28515625" style="610" customWidth="1"/>
    <col min="4091" max="4091" width="14.140625" style="610" customWidth="1"/>
    <col min="4092" max="4092" width="17.85546875" style="610" customWidth="1"/>
    <col min="4093" max="4093" width="14.85546875" style="610" customWidth="1"/>
    <col min="4094" max="4094" width="15.42578125" style="610" customWidth="1"/>
    <col min="4095" max="4095" width="7" style="610" customWidth="1"/>
    <col min="4096" max="4096" width="6.5703125" style="610" customWidth="1"/>
    <col min="4097" max="4097" width="10.28515625" style="610" customWidth="1"/>
    <col min="4098" max="4098" width="9.5703125" style="610" customWidth="1"/>
    <col min="4099" max="4099" width="10.140625" style="610" customWidth="1"/>
    <col min="4100" max="4100" width="12.28515625" style="610" customWidth="1"/>
    <col min="4101" max="4101" width="10.28515625" style="610" customWidth="1"/>
    <col min="4102" max="4102" width="14.85546875" style="610" customWidth="1"/>
    <col min="4103" max="4103" width="6.140625" style="610" customWidth="1"/>
    <col min="4104" max="4104" width="17.28515625" style="610" customWidth="1"/>
    <col min="4105" max="4105" width="14.140625" style="610" customWidth="1"/>
    <col min="4106" max="4106" width="24.5703125" style="610" customWidth="1"/>
    <col min="4107" max="4108" width="8" style="610" customWidth="1"/>
    <col min="4109" max="4114" width="6.7109375" style="610" bestFit="1" customWidth="1"/>
    <col min="4115" max="4115" width="21.5703125" style="610" customWidth="1"/>
    <col min="4116" max="4126" width="11.7109375" style="610" customWidth="1"/>
    <col min="4127" max="4332" width="11.7109375" style="610"/>
    <col min="4333" max="4333" width="5" style="610" customWidth="1"/>
    <col min="4334" max="4334" width="13" style="610" bestFit="1" customWidth="1"/>
    <col min="4335" max="4335" width="32.5703125" style="610" customWidth="1"/>
    <col min="4336" max="4336" width="38.5703125" style="610" customWidth="1"/>
    <col min="4337" max="4341" width="0" style="610" hidden="1" customWidth="1"/>
    <col min="4342" max="4343" width="18" style="610" customWidth="1"/>
    <col min="4344" max="4344" width="22" style="610" customWidth="1"/>
    <col min="4345" max="4345" width="19.5703125" style="610" customWidth="1"/>
    <col min="4346" max="4346" width="15.28515625" style="610" customWidth="1"/>
    <col min="4347" max="4347" width="14.140625" style="610" customWidth="1"/>
    <col min="4348" max="4348" width="17.85546875" style="610" customWidth="1"/>
    <col min="4349" max="4349" width="14.85546875" style="610" customWidth="1"/>
    <col min="4350" max="4350" width="15.42578125" style="610" customWidth="1"/>
    <col min="4351" max="4351" width="7" style="610" customWidth="1"/>
    <col min="4352" max="4352" width="6.5703125" style="610" customWidth="1"/>
    <col min="4353" max="4353" width="10.28515625" style="610" customWidth="1"/>
    <col min="4354" max="4354" width="9.5703125" style="610" customWidth="1"/>
    <col min="4355" max="4355" width="10.140625" style="610" customWidth="1"/>
    <col min="4356" max="4356" width="12.28515625" style="610" customWidth="1"/>
    <col min="4357" max="4357" width="10.28515625" style="610" customWidth="1"/>
    <col min="4358" max="4358" width="14.85546875" style="610" customWidth="1"/>
    <col min="4359" max="4359" width="6.140625" style="610" customWidth="1"/>
    <col min="4360" max="4360" width="17.28515625" style="610" customWidth="1"/>
    <col min="4361" max="4361" width="14.140625" style="610" customWidth="1"/>
    <col min="4362" max="4362" width="24.5703125" style="610" customWidth="1"/>
    <col min="4363" max="4364" width="8" style="610" customWidth="1"/>
    <col min="4365" max="4370" width="6.7109375" style="610" bestFit="1" customWidth="1"/>
    <col min="4371" max="4371" width="21.5703125" style="610" customWidth="1"/>
    <col min="4372" max="4382" width="11.7109375" style="610" customWidth="1"/>
    <col min="4383" max="4588" width="11.7109375" style="610"/>
    <col min="4589" max="4589" width="5" style="610" customWidth="1"/>
    <col min="4590" max="4590" width="13" style="610" bestFit="1" customWidth="1"/>
    <col min="4591" max="4591" width="32.5703125" style="610" customWidth="1"/>
    <col min="4592" max="4592" width="38.5703125" style="610" customWidth="1"/>
    <col min="4593" max="4597" width="0" style="610" hidden="1" customWidth="1"/>
    <col min="4598" max="4599" width="18" style="610" customWidth="1"/>
    <col min="4600" max="4600" width="22" style="610" customWidth="1"/>
    <col min="4601" max="4601" width="19.5703125" style="610" customWidth="1"/>
    <col min="4602" max="4602" width="15.28515625" style="610" customWidth="1"/>
    <col min="4603" max="4603" width="14.140625" style="610" customWidth="1"/>
    <col min="4604" max="4604" width="17.85546875" style="610" customWidth="1"/>
    <col min="4605" max="4605" width="14.85546875" style="610" customWidth="1"/>
    <col min="4606" max="4606" width="15.42578125" style="610" customWidth="1"/>
    <col min="4607" max="4607" width="7" style="610" customWidth="1"/>
    <col min="4608" max="4608" width="6.5703125" style="610" customWidth="1"/>
    <col min="4609" max="4609" width="10.28515625" style="610" customWidth="1"/>
    <col min="4610" max="4610" width="9.5703125" style="610" customWidth="1"/>
    <col min="4611" max="4611" width="10.140625" style="610" customWidth="1"/>
    <col min="4612" max="4612" width="12.28515625" style="610" customWidth="1"/>
    <col min="4613" max="4613" width="10.28515625" style="610" customWidth="1"/>
    <col min="4614" max="4614" width="14.85546875" style="610" customWidth="1"/>
    <col min="4615" max="4615" width="6.140625" style="610" customWidth="1"/>
    <col min="4616" max="4616" width="17.28515625" style="610" customWidth="1"/>
    <col min="4617" max="4617" width="14.140625" style="610" customWidth="1"/>
    <col min="4618" max="4618" width="24.5703125" style="610" customWidth="1"/>
    <col min="4619" max="4620" width="8" style="610" customWidth="1"/>
    <col min="4621" max="4626" width="6.7109375" style="610" bestFit="1" customWidth="1"/>
    <col min="4627" max="4627" width="21.5703125" style="610" customWidth="1"/>
    <col min="4628" max="4638" width="11.7109375" style="610" customWidth="1"/>
    <col min="4639" max="4844" width="11.7109375" style="610"/>
    <col min="4845" max="4845" width="5" style="610" customWidth="1"/>
    <col min="4846" max="4846" width="13" style="610" bestFit="1" customWidth="1"/>
    <col min="4847" max="4847" width="32.5703125" style="610" customWidth="1"/>
    <col min="4848" max="4848" width="38.5703125" style="610" customWidth="1"/>
    <col min="4849" max="4853" width="0" style="610" hidden="1" customWidth="1"/>
    <col min="4854" max="4855" width="18" style="610" customWidth="1"/>
    <col min="4856" max="4856" width="22" style="610" customWidth="1"/>
    <col min="4857" max="4857" width="19.5703125" style="610" customWidth="1"/>
    <col min="4858" max="4858" width="15.28515625" style="610" customWidth="1"/>
    <col min="4859" max="4859" width="14.140625" style="610" customWidth="1"/>
    <col min="4860" max="4860" width="17.85546875" style="610" customWidth="1"/>
    <col min="4861" max="4861" width="14.85546875" style="610" customWidth="1"/>
    <col min="4862" max="4862" width="15.42578125" style="610" customWidth="1"/>
    <col min="4863" max="4863" width="7" style="610" customWidth="1"/>
    <col min="4864" max="4864" width="6.5703125" style="610" customWidth="1"/>
    <col min="4865" max="4865" width="10.28515625" style="610" customWidth="1"/>
    <col min="4866" max="4866" width="9.5703125" style="610" customWidth="1"/>
    <col min="4867" max="4867" width="10.140625" style="610" customWidth="1"/>
    <col min="4868" max="4868" width="12.28515625" style="610" customWidth="1"/>
    <col min="4869" max="4869" width="10.28515625" style="610" customWidth="1"/>
    <col min="4870" max="4870" width="14.85546875" style="610" customWidth="1"/>
    <col min="4871" max="4871" width="6.140625" style="610" customWidth="1"/>
    <col min="4872" max="4872" width="17.28515625" style="610" customWidth="1"/>
    <col min="4873" max="4873" width="14.140625" style="610" customWidth="1"/>
    <col min="4874" max="4874" width="24.5703125" style="610" customWidth="1"/>
    <col min="4875" max="4876" width="8" style="610" customWidth="1"/>
    <col min="4877" max="4882" width="6.7109375" style="610" bestFit="1" customWidth="1"/>
    <col min="4883" max="4883" width="21.5703125" style="610" customWidth="1"/>
    <col min="4884" max="4894" width="11.7109375" style="610" customWidth="1"/>
    <col min="4895" max="5100" width="11.7109375" style="610"/>
    <col min="5101" max="5101" width="5" style="610" customWidth="1"/>
    <col min="5102" max="5102" width="13" style="610" bestFit="1" customWidth="1"/>
    <col min="5103" max="5103" width="32.5703125" style="610" customWidth="1"/>
    <col min="5104" max="5104" width="38.5703125" style="610" customWidth="1"/>
    <col min="5105" max="5109" width="0" style="610" hidden="1" customWidth="1"/>
    <col min="5110" max="5111" width="18" style="610" customWidth="1"/>
    <col min="5112" max="5112" width="22" style="610" customWidth="1"/>
    <col min="5113" max="5113" width="19.5703125" style="610" customWidth="1"/>
    <col min="5114" max="5114" width="15.28515625" style="610" customWidth="1"/>
    <col min="5115" max="5115" width="14.140625" style="610" customWidth="1"/>
    <col min="5116" max="5116" width="17.85546875" style="610" customWidth="1"/>
    <col min="5117" max="5117" width="14.85546875" style="610" customWidth="1"/>
    <col min="5118" max="5118" width="15.42578125" style="610" customWidth="1"/>
    <col min="5119" max="5119" width="7" style="610" customWidth="1"/>
    <col min="5120" max="5120" width="6.5703125" style="610" customWidth="1"/>
    <col min="5121" max="5121" width="10.28515625" style="610" customWidth="1"/>
    <col min="5122" max="5122" width="9.5703125" style="610" customWidth="1"/>
    <col min="5123" max="5123" width="10.140625" style="610" customWidth="1"/>
    <col min="5124" max="5124" width="12.28515625" style="610" customWidth="1"/>
    <col min="5125" max="5125" width="10.28515625" style="610" customWidth="1"/>
    <col min="5126" max="5126" width="14.85546875" style="610" customWidth="1"/>
    <col min="5127" max="5127" width="6.140625" style="610" customWidth="1"/>
    <col min="5128" max="5128" width="17.28515625" style="610" customWidth="1"/>
    <col min="5129" max="5129" width="14.140625" style="610" customWidth="1"/>
    <col min="5130" max="5130" width="24.5703125" style="610" customWidth="1"/>
    <col min="5131" max="5132" width="8" style="610" customWidth="1"/>
    <col min="5133" max="5138" width="6.7109375" style="610" bestFit="1" customWidth="1"/>
    <col min="5139" max="5139" width="21.5703125" style="610" customWidth="1"/>
    <col min="5140" max="5150" width="11.7109375" style="610" customWidth="1"/>
    <col min="5151" max="5356" width="11.7109375" style="610"/>
    <col min="5357" max="5357" width="5" style="610" customWidth="1"/>
    <col min="5358" max="5358" width="13" style="610" bestFit="1" customWidth="1"/>
    <col min="5359" max="5359" width="32.5703125" style="610" customWidth="1"/>
    <col min="5360" max="5360" width="38.5703125" style="610" customWidth="1"/>
    <col min="5361" max="5365" width="0" style="610" hidden="1" customWidth="1"/>
    <col min="5366" max="5367" width="18" style="610" customWidth="1"/>
    <col min="5368" max="5368" width="22" style="610" customWidth="1"/>
    <col min="5369" max="5369" width="19.5703125" style="610" customWidth="1"/>
    <col min="5370" max="5370" width="15.28515625" style="610" customWidth="1"/>
    <col min="5371" max="5371" width="14.140625" style="610" customWidth="1"/>
    <col min="5372" max="5372" width="17.85546875" style="610" customWidth="1"/>
    <col min="5373" max="5373" width="14.85546875" style="610" customWidth="1"/>
    <col min="5374" max="5374" width="15.42578125" style="610" customWidth="1"/>
    <col min="5375" max="5375" width="7" style="610" customWidth="1"/>
    <col min="5376" max="5376" width="6.5703125" style="610" customWidth="1"/>
    <col min="5377" max="5377" width="10.28515625" style="610" customWidth="1"/>
    <col min="5378" max="5378" width="9.5703125" style="610" customWidth="1"/>
    <col min="5379" max="5379" width="10.140625" style="610" customWidth="1"/>
    <col min="5380" max="5380" width="12.28515625" style="610" customWidth="1"/>
    <col min="5381" max="5381" width="10.28515625" style="610" customWidth="1"/>
    <col min="5382" max="5382" width="14.85546875" style="610" customWidth="1"/>
    <col min="5383" max="5383" width="6.140625" style="610" customWidth="1"/>
    <col min="5384" max="5384" width="17.28515625" style="610" customWidth="1"/>
    <col min="5385" max="5385" width="14.140625" style="610" customWidth="1"/>
    <col min="5386" max="5386" width="24.5703125" style="610" customWidth="1"/>
    <col min="5387" max="5388" width="8" style="610" customWidth="1"/>
    <col min="5389" max="5394" width="6.7109375" style="610" bestFit="1" customWidth="1"/>
    <col min="5395" max="5395" width="21.5703125" style="610" customWidth="1"/>
    <col min="5396" max="5406" width="11.7109375" style="610" customWidth="1"/>
    <col min="5407" max="5612" width="11.7109375" style="610"/>
    <col min="5613" max="5613" width="5" style="610" customWidth="1"/>
    <col min="5614" max="5614" width="13" style="610" bestFit="1" customWidth="1"/>
    <col min="5615" max="5615" width="32.5703125" style="610" customWidth="1"/>
    <col min="5616" max="5616" width="38.5703125" style="610" customWidth="1"/>
    <col min="5617" max="5621" width="0" style="610" hidden="1" customWidth="1"/>
    <col min="5622" max="5623" width="18" style="610" customWidth="1"/>
    <col min="5624" max="5624" width="22" style="610" customWidth="1"/>
    <col min="5625" max="5625" width="19.5703125" style="610" customWidth="1"/>
    <col min="5626" max="5626" width="15.28515625" style="610" customWidth="1"/>
    <col min="5627" max="5627" width="14.140625" style="610" customWidth="1"/>
    <col min="5628" max="5628" width="17.85546875" style="610" customWidth="1"/>
    <col min="5629" max="5629" width="14.85546875" style="610" customWidth="1"/>
    <col min="5630" max="5630" width="15.42578125" style="610" customWidth="1"/>
    <col min="5631" max="5631" width="7" style="610" customWidth="1"/>
    <col min="5632" max="5632" width="6.5703125" style="610" customWidth="1"/>
    <col min="5633" max="5633" width="10.28515625" style="610" customWidth="1"/>
    <col min="5634" max="5634" width="9.5703125" style="610" customWidth="1"/>
    <col min="5635" max="5635" width="10.140625" style="610" customWidth="1"/>
    <col min="5636" max="5636" width="12.28515625" style="610" customWidth="1"/>
    <col min="5637" max="5637" width="10.28515625" style="610" customWidth="1"/>
    <col min="5638" max="5638" width="14.85546875" style="610" customWidth="1"/>
    <col min="5639" max="5639" width="6.140625" style="610" customWidth="1"/>
    <col min="5640" max="5640" width="17.28515625" style="610" customWidth="1"/>
    <col min="5641" max="5641" width="14.140625" style="610" customWidth="1"/>
    <col min="5642" max="5642" width="24.5703125" style="610" customWidth="1"/>
    <col min="5643" max="5644" width="8" style="610" customWidth="1"/>
    <col min="5645" max="5650" width="6.7109375" style="610" bestFit="1" customWidth="1"/>
    <col min="5651" max="5651" width="21.5703125" style="610" customWidth="1"/>
    <col min="5652" max="5662" width="11.7109375" style="610" customWidth="1"/>
    <col min="5663" max="5868" width="11.7109375" style="610"/>
    <col min="5869" max="5869" width="5" style="610" customWidth="1"/>
    <col min="5870" max="5870" width="13" style="610" bestFit="1" customWidth="1"/>
    <col min="5871" max="5871" width="32.5703125" style="610" customWidth="1"/>
    <col min="5872" max="5872" width="38.5703125" style="610" customWidth="1"/>
    <col min="5873" max="5877" width="0" style="610" hidden="1" customWidth="1"/>
    <col min="5878" max="5879" width="18" style="610" customWidth="1"/>
    <col min="5880" max="5880" width="22" style="610" customWidth="1"/>
    <col min="5881" max="5881" width="19.5703125" style="610" customWidth="1"/>
    <col min="5882" max="5882" width="15.28515625" style="610" customWidth="1"/>
    <col min="5883" max="5883" width="14.140625" style="610" customWidth="1"/>
    <col min="5884" max="5884" width="17.85546875" style="610" customWidth="1"/>
    <col min="5885" max="5885" width="14.85546875" style="610" customWidth="1"/>
    <col min="5886" max="5886" width="15.42578125" style="610" customWidth="1"/>
    <col min="5887" max="5887" width="7" style="610" customWidth="1"/>
    <col min="5888" max="5888" width="6.5703125" style="610" customWidth="1"/>
    <col min="5889" max="5889" width="10.28515625" style="610" customWidth="1"/>
    <col min="5890" max="5890" width="9.5703125" style="610" customWidth="1"/>
    <col min="5891" max="5891" width="10.140625" style="610" customWidth="1"/>
    <col min="5892" max="5892" width="12.28515625" style="610" customWidth="1"/>
    <col min="5893" max="5893" width="10.28515625" style="610" customWidth="1"/>
    <col min="5894" max="5894" width="14.85546875" style="610" customWidth="1"/>
    <col min="5895" max="5895" width="6.140625" style="610" customWidth="1"/>
    <col min="5896" max="5896" width="17.28515625" style="610" customWidth="1"/>
    <col min="5897" max="5897" width="14.140625" style="610" customWidth="1"/>
    <col min="5898" max="5898" width="24.5703125" style="610" customWidth="1"/>
    <col min="5899" max="5900" width="8" style="610" customWidth="1"/>
    <col min="5901" max="5906" width="6.7109375" style="610" bestFit="1" customWidth="1"/>
    <col min="5907" max="5907" width="21.5703125" style="610" customWidth="1"/>
    <col min="5908" max="5918" width="11.7109375" style="610" customWidth="1"/>
    <col min="5919" max="6124" width="11.7109375" style="610"/>
    <col min="6125" max="6125" width="5" style="610" customWidth="1"/>
    <col min="6126" max="6126" width="13" style="610" bestFit="1" customWidth="1"/>
    <col min="6127" max="6127" width="32.5703125" style="610" customWidth="1"/>
    <col min="6128" max="6128" width="38.5703125" style="610" customWidth="1"/>
    <col min="6129" max="6133" width="0" style="610" hidden="1" customWidth="1"/>
    <col min="6134" max="6135" width="18" style="610" customWidth="1"/>
    <col min="6136" max="6136" width="22" style="610" customWidth="1"/>
    <col min="6137" max="6137" width="19.5703125" style="610" customWidth="1"/>
    <col min="6138" max="6138" width="15.28515625" style="610" customWidth="1"/>
    <col min="6139" max="6139" width="14.140625" style="610" customWidth="1"/>
    <col min="6140" max="6140" width="17.85546875" style="610" customWidth="1"/>
    <col min="6141" max="6141" width="14.85546875" style="610" customWidth="1"/>
    <col min="6142" max="6142" width="15.42578125" style="610" customWidth="1"/>
    <col min="6143" max="6143" width="7" style="610" customWidth="1"/>
    <col min="6144" max="6144" width="6.5703125" style="610" customWidth="1"/>
    <col min="6145" max="6145" width="10.28515625" style="610" customWidth="1"/>
    <col min="6146" max="6146" width="9.5703125" style="610" customWidth="1"/>
    <col min="6147" max="6147" width="10.140625" style="610" customWidth="1"/>
    <col min="6148" max="6148" width="12.28515625" style="610" customWidth="1"/>
    <col min="6149" max="6149" width="10.28515625" style="610" customWidth="1"/>
    <col min="6150" max="6150" width="14.85546875" style="610" customWidth="1"/>
    <col min="6151" max="6151" width="6.140625" style="610" customWidth="1"/>
    <col min="6152" max="6152" width="17.28515625" style="610" customWidth="1"/>
    <col min="6153" max="6153" width="14.140625" style="610" customWidth="1"/>
    <col min="6154" max="6154" width="24.5703125" style="610" customWidth="1"/>
    <col min="6155" max="6156" width="8" style="610" customWidth="1"/>
    <col min="6157" max="6162" width="6.7109375" style="610" bestFit="1" customWidth="1"/>
    <col min="6163" max="6163" width="21.5703125" style="610" customWidth="1"/>
    <col min="6164" max="6174" width="11.7109375" style="610" customWidth="1"/>
    <col min="6175" max="6380" width="11.7109375" style="610"/>
    <col min="6381" max="6381" width="5" style="610" customWidth="1"/>
    <col min="6382" max="6382" width="13" style="610" bestFit="1" customWidth="1"/>
    <col min="6383" max="6383" width="32.5703125" style="610" customWidth="1"/>
    <col min="6384" max="6384" width="38.5703125" style="610" customWidth="1"/>
    <col min="6385" max="6389" width="0" style="610" hidden="1" customWidth="1"/>
    <col min="6390" max="6391" width="18" style="610" customWidth="1"/>
    <col min="6392" max="6392" width="22" style="610" customWidth="1"/>
    <col min="6393" max="6393" width="19.5703125" style="610" customWidth="1"/>
    <col min="6394" max="6394" width="15.28515625" style="610" customWidth="1"/>
    <col min="6395" max="6395" width="14.140625" style="610" customWidth="1"/>
    <col min="6396" max="6396" width="17.85546875" style="610" customWidth="1"/>
    <col min="6397" max="6397" width="14.85546875" style="610" customWidth="1"/>
    <col min="6398" max="6398" width="15.42578125" style="610" customWidth="1"/>
    <col min="6399" max="6399" width="7" style="610" customWidth="1"/>
    <col min="6400" max="6400" width="6.5703125" style="610" customWidth="1"/>
    <col min="6401" max="6401" width="10.28515625" style="610" customWidth="1"/>
    <col min="6402" max="6402" width="9.5703125" style="610" customWidth="1"/>
    <col min="6403" max="6403" width="10.140625" style="610" customWidth="1"/>
    <col min="6404" max="6404" width="12.28515625" style="610" customWidth="1"/>
    <col min="6405" max="6405" width="10.28515625" style="610" customWidth="1"/>
    <col min="6406" max="6406" width="14.85546875" style="610" customWidth="1"/>
    <col min="6407" max="6407" width="6.140625" style="610" customWidth="1"/>
    <col min="6408" max="6408" width="17.28515625" style="610" customWidth="1"/>
    <col min="6409" max="6409" width="14.140625" style="610" customWidth="1"/>
    <col min="6410" max="6410" width="24.5703125" style="610" customWidth="1"/>
    <col min="6411" max="6412" width="8" style="610" customWidth="1"/>
    <col min="6413" max="6418" width="6.7109375" style="610" bestFit="1" customWidth="1"/>
    <col min="6419" max="6419" width="21.5703125" style="610" customWidth="1"/>
    <col min="6420" max="6430" width="11.7109375" style="610" customWidth="1"/>
    <col min="6431" max="6636" width="11.7109375" style="610"/>
    <col min="6637" max="6637" width="5" style="610" customWidth="1"/>
    <col min="6638" max="6638" width="13" style="610" bestFit="1" customWidth="1"/>
    <col min="6639" max="6639" width="32.5703125" style="610" customWidth="1"/>
    <col min="6640" max="6640" width="38.5703125" style="610" customWidth="1"/>
    <col min="6641" max="6645" width="0" style="610" hidden="1" customWidth="1"/>
    <col min="6646" max="6647" width="18" style="610" customWidth="1"/>
    <col min="6648" max="6648" width="22" style="610" customWidth="1"/>
    <col min="6649" max="6649" width="19.5703125" style="610" customWidth="1"/>
    <col min="6650" max="6650" width="15.28515625" style="610" customWidth="1"/>
    <col min="6651" max="6651" width="14.140625" style="610" customWidth="1"/>
    <col min="6652" max="6652" width="17.85546875" style="610" customWidth="1"/>
    <col min="6653" max="6653" width="14.85546875" style="610" customWidth="1"/>
    <col min="6654" max="6654" width="15.42578125" style="610" customWidth="1"/>
    <col min="6655" max="6655" width="7" style="610" customWidth="1"/>
    <col min="6656" max="6656" width="6.5703125" style="610" customWidth="1"/>
    <col min="6657" max="6657" width="10.28515625" style="610" customWidth="1"/>
    <col min="6658" max="6658" width="9.5703125" style="610" customWidth="1"/>
    <col min="6659" max="6659" width="10.140625" style="610" customWidth="1"/>
    <col min="6660" max="6660" width="12.28515625" style="610" customWidth="1"/>
    <col min="6661" max="6661" width="10.28515625" style="610" customWidth="1"/>
    <col min="6662" max="6662" width="14.85546875" style="610" customWidth="1"/>
    <col min="6663" max="6663" width="6.140625" style="610" customWidth="1"/>
    <col min="6664" max="6664" width="17.28515625" style="610" customWidth="1"/>
    <col min="6665" max="6665" width="14.140625" style="610" customWidth="1"/>
    <col min="6666" max="6666" width="24.5703125" style="610" customWidth="1"/>
    <col min="6667" max="6668" width="8" style="610" customWidth="1"/>
    <col min="6669" max="6674" width="6.7109375" style="610" bestFit="1" customWidth="1"/>
    <col min="6675" max="6675" width="21.5703125" style="610" customWidth="1"/>
    <col min="6676" max="6686" width="11.7109375" style="610" customWidth="1"/>
    <col min="6687" max="6892" width="11.7109375" style="610"/>
    <col min="6893" max="6893" width="5" style="610" customWidth="1"/>
    <col min="6894" max="6894" width="13" style="610" bestFit="1" customWidth="1"/>
    <col min="6895" max="6895" width="32.5703125" style="610" customWidth="1"/>
    <col min="6896" max="6896" width="38.5703125" style="610" customWidth="1"/>
    <col min="6897" max="6901" width="0" style="610" hidden="1" customWidth="1"/>
    <col min="6902" max="6903" width="18" style="610" customWidth="1"/>
    <col min="6904" max="6904" width="22" style="610" customWidth="1"/>
    <col min="6905" max="6905" width="19.5703125" style="610" customWidth="1"/>
    <col min="6906" max="6906" width="15.28515625" style="610" customWidth="1"/>
    <col min="6907" max="6907" width="14.140625" style="610" customWidth="1"/>
    <col min="6908" max="6908" width="17.85546875" style="610" customWidth="1"/>
    <col min="6909" max="6909" width="14.85546875" style="610" customWidth="1"/>
    <col min="6910" max="6910" width="15.42578125" style="610" customWidth="1"/>
    <col min="6911" max="6911" width="7" style="610" customWidth="1"/>
    <col min="6912" max="6912" width="6.5703125" style="610" customWidth="1"/>
    <col min="6913" max="6913" width="10.28515625" style="610" customWidth="1"/>
    <col min="6914" max="6914" width="9.5703125" style="610" customWidth="1"/>
    <col min="6915" max="6915" width="10.140625" style="610" customWidth="1"/>
    <col min="6916" max="6916" width="12.28515625" style="610" customWidth="1"/>
    <col min="6917" max="6917" width="10.28515625" style="610" customWidth="1"/>
    <col min="6918" max="6918" width="14.85546875" style="610" customWidth="1"/>
    <col min="6919" max="6919" width="6.140625" style="610" customWidth="1"/>
    <col min="6920" max="6920" width="17.28515625" style="610" customWidth="1"/>
    <col min="6921" max="6921" width="14.140625" style="610" customWidth="1"/>
    <col min="6922" max="6922" width="24.5703125" style="610" customWidth="1"/>
    <col min="6923" max="6924" width="8" style="610" customWidth="1"/>
    <col min="6925" max="6930" width="6.7109375" style="610" bestFit="1" customWidth="1"/>
    <col min="6931" max="6931" width="21.5703125" style="610" customWidth="1"/>
    <col min="6932" max="6942" width="11.7109375" style="610" customWidth="1"/>
    <col min="6943" max="7148" width="11.7109375" style="610"/>
    <col min="7149" max="7149" width="5" style="610" customWidth="1"/>
    <col min="7150" max="7150" width="13" style="610" bestFit="1" customWidth="1"/>
    <col min="7151" max="7151" width="32.5703125" style="610" customWidth="1"/>
    <col min="7152" max="7152" width="38.5703125" style="610" customWidth="1"/>
    <col min="7153" max="7157" width="0" style="610" hidden="1" customWidth="1"/>
    <col min="7158" max="7159" width="18" style="610" customWidth="1"/>
    <col min="7160" max="7160" width="22" style="610" customWidth="1"/>
    <col min="7161" max="7161" width="19.5703125" style="610" customWidth="1"/>
    <col min="7162" max="7162" width="15.28515625" style="610" customWidth="1"/>
    <col min="7163" max="7163" width="14.140625" style="610" customWidth="1"/>
    <col min="7164" max="7164" width="17.85546875" style="610" customWidth="1"/>
    <col min="7165" max="7165" width="14.85546875" style="610" customWidth="1"/>
    <col min="7166" max="7166" width="15.42578125" style="610" customWidth="1"/>
    <col min="7167" max="7167" width="7" style="610" customWidth="1"/>
    <col min="7168" max="7168" width="6.5703125" style="610" customWidth="1"/>
    <col min="7169" max="7169" width="10.28515625" style="610" customWidth="1"/>
    <col min="7170" max="7170" width="9.5703125" style="610" customWidth="1"/>
    <col min="7171" max="7171" width="10.140625" style="610" customWidth="1"/>
    <col min="7172" max="7172" width="12.28515625" style="610" customWidth="1"/>
    <col min="7173" max="7173" width="10.28515625" style="610" customWidth="1"/>
    <col min="7174" max="7174" width="14.85546875" style="610" customWidth="1"/>
    <col min="7175" max="7175" width="6.140625" style="610" customWidth="1"/>
    <col min="7176" max="7176" width="17.28515625" style="610" customWidth="1"/>
    <col min="7177" max="7177" width="14.140625" style="610" customWidth="1"/>
    <col min="7178" max="7178" width="24.5703125" style="610" customWidth="1"/>
    <col min="7179" max="7180" width="8" style="610" customWidth="1"/>
    <col min="7181" max="7186" width="6.7109375" style="610" bestFit="1" customWidth="1"/>
    <col min="7187" max="7187" width="21.5703125" style="610" customWidth="1"/>
    <col min="7188" max="7198" width="11.7109375" style="610" customWidth="1"/>
    <col min="7199" max="7404" width="11.7109375" style="610"/>
    <col min="7405" max="7405" width="5" style="610" customWidth="1"/>
    <col min="7406" max="7406" width="13" style="610" bestFit="1" customWidth="1"/>
    <col min="7407" max="7407" width="32.5703125" style="610" customWidth="1"/>
    <col min="7408" max="7408" width="38.5703125" style="610" customWidth="1"/>
    <col min="7409" max="7413" width="0" style="610" hidden="1" customWidth="1"/>
    <col min="7414" max="7415" width="18" style="610" customWidth="1"/>
    <col min="7416" max="7416" width="22" style="610" customWidth="1"/>
    <col min="7417" max="7417" width="19.5703125" style="610" customWidth="1"/>
    <col min="7418" max="7418" width="15.28515625" style="610" customWidth="1"/>
    <col min="7419" max="7419" width="14.140625" style="610" customWidth="1"/>
    <col min="7420" max="7420" width="17.85546875" style="610" customWidth="1"/>
    <col min="7421" max="7421" width="14.85546875" style="610" customWidth="1"/>
    <col min="7422" max="7422" width="15.42578125" style="610" customWidth="1"/>
    <col min="7423" max="7423" width="7" style="610" customWidth="1"/>
    <col min="7424" max="7424" width="6.5703125" style="610" customWidth="1"/>
    <col min="7425" max="7425" width="10.28515625" style="610" customWidth="1"/>
    <col min="7426" max="7426" width="9.5703125" style="610" customWidth="1"/>
    <col min="7427" max="7427" width="10.140625" style="610" customWidth="1"/>
    <col min="7428" max="7428" width="12.28515625" style="610" customWidth="1"/>
    <col min="7429" max="7429" width="10.28515625" style="610" customWidth="1"/>
    <col min="7430" max="7430" width="14.85546875" style="610" customWidth="1"/>
    <col min="7431" max="7431" width="6.140625" style="610" customWidth="1"/>
    <col min="7432" max="7432" width="17.28515625" style="610" customWidth="1"/>
    <col min="7433" max="7433" width="14.140625" style="610" customWidth="1"/>
    <col min="7434" max="7434" width="24.5703125" style="610" customWidth="1"/>
    <col min="7435" max="7436" width="8" style="610" customWidth="1"/>
    <col min="7437" max="7442" width="6.7109375" style="610" bestFit="1" customWidth="1"/>
    <col min="7443" max="7443" width="21.5703125" style="610" customWidth="1"/>
    <col min="7444" max="7454" width="11.7109375" style="610" customWidth="1"/>
    <col min="7455" max="7660" width="11.7109375" style="610"/>
    <col min="7661" max="7661" width="5" style="610" customWidth="1"/>
    <col min="7662" max="7662" width="13" style="610" bestFit="1" customWidth="1"/>
    <col min="7663" max="7663" width="32.5703125" style="610" customWidth="1"/>
    <col min="7664" max="7664" width="38.5703125" style="610" customWidth="1"/>
    <col min="7665" max="7669" width="0" style="610" hidden="1" customWidth="1"/>
    <col min="7670" max="7671" width="18" style="610" customWidth="1"/>
    <col min="7672" max="7672" width="22" style="610" customWidth="1"/>
    <col min="7673" max="7673" width="19.5703125" style="610" customWidth="1"/>
    <col min="7674" max="7674" width="15.28515625" style="610" customWidth="1"/>
    <col min="7675" max="7675" width="14.140625" style="610" customWidth="1"/>
    <col min="7676" max="7676" width="17.85546875" style="610" customWidth="1"/>
    <col min="7677" max="7677" width="14.85546875" style="610" customWidth="1"/>
    <col min="7678" max="7678" width="15.42578125" style="610" customWidth="1"/>
    <col min="7679" max="7679" width="7" style="610" customWidth="1"/>
    <col min="7680" max="7680" width="6.5703125" style="610" customWidth="1"/>
    <col min="7681" max="7681" width="10.28515625" style="610" customWidth="1"/>
    <col min="7682" max="7682" width="9.5703125" style="610" customWidth="1"/>
    <col min="7683" max="7683" width="10.140625" style="610" customWidth="1"/>
    <col min="7684" max="7684" width="12.28515625" style="610" customWidth="1"/>
    <col min="7685" max="7685" width="10.28515625" style="610" customWidth="1"/>
    <col min="7686" max="7686" width="14.85546875" style="610" customWidth="1"/>
    <col min="7687" max="7687" width="6.140625" style="610" customWidth="1"/>
    <col min="7688" max="7688" width="17.28515625" style="610" customWidth="1"/>
    <col min="7689" max="7689" width="14.140625" style="610" customWidth="1"/>
    <col min="7690" max="7690" width="24.5703125" style="610" customWidth="1"/>
    <col min="7691" max="7692" width="8" style="610" customWidth="1"/>
    <col min="7693" max="7698" width="6.7109375" style="610" bestFit="1" customWidth="1"/>
    <col min="7699" max="7699" width="21.5703125" style="610" customWidth="1"/>
    <col min="7700" max="7710" width="11.7109375" style="610" customWidth="1"/>
    <col min="7711" max="7916" width="11.7109375" style="610"/>
    <col min="7917" max="7917" width="5" style="610" customWidth="1"/>
    <col min="7918" max="7918" width="13" style="610" bestFit="1" customWidth="1"/>
    <col min="7919" max="7919" width="32.5703125" style="610" customWidth="1"/>
    <col min="7920" max="7920" width="38.5703125" style="610" customWidth="1"/>
    <col min="7921" max="7925" width="0" style="610" hidden="1" customWidth="1"/>
    <col min="7926" max="7927" width="18" style="610" customWidth="1"/>
    <col min="7928" max="7928" width="22" style="610" customWidth="1"/>
    <col min="7929" max="7929" width="19.5703125" style="610" customWidth="1"/>
    <col min="7930" max="7930" width="15.28515625" style="610" customWidth="1"/>
    <col min="7931" max="7931" width="14.140625" style="610" customWidth="1"/>
    <col min="7932" max="7932" width="17.85546875" style="610" customWidth="1"/>
    <col min="7933" max="7933" width="14.85546875" style="610" customWidth="1"/>
    <col min="7934" max="7934" width="15.42578125" style="610" customWidth="1"/>
    <col min="7935" max="7935" width="7" style="610" customWidth="1"/>
    <col min="7936" max="7936" width="6.5703125" style="610" customWidth="1"/>
    <col min="7937" max="7937" width="10.28515625" style="610" customWidth="1"/>
    <col min="7938" max="7938" width="9.5703125" style="610" customWidth="1"/>
    <col min="7939" max="7939" width="10.140625" style="610" customWidth="1"/>
    <col min="7940" max="7940" width="12.28515625" style="610" customWidth="1"/>
    <col min="7941" max="7941" width="10.28515625" style="610" customWidth="1"/>
    <col min="7942" max="7942" width="14.85546875" style="610" customWidth="1"/>
    <col min="7943" max="7943" width="6.140625" style="610" customWidth="1"/>
    <col min="7944" max="7944" width="17.28515625" style="610" customWidth="1"/>
    <col min="7945" max="7945" width="14.140625" style="610" customWidth="1"/>
    <col min="7946" max="7946" width="24.5703125" style="610" customWidth="1"/>
    <col min="7947" max="7948" width="8" style="610" customWidth="1"/>
    <col min="7949" max="7954" width="6.7109375" style="610" bestFit="1" customWidth="1"/>
    <col min="7955" max="7955" width="21.5703125" style="610" customWidth="1"/>
    <col min="7956" max="7966" width="11.7109375" style="610" customWidth="1"/>
    <col min="7967" max="8172" width="11.7109375" style="610"/>
    <col min="8173" max="8173" width="5" style="610" customWidth="1"/>
    <col min="8174" max="8174" width="13" style="610" bestFit="1" customWidth="1"/>
    <col min="8175" max="8175" width="32.5703125" style="610" customWidth="1"/>
    <col min="8176" max="8176" width="38.5703125" style="610" customWidth="1"/>
    <col min="8177" max="8181" width="0" style="610" hidden="1" customWidth="1"/>
    <col min="8182" max="8183" width="18" style="610" customWidth="1"/>
    <col min="8184" max="8184" width="22" style="610" customWidth="1"/>
    <col min="8185" max="8185" width="19.5703125" style="610" customWidth="1"/>
    <col min="8186" max="8186" width="15.28515625" style="610" customWidth="1"/>
    <col min="8187" max="8187" width="14.140625" style="610" customWidth="1"/>
    <col min="8188" max="8188" width="17.85546875" style="610" customWidth="1"/>
    <col min="8189" max="8189" width="14.85546875" style="610" customWidth="1"/>
    <col min="8190" max="8190" width="15.42578125" style="610" customWidth="1"/>
    <col min="8191" max="8191" width="7" style="610" customWidth="1"/>
    <col min="8192" max="8192" width="6.5703125" style="610" customWidth="1"/>
    <col min="8193" max="8193" width="10.28515625" style="610" customWidth="1"/>
    <col min="8194" max="8194" width="9.5703125" style="610" customWidth="1"/>
    <col min="8195" max="8195" width="10.140625" style="610" customWidth="1"/>
    <col min="8196" max="8196" width="12.28515625" style="610" customWidth="1"/>
    <col min="8197" max="8197" width="10.28515625" style="610" customWidth="1"/>
    <col min="8198" max="8198" width="14.85546875" style="610" customWidth="1"/>
    <col min="8199" max="8199" width="6.140625" style="610" customWidth="1"/>
    <col min="8200" max="8200" width="17.28515625" style="610" customWidth="1"/>
    <col min="8201" max="8201" width="14.140625" style="610" customWidth="1"/>
    <col min="8202" max="8202" width="24.5703125" style="610" customWidth="1"/>
    <col min="8203" max="8204" width="8" style="610" customWidth="1"/>
    <col min="8205" max="8210" width="6.7109375" style="610" bestFit="1" customWidth="1"/>
    <col min="8211" max="8211" width="21.5703125" style="610" customWidth="1"/>
    <col min="8212" max="8222" width="11.7109375" style="610" customWidth="1"/>
    <col min="8223" max="8428" width="11.7109375" style="610"/>
    <col min="8429" max="8429" width="5" style="610" customWidth="1"/>
    <col min="8430" max="8430" width="13" style="610" bestFit="1" customWidth="1"/>
    <col min="8431" max="8431" width="32.5703125" style="610" customWidth="1"/>
    <col min="8432" max="8432" width="38.5703125" style="610" customWidth="1"/>
    <col min="8433" max="8437" width="0" style="610" hidden="1" customWidth="1"/>
    <col min="8438" max="8439" width="18" style="610" customWidth="1"/>
    <col min="8440" max="8440" width="22" style="610" customWidth="1"/>
    <col min="8441" max="8441" width="19.5703125" style="610" customWidth="1"/>
    <col min="8442" max="8442" width="15.28515625" style="610" customWidth="1"/>
    <col min="8443" max="8443" width="14.140625" style="610" customWidth="1"/>
    <col min="8444" max="8444" width="17.85546875" style="610" customWidth="1"/>
    <col min="8445" max="8445" width="14.85546875" style="610" customWidth="1"/>
    <col min="8446" max="8446" width="15.42578125" style="610" customWidth="1"/>
    <col min="8447" max="8447" width="7" style="610" customWidth="1"/>
    <col min="8448" max="8448" width="6.5703125" style="610" customWidth="1"/>
    <col min="8449" max="8449" width="10.28515625" style="610" customWidth="1"/>
    <col min="8450" max="8450" width="9.5703125" style="610" customWidth="1"/>
    <col min="8451" max="8451" width="10.140625" style="610" customWidth="1"/>
    <col min="8452" max="8452" width="12.28515625" style="610" customWidth="1"/>
    <col min="8453" max="8453" width="10.28515625" style="610" customWidth="1"/>
    <col min="8454" max="8454" width="14.85546875" style="610" customWidth="1"/>
    <col min="8455" max="8455" width="6.140625" style="610" customWidth="1"/>
    <col min="8456" max="8456" width="17.28515625" style="610" customWidth="1"/>
    <col min="8457" max="8457" width="14.140625" style="610" customWidth="1"/>
    <col min="8458" max="8458" width="24.5703125" style="610" customWidth="1"/>
    <col min="8459" max="8460" width="8" style="610" customWidth="1"/>
    <col min="8461" max="8466" width="6.7109375" style="610" bestFit="1" customWidth="1"/>
    <col min="8467" max="8467" width="21.5703125" style="610" customWidth="1"/>
    <col min="8468" max="8478" width="11.7109375" style="610" customWidth="1"/>
    <col min="8479" max="8684" width="11.7109375" style="610"/>
    <col min="8685" max="8685" width="5" style="610" customWidth="1"/>
    <col min="8686" max="8686" width="13" style="610" bestFit="1" customWidth="1"/>
    <col min="8687" max="8687" width="32.5703125" style="610" customWidth="1"/>
    <col min="8688" max="8688" width="38.5703125" style="610" customWidth="1"/>
    <col min="8689" max="8693" width="0" style="610" hidden="1" customWidth="1"/>
    <col min="8694" max="8695" width="18" style="610" customWidth="1"/>
    <col min="8696" max="8696" width="22" style="610" customWidth="1"/>
    <col min="8697" max="8697" width="19.5703125" style="610" customWidth="1"/>
    <col min="8698" max="8698" width="15.28515625" style="610" customWidth="1"/>
    <col min="8699" max="8699" width="14.140625" style="610" customWidth="1"/>
    <col min="8700" max="8700" width="17.85546875" style="610" customWidth="1"/>
    <col min="8701" max="8701" width="14.85546875" style="610" customWidth="1"/>
    <col min="8702" max="8702" width="15.42578125" style="610" customWidth="1"/>
    <col min="8703" max="8703" width="7" style="610" customWidth="1"/>
    <col min="8704" max="8704" width="6.5703125" style="610" customWidth="1"/>
    <col min="8705" max="8705" width="10.28515625" style="610" customWidth="1"/>
    <col min="8706" max="8706" width="9.5703125" style="610" customWidth="1"/>
    <col min="8707" max="8707" width="10.140625" style="610" customWidth="1"/>
    <col min="8708" max="8708" width="12.28515625" style="610" customWidth="1"/>
    <col min="8709" max="8709" width="10.28515625" style="610" customWidth="1"/>
    <col min="8710" max="8710" width="14.85546875" style="610" customWidth="1"/>
    <col min="8711" max="8711" width="6.140625" style="610" customWidth="1"/>
    <col min="8712" max="8712" width="17.28515625" style="610" customWidth="1"/>
    <col min="8713" max="8713" width="14.140625" style="610" customWidth="1"/>
    <col min="8714" max="8714" width="24.5703125" style="610" customWidth="1"/>
    <col min="8715" max="8716" width="8" style="610" customWidth="1"/>
    <col min="8717" max="8722" width="6.7109375" style="610" bestFit="1" customWidth="1"/>
    <col min="8723" max="8723" width="21.5703125" style="610" customWidth="1"/>
    <col min="8724" max="8734" width="11.7109375" style="610" customWidth="1"/>
    <col min="8735" max="8940" width="11.7109375" style="610"/>
    <col min="8941" max="8941" width="5" style="610" customWidth="1"/>
    <col min="8942" max="8942" width="13" style="610" bestFit="1" customWidth="1"/>
    <col min="8943" max="8943" width="32.5703125" style="610" customWidth="1"/>
    <col min="8944" max="8944" width="38.5703125" style="610" customWidth="1"/>
    <col min="8945" max="8949" width="0" style="610" hidden="1" customWidth="1"/>
    <col min="8950" max="8951" width="18" style="610" customWidth="1"/>
    <col min="8952" max="8952" width="22" style="610" customWidth="1"/>
    <col min="8953" max="8953" width="19.5703125" style="610" customWidth="1"/>
    <col min="8954" max="8954" width="15.28515625" style="610" customWidth="1"/>
    <col min="8955" max="8955" width="14.140625" style="610" customWidth="1"/>
    <col min="8956" max="8956" width="17.85546875" style="610" customWidth="1"/>
    <col min="8957" max="8957" width="14.85546875" style="610" customWidth="1"/>
    <col min="8958" max="8958" width="15.42578125" style="610" customWidth="1"/>
    <col min="8959" max="8959" width="7" style="610" customWidth="1"/>
    <col min="8960" max="8960" width="6.5703125" style="610" customWidth="1"/>
    <col min="8961" max="8961" width="10.28515625" style="610" customWidth="1"/>
    <col min="8962" max="8962" width="9.5703125" style="610" customWidth="1"/>
    <col min="8963" max="8963" width="10.140625" style="610" customWidth="1"/>
    <col min="8964" max="8964" width="12.28515625" style="610" customWidth="1"/>
    <col min="8965" max="8965" width="10.28515625" style="610" customWidth="1"/>
    <col min="8966" max="8966" width="14.85546875" style="610" customWidth="1"/>
    <col min="8967" max="8967" width="6.140625" style="610" customWidth="1"/>
    <col min="8968" max="8968" width="17.28515625" style="610" customWidth="1"/>
    <col min="8969" max="8969" width="14.140625" style="610" customWidth="1"/>
    <col min="8970" max="8970" width="24.5703125" style="610" customWidth="1"/>
    <col min="8971" max="8972" width="8" style="610" customWidth="1"/>
    <col min="8973" max="8978" width="6.7109375" style="610" bestFit="1" customWidth="1"/>
    <col min="8979" max="8979" width="21.5703125" style="610" customWidth="1"/>
    <col min="8980" max="8990" width="11.7109375" style="610" customWidth="1"/>
    <col min="8991" max="9196" width="11.7109375" style="610"/>
    <col min="9197" max="9197" width="5" style="610" customWidth="1"/>
    <col min="9198" max="9198" width="13" style="610" bestFit="1" customWidth="1"/>
    <col min="9199" max="9199" width="32.5703125" style="610" customWidth="1"/>
    <col min="9200" max="9200" width="38.5703125" style="610" customWidth="1"/>
    <col min="9201" max="9205" width="0" style="610" hidden="1" customWidth="1"/>
    <col min="9206" max="9207" width="18" style="610" customWidth="1"/>
    <col min="9208" max="9208" width="22" style="610" customWidth="1"/>
    <col min="9209" max="9209" width="19.5703125" style="610" customWidth="1"/>
    <col min="9210" max="9210" width="15.28515625" style="610" customWidth="1"/>
    <col min="9211" max="9211" width="14.140625" style="610" customWidth="1"/>
    <col min="9212" max="9212" width="17.85546875" style="610" customWidth="1"/>
    <col min="9213" max="9213" width="14.85546875" style="610" customWidth="1"/>
    <col min="9214" max="9214" width="15.42578125" style="610" customWidth="1"/>
    <col min="9215" max="9215" width="7" style="610" customWidth="1"/>
    <col min="9216" max="9216" width="6.5703125" style="610" customWidth="1"/>
    <col min="9217" max="9217" width="10.28515625" style="610" customWidth="1"/>
    <col min="9218" max="9218" width="9.5703125" style="610" customWidth="1"/>
    <col min="9219" max="9219" width="10.140625" style="610" customWidth="1"/>
    <col min="9220" max="9220" width="12.28515625" style="610" customWidth="1"/>
    <col min="9221" max="9221" width="10.28515625" style="610" customWidth="1"/>
    <col min="9222" max="9222" width="14.85546875" style="610" customWidth="1"/>
    <col min="9223" max="9223" width="6.140625" style="610" customWidth="1"/>
    <col min="9224" max="9224" width="17.28515625" style="610" customWidth="1"/>
    <col min="9225" max="9225" width="14.140625" style="610" customWidth="1"/>
    <col min="9226" max="9226" width="24.5703125" style="610" customWidth="1"/>
    <col min="9227" max="9228" width="8" style="610" customWidth="1"/>
    <col min="9229" max="9234" width="6.7109375" style="610" bestFit="1" customWidth="1"/>
    <col min="9235" max="9235" width="21.5703125" style="610" customWidth="1"/>
    <col min="9236" max="9246" width="11.7109375" style="610" customWidth="1"/>
    <col min="9247" max="9452" width="11.7109375" style="610"/>
    <col min="9453" max="9453" width="5" style="610" customWidth="1"/>
    <col min="9454" max="9454" width="13" style="610" bestFit="1" customWidth="1"/>
    <col min="9455" max="9455" width="32.5703125" style="610" customWidth="1"/>
    <col min="9456" max="9456" width="38.5703125" style="610" customWidth="1"/>
    <col min="9457" max="9461" width="0" style="610" hidden="1" customWidth="1"/>
    <col min="9462" max="9463" width="18" style="610" customWidth="1"/>
    <col min="9464" max="9464" width="22" style="610" customWidth="1"/>
    <col min="9465" max="9465" width="19.5703125" style="610" customWidth="1"/>
    <col min="9466" max="9466" width="15.28515625" style="610" customWidth="1"/>
    <col min="9467" max="9467" width="14.140625" style="610" customWidth="1"/>
    <col min="9468" max="9468" width="17.85546875" style="610" customWidth="1"/>
    <col min="9469" max="9469" width="14.85546875" style="610" customWidth="1"/>
    <col min="9470" max="9470" width="15.42578125" style="610" customWidth="1"/>
    <col min="9471" max="9471" width="7" style="610" customWidth="1"/>
    <col min="9472" max="9472" width="6.5703125" style="610" customWidth="1"/>
    <col min="9473" max="9473" width="10.28515625" style="610" customWidth="1"/>
    <col min="9474" max="9474" width="9.5703125" style="610" customWidth="1"/>
    <col min="9475" max="9475" width="10.140625" style="610" customWidth="1"/>
    <col min="9476" max="9476" width="12.28515625" style="610" customWidth="1"/>
    <col min="9477" max="9477" width="10.28515625" style="610" customWidth="1"/>
    <col min="9478" max="9478" width="14.85546875" style="610" customWidth="1"/>
    <col min="9479" max="9479" width="6.140625" style="610" customWidth="1"/>
    <col min="9480" max="9480" width="17.28515625" style="610" customWidth="1"/>
    <col min="9481" max="9481" width="14.140625" style="610" customWidth="1"/>
    <col min="9482" max="9482" width="24.5703125" style="610" customWidth="1"/>
    <col min="9483" max="9484" width="8" style="610" customWidth="1"/>
    <col min="9485" max="9490" width="6.7109375" style="610" bestFit="1" customWidth="1"/>
    <col min="9491" max="9491" width="21.5703125" style="610" customWidth="1"/>
    <col min="9492" max="9502" width="11.7109375" style="610" customWidth="1"/>
    <col min="9503" max="9708" width="11.7109375" style="610"/>
    <col min="9709" max="9709" width="5" style="610" customWidth="1"/>
    <col min="9710" max="9710" width="13" style="610" bestFit="1" customWidth="1"/>
    <col min="9711" max="9711" width="32.5703125" style="610" customWidth="1"/>
    <col min="9712" max="9712" width="38.5703125" style="610" customWidth="1"/>
    <col min="9713" max="9717" width="0" style="610" hidden="1" customWidth="1"/>
    <col min="9718" max="9719" width="18" style="610" customWidth="1"/>
    <col min="9720" max="9720" width="22" style="610" customWidth="1"/>
    <col min="9721" max="9721" width="19.5703125" style="610" customWidth="1"/>
    <col min="9722" max="9722" width="15.28515625" style="610" customWidth="1"/>
    <col min="9723" max="9723" width="14.140625" style="610" customWidth="1"/>
    <col min="9724" max="9724" width="17.85546875" style="610" customWidth="1"/>
    <col min="9725" max="9725" width="14.85546875" style="610" customWidth="1"/>
    <col min="9726" max="9726" width="15.42578125" style="610" customWidth="1"/>
    <col min="9727" max="9727" width="7" style="610" customWidth="1"/>
    <col min="9728" max="9728" width="6.5703125" style="610" customWidth="1"/>
    <col min="9729" max="9729" width="10.28515625" style="610" customWidth="1"/>
    <col min="9730" max="9730" width="9.5703125" style="610" customWidth="1"/>
    <col min="9731" max="9731" width="10.140625" style="610" customWidth="1"/>
    <col min="9732" max="9732" width="12.28515625" style="610" customWidth="1"/>
    <col min="9733" max="9733" width="10.28515625" style="610" customWidth="1"/>
    <col min="9734" max="9734" width="14.85546875" style="610" customWidth="1"/>
    <col min="9735" max="9735" width="6.140625" style="610" customWidth="1"/>
    <col min="9736" max="9736" width="17.28515625" style="610" customWidth="1"/>
    <col min="9737" max="9737" width="14.140625" style="610" customWidth="1"/>
    <col min="9738" max="9738" width="24.5703125" style="610" customWidth="1"/>
    <col min="9739" max="9740" width="8" style="610" customWidth="1"/>
    <col min="9741" max="9746" width="6.7109375" style="610" bestFit="1" customWidth="1"/>
    <col min="9747" max="9747" width="21.5703125" style="610" customWidth="1"/>
    <col min="9748" max="9758" width="11.7109375" style="610" customWidth="1"/>
    <col min="9759" max="9964" width="11.7109375" style="610"/>
    <col min="9965" max="9965" width="5" style="610" customWidth="1"/>
    <col min="9966" max="9966" width="13" style="610" bestFit="1" customWidth="1"/>
    <col min="9967" max="9967" width="32.5703125" style="610" customWidth="1"/>
    <col min="9968" max="9968" width="38.5703125" style="610" customWidth="1"/>
    <col min="9969" max="9973" width="0" style="610" hidden="1" customWidth="1"/>
    <col min="9974" max="9975" width="18" style="610" customWidth="1"/>
    <col min="9976" max="9976" width="22" style="610" customWidth="1"/>
    <col min="9977" max="9977" width="19.5703125" style="610" customWidth="1"/>
    <col min="9978" max="9978" width="15.28515625" style="610" customWidth="1"/>
    <col min="9979" max="9979" width="14.140625" style="610" customWidth="1"/>
    <col min="9980" max="9980" width="17.85546875" style="610" customWidth="1"/>
    <col min="9981" max="9981" width="14.85546875" style="610" customWidth="1"/>
    <col min="9982" max="9982" width="15.42578125" style="610" customWidth="1"/>
    <col min="9983" max="9983" width="7" style="610" customWidth="1"/>
    <col min="9984" max="9984" width="6.5703125" style="610" customWidth="1"/>
    <col min="9985" max="9985" width="10.28515625" style="610" customWidth="1"/>
    <col min="9986" max="9986" width="9.5703125" style="610" customWidth="1"/>
    <col min="9987" max="9987" width="10.140625" style="610" customWidth="1"/>
    <col min="9988" max="9988" width="12.28515625" style="610" customWidth="1"/>
    <col min="9989" max="9989" width="10.28515625" style="610" customWidth="1"/>
    <col min="9990" max="9990" width="14.85546875" style="610" customWidth="1"/>
    <col min="9991" max="9991" width="6.140625" style="610" customWidth="1"/>
    <col min="9992" max="9992" width="17.28515625" style="610" customWidth="1"/>
    <col min="9993" max="9993" width="14.140625" style="610" customWidth="1"/>
    <col min="9994" max="9994" width="24.5703125" style="610" customWidth="1"/>
    <col min="9995" max="9996" width="8" style="610" customWidth="1"/>
    <col min="9997" max="10002" width="6.7109375" style="610" bestFit="1" customWidth="1"/>
    <col min="10003" max="10003" width="21.5703125" style="610" customWidth="1"/>
    <col min="10004" max="10014" width="11.7109375" style="610" customWidth="1"/>
    <col min="10015" max="10220" width="11.7109375" style="610"/>
    <col min="10221" max="10221" width="5" style="610" customWidth="1"/>
    <col min="10222" max="10222" width="13" style="610" bestFit="1" customWidth="1"/>
    <col min="10223" max="10223" width="32.5703125" style="610" customWidth="1"/>
    <col min="10224" max="10224" width="38.5703125" style="610" customWidth="1"/>
    <col min="10225" max="10229" width="0" style="610" hidden="1" customWidth="1"/>
    <col min="10230" max="10231" width="18" style="610" customWidth="1"/>
    <col min="10232" max="10232" width="22" style="610" customWidth="1"/>
    <col min="10233" max="10233" width="19.5703125" style="610" customWidth="1"/>
    <col min="10234" max="10234" width="15.28515625" style="610" customWidth="1"/>
    <col min="10235" max="10235" width="14.140625" style="610" customWidth="1"/>
    <col min="10236" max="10236" width="17.85546875" style="610" customWidth="1"/>
    <col min="10237" max="10237" width="14.85546875" style="610" customWidth="1"/>
    <col min="10238" max="10238" width="15.42578125" style="610" customWidth="1"/>
    <col min="10239" max="10239" width="7" style="610" customWidth="1"/>
    <col min="10240" max="10240" width="6.5703125" style="610" customWidth="1"/>
    <col min="10241" max="10241" width="10.28515625" style="610" customWidth="1"/>
    <col min="10242" max="10242" width="9.5703125" style="610" customWidth="1"/>
    <col min="10243" max="10243" width="10.140625" style="610" customWidth="1"/>
    <col min="10244" max="10244" width="12.28515625" style="610" customWidth="1"/>
    <col min="10245" max="10245" width="10.28515625" style="610" customWidth="1"/>
    <col min="10246" max="10246" width="14.85546875" style="610" customWidth="1"/>
    <col min="10247" max="10247" width="6.140625" style="610" customWidth="1"/>
    <col min="10248" max="10248" width="17.28515625" style="610" customWidth="1"/>
    <col min="10249" max="10249" width="14.140625" style="610" customWidth="1"/>
    <col min="10250" max="10250" width="24.5703125" style="610" customWidth="1"/>
    <col min="10251" max="10252" width="8" style="610" customWidth="1"/>
    <col min="10253" max="10258" width="6.7109375" style="610" bestFit="1" customWidth="1"/>
    <col min="10259" max="10259" width="21.5703125" style="610" customWidth="1"/>
    <col min="10260" max="10270" width="11.7109375" style="610" customWidth="1"/>
    <col min="10271" max="10476" width="11.7109375" style="610"/>
    <col min="10477" max="10477" width="5" style="610" customWidth="1"/>
    <col min="10478" max="10478" width="13" style="610" bestFit="1" customWidth="1"/>
    <col min="10479" max="10479" width="32.5703125" style="610" customWidth="1"/>
    <col min="10480" max="10480" width="38.5703125" style="610" customWidth="1"/>
    <col min="10481" max="10485" width="0" style="610" hidden="1" customWidth="1"/>
    <col min="10486" max="10487" width="18" style="610" customWidth="1"/>
    <col min="10488" max="10488" width="22" style="610" customWidth="1"/>
    <col min="10489" max="10489" width="19.5703125" style="610" customWidth="1"/>
    <col min="10490" max="10490" width="15.28515625" style="610" customWidth="1"/>
    <col min="10491" max="10491" width="14.140625" style="610" customWidth="1"/>
    <col min="10492" max="10492" width="17.85546875" style="610" customWidth="1"/>
    <col min="10493" max="10493" width="14.85546875" style="610" customWidth="1"/>
    <col min="10494" max="10494" width="15.42578125" style="610" customWidth="1"/>
    <col min="10495" max="10495" width="7" style="610" customWidth="1"/>
    <col min="10496" max="10496" width="6.5703125" style="610" customWidth="1"/>
    <col min="10497" max="10497" width="10.28515625" style="610" customWidth="1"/>
    <col min="10498" max="10498" width="9.5703125" style="610" customWidth="1"/>
    <col min="10499" max="10499" width="10.140625" style="610" customWidth="1"/>
    <col min="10500" max="10500" width="12.28515625" style="610" customWidth="1"/>
    <col min="10501" max="10501" width="10.28515625" style="610" customWidth="1"/>
    <col min="10502" max="10502" width="14.85546875" style="610" customWidth="1"/>
    <col min="10503" max="10503" width="6.140625" style="610" customWidth="1"/>
    <col min="10504" max="10504" width="17.28515625" style="610" customWidth="1"/>
    <col min="10505" max="10505" width="14.140625" style="610" customWidth="1"/>
    <col min="10506" max="10506" width="24.5703125" style="610" customWidth="1"/>
    <col min="10507" max="10508" width="8" style="610" customWidth="1"/>
    <col min="10509" max="10514" width="6.7109375" style="610" bestFit="1" customWidth="1"/>
    <col min="10515" max="10515" width="21.5703125" style="610" customWidth="1"/>
    <col min="10516" max="10526" width="11.7109375" style="610" customWidth="1"/>
    <col min="10527" max="10732" width="11.7109375" style="610"/>
    <col min="10733" max="10733" width="5" style="610" customWidth="1"/>
    <col min="10734" max="10734" width="13" style="610" bestFit="1" customWidth="1"/>
    <col min="10735" max="10735" width="32.5703125" style="610" customWidth="1"/>
    <col min="10736" max="10736" width="38.5703125" style="610" customWidth="1"/>
    <col min="10737" max="10741" width="0" style="610" hidden="1" customWidth="1"/>
    <col min="10742" max="10743" width="18" style="610" customWidth="1"/>
    <col min="10744" max="10744" width="22" style="610" customWidth="1"/>
    <col min="10745" max="10745" width="19.5703125" style="610" customWidth="1"/>
    <col min="10746" max="10746" width="15.28515625" style="610" customWidth="1"/>
    <col min="10747" max="10747" width="14.140625" style="610" customWidth="1"/>
    <col min="10748" max="10748" width="17.85546875" style="610" customWidth="1"/>
    <col min="10749" max="10749" width="14.85546875" style="610" customWidth="1"/>
    <col min="10750" max="10750" width="15.42578125" style="610" customWidth="1"/>
    <col min="10751" max="10751" width="7" style="610" customWidth="1"/>
    <col min="10752" max="10752" width="6.5703125" style="610" customWidth="1"/>
    <col min="10753" max="10753" width="10.28515625" style="610" customWidth="1"/>
    <col min="10754" max="10754" width="9.5703125" style="610" customWidth="1"/>
    <col min="10755" max="10755" width="10.140625" style="610" customWidth="1"/>
    <col min="10756" max="10756" width="12.28515625" style="610" customWidth="1"/>
    <col min="10757" max="10757" width="10.28515625" style="610" customWidth="1"/>
    <col min="10758" max="10758" width="14.85546875" style="610" customWidth="1"/>
    <col min="10759" max="10759" width="6.140625" style="610" customWidth="1"/>
    <col min="10760" max="10760" width="17.28515625" style="610" customWidth="1"/>
    <col min="10761" max="10761" width="14.140625" style="610" customWidth="1"/>
    <col min="10762" max="10762" width="24.5703125" style="610" customWidth="1"/>
    <col min="10763" max="10764" width="8" style="610" customWidth="1"/>
    <col min="10765" max="10770" width="6.7109375" style="610" bestFit="1" customWidth="1"/>
    <col min="10771" max="10771" width="21.5703125" style="610" customWidth="1"/>
    <col min="10772" max="10782" width="11.7109375" style="610" customWidth="1"/>
    <col min="10783" max="10988" width="11.7109375" style="610"/>
    <col min="10989" max="10989" width="5" style="610" customWidth="1"/>
    <col min="10990" max="10990" width="13" style="610" bestFit="1" customWidth="1"/>
    <col min="10991" max="10991" width="32.5703125" style="610" customWidth="1"/>
    <col min="10992" max="10992" width="38.5703125" style="610" customWidth="1"/>
    <col min="10993" max="10997" width="0" style="610" hidden="1" customWidth="1"/>
    <col min="10998" max="10999" width="18" style="610" customWidth="1"/>
    <col min="11000" max="11000" width="22" style="610" customWidth="1"/>
    <col min="11001" max="11001" width="19.5703125" style="610" customWidth="1"/>
    <col min="11002" max="11002" width="15.28515625" style="610" customWidth="1"/>
    <col min="11003" max="11003" width="14.140625" style="610" customWidth="1"/>
    <col min="11004" max="11004" width="17.85546875" style="610" customWidth="1"/>
    <col min="11005" max="11005" width="14.85546875" style="610" customWidth="1"/>
    <col min="11006" max="11006" width="15.42578125" style="610" customWidth="1"/>
    <col min="11007" max="11007" width="7" style="610" customWidth="1"/>
    <col min="11008" max="11008" width="6.5703125" style="610" customWidth="1"/>
    <col min="11009" max="11009" width="10.28515625" style="610" customWidth="1"/>
    <col min="11010" max="11010" width="9.5703125" style="610" customWidth="1"/>
    <col min="11011" max="11011" width="10.140625" style="610" customWidth="1"/>
    <col min="11012" max="11012" width="12.28515625" style="610" customWidth="1"/>
    <col min="11013" max="11013" width="10.28515625" style="610" customWidth="1"/>
    <col min="11014" max="11014" width="14.85546875" style="610" customWidth="1"/>
    <col min="11015" max="11015" width="6.140625" style="610" customWidth="1"/>
    <col min="11016" max="11016" width="17.28515625" style="610" customWidth="1"/>
    <col min="11017" max="11017" width="14.140625" style="610" customWidth="1"/>
    <col min="11018" max="11018" width="24.5703125" style="610" customWidth="1"/>
    <col min="11019" max="11020" width="8" style="610" customWidth="1"/>
    <col min="11021" max="11026" width="6.7109375" style="610" bestFit="1" customWidth="1"/>
    <col min="11027" max="11027" width="21.5703125" style="610" customWidth="1"/>
    <col min="11028" max="11038" width="11.7109375" style="610" customWidth="1"/>
    <col min="11039" max="11244" width="11.7109375" style="610"/>
    <col min="11245" max="11245" width="5" style="610" customWidth="1"/>
    <col min="11246" max="11246" width="13" style="610" bestFit="1" customWidth="1"/>
    <col min="11247" max="11247" width="32.5703125" style="610" customWidth="1"/>
    <col min="11248" max="11248" width="38.5703125" style="610" customWidth="1"/>
    <col min="11249" max="11253" width="0" style="610" hidden="1" customWidth="1"/>
    <col min="11254" max="11255" width="18" style="610" customWidth="1"/>
    <col min="11256" max="11256" width="22" style="610" customWidth="1"/>
    <col min="11257" max="11257" width="19.5703125" style="610" customWidth="1"/>
    <col min="11258" max="11258" width="15.28515625" style="610" customWidth="1"/>
    <col min="11259" max="11259" width="14.140625" style="610" customWidth="1"/>
    <col min="11260" max="11260" width="17.85546875" style="610" customWidth="1"/>
    <col min="11261" max="11261" width="14.85546875" style="610" customWidth="1"/>
    <col min="11262" max="11262" width="15.42578125" style="610" customWidth="1"/>
    <col min="11263" max="11263" width="7" style="610" customWidth="1"/>
    <col min="11264" max="11264" width="6.5703125" style="610" customWidth="1"/>
    <col min="11265" max="11265" width="10.28515625" style="610" customWidth="1"/>
    <col min="11266" max="11266" width="9.5703125" style="610" customWidth="1"/>
    <col min="11267" max="11267" width="10.140625" style="610" customWidth="1"/>
    <col min="11268" max="11268" width="12.28515625" style="610" customWidth="1"/>
    <col min="11269" max="11269" width="10.28515625" style="610" customWidth="1"/>
    <col min="11270" max="11270" width="14.85546875" style="610" customWidth="1"/>
    <col min="11271" max="11271" width="6.140625" style="610" customWidth="1"/>
    <col min="11272" max="11272" width="17.28515625" style="610" customWidth="1"/>
    <col min="11273" max="11273" width="14.140625" style="610" customWidth="1"/>
    <col min="11274" max="11274" width="24.5703125" style="610" customWidth="1"/>
    <col min="11275" max="11276" width="8" style="610" customWidth="1"/>
    <col min="11277" max="11282" width="6.7109375" style="610" bestFit="1" customWidth="1"/>
    <col min="11283" max="11283" width="21.5703125" style="610" customWidth="1"/>
    <col min="11284" max="11294" width="11.7109375" style="610" customWidth="1"/>
    <col min="11295" max="11500" width="11.7109375" style="610"/>
    <col min="11501" max="11501" width="5" style="610" customWidth="1"/>
    <col min="11502" max="11502" width="13" style="610" bestFit="1" customWidth="1"/>
    <col min="11503" max="11503" width="32.5703125" style="610" customWidth="1"/>
    <col min="11504" max="11504" width="38.5703125" style="610" customWidth="1"/>
    <col min="11505" max="11509" width="0" style="610" hidden="1" customWidth="1"/>
    <col min="11510" max="11511" width="18" style="610" customWidth="1"/>
    <col min="11512" max="11512" width="22" style="610" customWidth="1"/>
    <col min="11513" max="11513" width="19.5703125" style="610" customWidth="1"/>
    <col min="11514" max="11514" width="15.28515625" style="610" customWidth="1"/>
    <col min="11515" max="11515" width="14.140625" style="610" customWidth="1"/>
    <col min="11516" max="11516" width="17.85546875" style="610" customWidth="1"/>
    <col min="11517" max="11517" width="14.85546875" style="610" customWidth="1"/>
    <col min="11518" max="11518" width="15.42578125" style="610" customWidth="1"/>
    <col min="11519" max="11519" width="7" style="610" customWidth="1"/>
    <col min="11520" max="11520" width="6.5703125" style="610" customWidth="1"/>
    <col min="11521" max="11521" width="10.28515625" style="610" customWidth="1"/>
    <col min="11522" max="11522" width="9.5703125" style="610" customWidth="1"/>
    <col min="11523" max="11523" width="10.140625" style="610" customWidth="1"/>
    <col min="11524" max="11524" width="12.28515625" style="610" customWidth="1"/>
    <col min="11525" max="11525" width="10.28515625" style="610" customWidth="1"/>
    <col min="11526" max="11526" width="14.85546875" style="610" customWidth="1"/>
    <col min="11527" max="11527" width="6.140625" style="610" customWidth="1"/>
    <col min="11528" max="11528" width="17.28515625" style="610" customWidth="1"/>
    <col min="11529" max="11529" width="14.140625" style="610" customWidth="1"/>
    <col min="11530" max="11530" width="24.5703125" style="610" customWidth="1"/>
    <col min="11531" max="11532" width="8" style="610" customWidth="1"/>
    <col min="11533" max="11538" width="6.7109375" style="610" bestFit="1" customWidth="1"/>
    <col min="11539" max="11539" width="21.5703125" style="610" customWidth="1"/>
    <col min="11540" max="11550" width="11.7109375" style="610" customWidth="1"/>
    <col min="11551" max="11756" width="11.7109375" style="610"/>
    <col min="11757" max="11757" width="5" style="610" customWidth="1"/>
    <col min="11758" max="11758" width="13" style="610" bestFit="1" customWidth="1"/>
    <col min="11759" max="11759" width="32.5703125" style="610" customWidth="1"/>
    <col min="11760" max="11760" width="38.5703125" style="610" customWidth="1"/>
    <col min="11761" max="11765" width="0" style="610" hidden="1" customWidth="1"/>
    <col min="11766" max="11767" width="18" style="610" customWidth="1"/>
    <col min="11768" max="11768" width="22" style="610" customWidth="1"/>
    <col min="11769" max="11769" width="19.5703125" style="610" customWidth="1"/>
    <col min="11770" max="11770" width="15.28515625" style="610" customWidth="1"/>
    <col min="11771" max="11771" width="14.140625" style="610" customWidth="1"/>
    <col min="11772" max="11772" width="17.85546875" style="610" customWidth="1"/>
    <col min="11773" max="11773" width="14.85546875" style="610" customWidth="1"/>
    <col min="11774" max="11774" width="15.42578125" style="610" customWidth="1"/>
    <col min="11775" max="11775" width="7" style="610" customWidth="1"/>
    <col min="11776" max="11776" width="6.5703125" style="610" customWidth="1"/>
    <col min="11777" max="11777" width="10.28515625" style="610" customWidth="1"/>
    <col min="11778" max="11778" width="9.5703125" style="610" customWidth="1"/>
    <col min="11779" max="11779" width="10.140625" style="610" customWidth="1"/>
    <col min="11780" max="11780" width="12.28515625" style="610" customWidth="1"/>
    <col min="11781" max="11781" width="10.28515625" style="610" customWidth="1"/>
    <col min="11782" max="11782" width="14.85546875" style="610" customWidth="1"/>
    <col min="11783" max="11783" width="6.140625" style="610" customWidth="1"/>
    <col min="11784" max="11784" width="17.28515625" style="610" customWidth="1"/>
    <col min="11785" max="11785" width="14.140625" style="610" customWidth="1"/>
    <col min="11786" max="11786" width="24.5703125" style="610" customWidth="1"/>
    <col min="11787" max="11788" width="8" style="610" customWidth="1"/>
    <col min="11789" max="11794" width="6.7109375" style="610" bestFit="1" customWidth="1"/>
    <col min="11795" max="11795" width="21.5703125" style="610" customWidth="1"/>
    <col min="11796" max="11806" width="11.7109375" style="610" customWidth="1"/>
    <col min="11807" max="12012" width="11.7109375" style="610"/>
    <col min="12013" max="12013" width="5" style="610" customWidth="1"/>
    <col min="12014" max="12014" width="13" style="610" bestFit="1" customWidth="1"/>
    <col min="12015" max="12015" width="32.5703125" style="610" customWidth="1"/>
    <col min="12016" max="12016" width="38.5703125" style="610" customWidth="1"/>
    <col min="12017" max="12021" width="0" style="610" hidden="1" customWidth="1"/>
    <col min="12022" max="12023" width="18" style="610" customWidth="1"/>
    <col min="12024" max="12024" width="22" style="610" customWidth="1"/>
    <col min="12025" max="12025" width="19.5703125" style="610" customWidth="1"/>
    <col min="12026" max="12026" width="15.28515625" style="610" customWidth="1"/>
    <col min="12027" max="12027" width="14.140625" style="610" customWidth="1"/>
    <col min="12028" max="12028" width="17.85546875" style="610" customWidth="1"/>
    <col min="12029" max="12029" width="14.85546875" style="610" customWidth="1"/>
    <col min="12030" max="12030" width="15.42578125" style="610" customWidth="1"/>
    <col min="12031" max="12031" width="7" style="610" customWidth="1"/>
    <col min="12032" max="12032" width="6.5703125" style="610" customWidth="1"/>
    <col min="12033" max="12033" width="10.28515625" style="610" customWidth="1"/>
    <col min="12034" max="12034" width="9.5703125" style="610" customWidth="1"/>
    <col min="12035" max="12035" width="10.140625" style="610" customWidth="1"/>
    <col min="12036" max="12036" width="12.28515625" style="610" customWidth="1"/>
    <col min="12037" max="12037" width="10.28515625" style="610" customWidth="1"/>
    <col min="12038" max="12038" width="14.85546875" style="610" customWidth="1"/>
    <col min="12039" max="12039" width="6.140625" style="610" customWidth="1"/>
    <col min="12040" max="12040" width="17.28515625" style="610" customWidth="1"/>
    <col min="12041" max="12041" width="14.140625" style="610" customWidth="1"/>
    <col min="12042" max="12042" width="24.5703125" style="610" customWidth="1"/>
    <col min="12043" max="12044" width="8" style="610" customWidth="1"/>
    <col min="12045" max="12050" width="6.7109375" style="610" bestFit="1" customWidth="1"/>
    <col min="12051" max="12051" width="21.5703125" style="610" customWidth="1"/>
    <col min="12052" max="12062" width="11.7109375" style="610" customWidth="1"/>
    <col min="12063" max="12268" width="11.7109375" style="610"/>
    <col min="12269" max="12269" width="5" style="610" customWidth="1"/>
    <col min="12270" max="12270" width="13" style="610" bestFit="1" customWidth="1"/>
    <col min="12271" max="12271" width="32.5703125" style="610" customWidth="1"/>
    <col min="12272" max="12272" width="38.5703125" style="610" customWidth="1"/>
    <col min="12273" max="12277" width="0" style="610" hidden="1" customWidth="1"/>
    <col min="12278" max="12279" width="18" style="610" customWidth="1"/>
    <col min="12280" max="12280" width="22" style="610" customWidth="1"/>
    <col min="12281" max="12281" width="19.5703125" style="610" customWidth="1"/>
    <col min="12282" max="12282" width="15.28515625" style="610" customWidth="1"/>
    <col min="12283" max="12283" width="14.140625" style="610" customWidth="1"/>
    <col min="12284" max="12284" width="17.85546875" style="610" customWidth="1"/>
    <col min="12285" max="12285" width="14.85546875" style="610" customWidth="1"/>
    <col min="12286" max="12286" width="15.42578125" style="610" customWidth="1"/>
    <col min="12287" max="12287" width="7" style="610" customWidth="1"/>
    <col min="12288" max="12288" width="6.5703125" style="610" customWidth="1"/>
    <col min="12289" max="12289" width="10.28515625" style="610" customWidth="1"/>
    <col min="12290" max="12290" width="9.5703125" style="610" customWidth="1"/>
    <col min="12291" max="12291" width="10.140625" style="610" customWidth="1"/>
    <col min="12292" max="12292" width="12.28515625" style="610" customWidth="1"/>
    <col min="12293" max="12293" width="10.28515625" style="610" customWidth="1"/>
    <col min="12294" max="12294" width="14.85546875" style="610" customWidth="1"/>
    <col min="12295" max="12295" width="6.140625" style="610" customWidth="1"/>
    <col min="12296" max="12296" width="17.28515625" style="610" customWidth="1"/>
    <col min="12297" max="12297" width="14.140625" style="610" customWidth="1"/>
    <col min="12298" max="12298" width="24.5703125" style="610" customWidth="1"/>
    <col min="12299" max="12300" width="8" style="610" customWidth="1"/>
    <col min="12301" max="12306" width="6.7109375" style="610" bestFit="1" customWidth="1"/>
    <col min="12307" max="12307" width="21.5703125" style="610" customWidth="1"/>
    <col min="12308" max="12318" width="11.7109375" style="610" customWidth="1"/>
    <col min="12319" max="12524" width="11.7109375" style="610"/>
    <col min="12525" max="12525" width="5" style="610" customWidth="1"/>
    <col min="12526" max="12526" width="13" style="610" bestFit="1" customWidth="1"/>
    <col min="12527" max="12527" width="32.5703125" style="610" customWidth="1"/>
    <col min="12528" max="12528" width="38.5703125" style="610" customWidth="1"/>
    <col min="12529" max="12533" width="0" style="610" hidden="1" customWidth="1"/>
    <col min="12534" max="12535" width="18" style="610" customWidth="1"/>
    <col min="12536" max="12536" width="22" style="610" customWidth="1"/>
    <col min="12537" max="12537" width="19.5703125" style="610" customWidth="1"/>
    <col min="12538" max="12538" width="15.28515625" style="610" customWidth="1"/>
    <col min="12539" max="12539" width="14.140625" style="610" customWidth="1"/>
    <col min="12540" max="12540" width="17.85546875" style="610" customWidth="1"/>
    <col min="12541" max="12541" width="14.85546875" style="610" customWidth="1"/>
    <col min="12542" max="12542" width="15.42578125" style="610" customWidth="1"/>
    <col min="12543" max="12543" width="7" style="610" customWidth="1"/>
    <col min="12544" max="12544" width="6.5703125" style="610" customWidth="1"/>
    <col min="12545" max="12545" width="10.28515625" style="610" customWidth="1"/>
    <col min="12546" max="12546" width="9.5703125" style="610" customWidth="1"/>
    <col min="12547" max="12547" width="10.140625" style="610" customWidth="1"/>
    <col min="12548" max="12548" width="12.28515625" style="610" customWidth="1"/>
    <col min="12549" max="12549" width="10.28515625" style="610" customWidth="1"/>
    <col min="12550" max="12550" width="14.85546875" style="610" customWidth="1"/>
    <col min="12551" max="12551" width="6.140625" style="610" customWidth="1"/>
    <col min="12552" max="12552" width="17.28515625" style="610" customWidth="1"/>
    <col min="12553" max="12553" width="14.140625" style="610" customWidth="1"/>
    <col min="12554" max="12554" width="24.5703125" style="610" customWidth="1"/>
    <col min="12555" max="12556" width="8" style="610" customWidth="1"/>
    <col min="12557" max="12562" width="6.7109375" style="610" bestFit="1" customWidth="1"/>
    <col min="12563" max="12563" width="21.5703125" style="610" customWidth="1"/>
    <col min="12564" max="12574" width="11.7109375" style="610" customWidth="1"/>
    <col min="12575" max="12780" width="11.7109375" style="610"/>
    <col min="12781" max="12781" width="5" style="610" customWidth="1"/>
    <col min="12782" max="12782" width="13" style="610" bestFit="1" customWidth="1"/>
    <col min="12783" max="12783" width="32.5703125" style="610" customWidth="1"/>
    <col min="12784" max="12784" width="38.5703125" style="610" customWidth="1"/>
    <col min="12785" max="12789" width="0" style="610" hidden="1" customWidth="1"/>
    <col min="12790" max="12791" width="18" style="610" customWidth="1"/>
    <col min="12792" max="12792" width="22" style="610" customWidth="1"/>
    <col min="12793" max="12793" width="19.5703125" style="610" customWidth="1"/>
    <col min="12794" max="12794" width="15.28515625" style="610" customWidth="1"/>
    <col min="12795" max="12795" width="14.140625" style="610" customWidth="1"/>
    <col min="12796" max="12796" width="17.85546875" style="610" customWidth="1"/>
    <col min="12797" max="12797" width="14.85546875" style="610" customWidth="1"/>
    <col min="12798" max="12798" width="15.42578125" style="610" customWidth="1"/>
    <col min="12799" max="12799" width="7" style="610" customWidth="1"/>
    <col min="12800" max="12800" width="6.5703125" style="610" customWidth="1"/>
    <col min="12801" max="12801" width="10.28515625" style="610" customWidth="1"/>
    <col min="12802" max="12802" width="9.5703125" style="610" customWidth="1"/>
    <col min="12803" max="12803" width="10.140625" style="610" customWidth="1"/>
    <col min="12804" max="12804" width="12.28515625" style="610" customWidth="1"/>
    <col min="12805" max="12805" width="10.28515625" style="610" customWidth="1"/>
    <col min="12806" max="12806" width="14.85546875" style="610" customWidth="1"/>
    <col min="12807" max="12807" width="6.140625" style="610" customWidth="1"/>
    <col min="12808" max="12808" width="17.28515625" style="610" customWidth="1"/>
    <col min="12809" max="12809" width="14.140625" style="610" customWidth="1"/>
    <col min="12810" max="12810" width="24.5703125" style="610" customWidth="1"/>
    <col min="12811" max="12812" width="8" style="610" customWidth="1"/>
    <col min="12813" max="12818" width="6.7109375" style="610" bestFit="1" customWidth="1"/>
    <col min="12819" max="12819" width="21.5703125" style="610" customWidth="1"/>
    <col min="12820" max="12830" width="11.7109375" style="610" customWidth="1"/>
    <col min="12831" max="13036" width="11.7109375" style="610"/>
    <col min="13037" max="13037" width="5" style="610" customWidth="1"/>
    <col min="13038" max="13038" width="13" style="610" bestFit="1" customWidth="1"/>
    <col min="13039" max="13039" width="32.5703125" style="610" customWidth="1"/>
    <col min="13040" max="13040" width="38.5703125" style="610" customWidth="1"/>
    <col min="13041" max="13045" width="0" style="610" hidden="1" customWidth="1"/>
    <col min="13046" max="13047" width="18" style="610" customWidth="1"/>
    <col min="13048" max="13048" width="22" style="610" customWidth="1"/>
    <col min="13049" max="13049" width="19.5703125" style="610" customWidth="1"/>
    <col min="13050" max="13050" width="15.28515625" style="610" customWidth="1"/>
    <col min="13051" max="13051" width="14.140625" style="610" customWidth="1"/>
    <col min="13052" max="13052" width="17.85546875" style="610" customWidth="1"/>
    <col min="13053" max="13053" width="14.85546875" style="610" customWidth="1"/>
    <col min="13054" max="13054" width="15.42578125" style="610" customWidth="1"/>
    <col min="13055" max="13055" width="7" style="610" customWidth="1"/>
    <col min="13056" max="13056" width="6.5703125" style="610" customWidth="1"/>
    <col min="13057" max="13057" width="10.28515625" style="610" customWidth="1"/>
    <col min="13058" max="13058" width="9.5703125" style="610" customWidth="1"/>
    <col min="13059" max="13059" width="10.140625" style="610" customWidth="1"/>
    <col min="13060" max="13060" width="12.28515625" style="610" customWidth="1"/>
    <col min="13061" max="13061" width="10.28515625" style="610" customWidth="1"/>
    <col min="13062" max="13062" width="14.85546875" style="610" customWidth="1"/>
    <col min="13063" max="13063" width="6.140625" style="610" customWidth="1"/>
    <col min="13064" max="13064" width="17.28515625" style="610" customWidth="1"/>
    <col min="13065" max="13065" width="14.140625" style="610" customWidth="1"/>
    <col min="13066" max="13066" width="24.5703125" style="610" customWidth="1"/>
    <col min="13067" max="13068" width="8" style="610" customWidth="1"/>
    <col min="13069" max="13074" width="6.7109375" style="610" bestFit="1" customWidth="1"/>
    <col min="13075" max="13075" width="21.5703125" style="610" customWidth="1"/>
    <col min="13076" max="13086" width="11.7109375" style="610" customWidth="1"/>
    <col min="13087" max="13292" width="11.7109375" style="610"/>
    <col min="13293" max="13293" width="5" style="610" customWidth="1"/>
    <col min="13294" max="13294" width="13" style="610" bestFit="1" customWidth="1"/>
    <col min="13295" max="13295" width="32.5703125" style="610" customWidth="1"/>
    <col min="13296" max="13296" width="38.5703125" style="610" customWidth="1"/>
    <col min="13297" max="13301" width="0" style="610" hidden="1" customWidth="1"/>
    <col min="13302" max="13303" width="18" style="610" customWidth="1"/>
    <col min="13304" max="13304" width="22" style="610" customWidth="1"/>
    <col min="13305" max="13305" width="19.5703125" style="610" customWidth="1"/>
    <col min="13306" max="13306" width="15.28515625" style="610" customWidth="1"/>
    <col min="13307" max="13307" width="14.140625" style="610" customWidth="1"/>
    <col min="13308" max="13308" width="17.85546875" style="610" customWidth="1"/>
    <col min="13309" max="13309" width="14.85546875" style="610" customWidth="1"/>
    <col min="13310" max="13310" width="15.42578125" style="610" customWidth="1"/>
    <col min="13311" max="13311" width="7" style="610" customWidth="1"/>
    <col min="13312" max="13312" width="6.5703125" style="610" customWidth="1"/>
    <col min="13313" max="13313" width="10.28515625" style="610" customWidth="1"/>
    <col min="13314" max="13314" width="9.5703125" style="610" customWidth="1"/>
    <col min="13315" max="13315" width="10.140625" style="610" customWidth="1"/>
    <col min="13316" max="13316" width="12.28515625" style="610" customWidth="1"/>
    <col min="13317" max="13317" width="10.28515625" style="610" customWidth="1"/>
    <col min="13318" max="13318" width="14.85546875" style="610" customWidth="1"/>
    <col min="13319" max="13319" width="6.140625" style="610" customWidth="1"/>
    <col min="13320" max="13320" width="17.28515625" style="610" customWidth="1"/>
    <col min="13321" max="13321" width="14.140625" style="610" customWidth="1"/>
    <col min="13322" max="13322" width="24.5703125" style="610" customWidth="1"/>
    <col min="13323" max="13324" width="8" style="610" customWidth="1"/>
    <col min="13325" max="13330" width="6.7109375" style="610" bestFit="1" customWidth="1"/>
    <col min="13331" max="13331" width="21.5703125" style="610" customWidth="1"/>
    <col min="13332" max="13342" width="11.7109375" style="610" customWidth="1"/>
    <col min="13343" max="13548" width="11.7109375" style="610"/>
    <col min="13549" max="13549" width="5" style="610" customWidth="1"/>
    <col min="13550" max="13550" width="13" style="610" bestFit="1" customWidth="1"/>
    <col min="13551" max="13551" width="32.5703125" style="610" customWidth="1"/>
    <col min="13552" max="13552" width="38.5703125" style="610" customWidth="1"/>
    <col min="13553" max="13557" width="0" style="610" hidden="1" customWidth="1"/>
    <col min="13558" max="13559" width="18" style="610" customWidth="1"/>
    <col min="13560" max="13560" width="22" style="610" customWidth="1"/>
    <col min="13561" max="13561" width="19.5703125" style="610" customWidth="1"/>
    <col min="13562" max="13562" width="15.28515625" style="610" customWidth="1"/>
    <col min="13563" max="13563" width="14.140625" style="610" customWidth="1"/>
    <col min="13564" max="13564" width="17.85546875" style="610" customWidth="1"/>
    <col min="13565" max="13565" width="14.85546875" style="610" customWidth="1"/>
    <col min="13566" max="13566" width="15.42578125" style="610" customWidth="1"/>
    <col min="13567" max="13567" width="7" style="610" customWidth="1"/>
    <col min="13568" max="13568" width="6.5703125" style="610" customWidth="1"/>
    <col min="13569" max="13569" width="10.28515625" style="610" customWidth="1"/>
    <col min="13570" max="13570" width="9.5703125" style="610" customWidth="1"/>
    <col min="13571" max="13571" width="10.140625" style="610" customWidth="1"/>
    <col min="13572" max="13572" width="12.28515625" style="610" customWidth="1"/>
    <col min="13573" max="13573" width="10.28515625" style="610" customWidth="1"/>
    <col min="13574" max="13574" width="14.85546875" style="610" customWidth="1"/>
    <col min="13575" max="13575" width="6.140625" style="610" customWidth="1"/>
    <col min="13576" max="13576" width="17.28515625" style="610" customWidth="1"/>
    <col min="13577" max="13577" width="14.140625" style="610" customWidth="1"/>
    <col min="13578" max="13578" width="24.5703125" style="610" customWidth="1"/>
    <col min="13579" max="13580" width="8" style="610" customWidth="1"/>
    <col min="13581" max="13586" width="6.7109375" style="610" bestFit="1" customWidth="1"/>
    <col min="13587" max="13587" width="21.5703125" style="610" customWidth="1"/>
    <col min="13588" max="13598" width="11.7109375" style="610" customWidth="1"/>
    <col min="13599" max="13804" width="11.7109375" style="610"/>
    <col min="13805" max="13805" width="5" style="610" customWidth="1"/>
    <col min="13806" max="13806" width="13" style="610" bestFit="1" customWidth="1"/>
    <col min="13807" max="13807" width="32.5703125" style="610" customWidth="1"/>
    <col min="13808" max="13808" width="38.5703125" style="610" customWidth="1"/>
    <col min="13809" max="13813" width="0" style="610" hidden="1" customWidth="1"/>
    <col min="13814" max="13815" width="18" style="610" customWidth="1"/>
    <col min="13816" max="13816" width="22" style="610" customWidth="1"/>
    <col min="13817" max="13817" width="19.5703125" style="610" customWidth="1"/>
    <col min="13818" max="13818" width="15.28515625" style="610" customWidth="1"/>
    <col min="13819" max="13819" width="14.140625" style="610" customWidth="1"/>
    <col min="13820" max="13820" width="17.85546875" style="610" customWidth="1"/>
    <col min="13821" max="13821" width="14.85546875" style="610" customWidth="1"/>
    <col min="13822" max="13822" width="15.42578125" style="610" customWidth="1"/>
    <col min="13823" max="13823" width="7" style="610" customWidth="1"/>
    <col min="13824" max="13824" width="6.5703125" style="610" customWidth="1"/>
    <col min="13825" max="13825" width="10.28515625" style="610" customWidth="1"/>
    <col min="13826" max="13826" width="9.5703125" style="610" customWidth="1"/>
    <col min="13827" max="13827" width="10.140625" style="610" customWidth="1"/>
    <col min="13828" max="13828" width="12.28515625" style="610" customWidth="1"/>
    <col min="13829" max="13829" width="10.28515625" style="610" customWidth="1"/>
    <col min="13830" max="13830" width="14.85546875" style="610" customWidth="1"/>
    <col min="13831" max="13831" width="6.140625" style="610" customWidth="1"/>
    <col min="13832" max="13832" width="17.28515625" style="610" customWidth="1"/>
    <col min="13833" max="13833" width="14.140625" style="610" customWidth="1"/>
    <col min="13834" max="13834" width="24.5703125" style="610" customWidth="1"/>
    <col min="13835" max="13836" width="8" style="610" customWidth="1"/>
    <col min="13837" max="13842" width="6.7109375" style="610" bestFit="1" customWidth="1"/>
    <col min="13843" max="13843" width="21.5703125" style="610" customWidth="1"/>
    <col min="13844" max="13854" width="11.7109375" style="610" customWidth="1"/>
    <col min="13855" max="14060" width="11.7109375" style="610"/>
    <col min="14061" max="14061" width="5" style="610" customWidth="1"/>
    <col min="14062" max="14062" width="13" style="610" bestFit="1" customWidth="1"/>
    <col min="14063" max="14063" width="32.5703125" style="610" customWidth="1"/>
    <col min="14064" max="14064" width="38.5703125" style="610" customWidth="1"/>
    <col min="14065" max="14069" width="0" style="610" hidden="1" customWidth="1"/>
    <col min="14070" max="14071" width="18" style="610" customWidth="1"/>
    <col min="14072" max="14072" width="22" style="610" customWidth="1"/>
    <col min="14073" max="14073" width="19.5703125" style="610" customWidth="1"/>
    <col min="14074" max="14074" width="15.28515625" style="610" customWidth="1"/>
    <col min="14075" max="14075" width="14.140625" style="610" customWidth="1"/>
    <col min="14076" max="14076" width="17.85546875" style="610" customWidth="1"/>
    <col min="14077" max="14077" width="14.85546875" style="610" customWidth="1"/>
    <col min="14078" max="14078" width="15.42578125" style="610" customWidth="1"/>
    <col min="14079" max="14079" width="7" style="610" customWidth="1"/>
    <col min="14080" max="14080" width="6.5703125" style="610" customWidth="1"/>
    <col min="14081" max="14081" width="10.28515625" style="610" customWidth="1"/>
    <col min="14082" max="14082" width="9.5703125" style="610" customWidth="1"/>
    <col min="14083" max="14083" width="10.140625" style="610" customWidth="1"/>
    <col min="14084" max="14084" width="12.28515625" style="610" customWidth="1"/>
    <col min="14085" max="14085" width="10.28515625" style="610" customWidth="1"/>
    <col min="14086" max="14086" width="14.85546875" style="610" customWidth="1"/>
    <col min="14087" max="14087" width="6.140625" style="610" customWidth="1"/>
    <col min="14088" max="14088" width="17.28515625" style="610" customWidth="1"/>
    <col min="14089" max="14089" width="14.140625" style="610" customWidth="1"/>
    <col min="14090" max="14090" width="24.5703125" style="610" customWidth="1"/>
    <col min="14091" max="14092" width="8" style="610" customWidth="1"/>
    <col min="14093" max="14098" width="6.7109375" style="610" bestFit="1" customWidth="1"/>
    <col min="14099" max="14099" width="21.5703125" style="610" customWidth="1"/>
    <col min="14100" max="14110" width="11.7109375" style="610" customWidth="1"/>
    <col min="14111" max="14316" width="11.7109375" style="610"/>
    <col min="14317" max="14317" width="5" style="610" customWidth="1"/>
    <col min="14318" max="14318" width="13" style="610" bestFit="1" customWidth="1"/>
    <col min="14319" max="14319" width="32.5703125" style="610" customWidth="1"/>
    <col min="14320" max="14320" width="38.5703125" style="610" customWidth="1"/>
    <col min="14321" max="14325" width="0" style="610" hidden="1" customWidth="1"/>
    <col min="14326" max="14327" width="18" style="610" customWidth="1"/>
    <col min="14328" max="14328" width="22" style="610" customWidth="1"/>
    <col min="14329" max="14329" width="19.5703125" style="610" customWidth="1"/>
    <col min="14330" max="14330" width="15.28515625" style="610" customWidth="1"/>
    <col min="14331" max="14331" width="14.140625" style="610" customWidth="1"/>
    <col min="14332" max="14332" width="17.85546875" style="610" customWidth="1"/>
    <col min="14333" max="14333" width="14.85546875" style="610" customWidth="1"/>
    <col min="14334" max="14334" width="15.42578125" style="610" customWidth="1"/>
    <col min="14335" max="14335" width="7" style="610" customWidth="1"/>
    <col min="14336" max="14336" width="6.5703125" style="610" customWidth="1"/>
    <col min="14337" max="14337" width="10.28515625" style="610" customWidth="1"/>
    <col min="14338" max="14338" width="9.5703125" style="610" customWidth="1"/>
    <col min="14339" max="14339" width="10.140625" style="610" customWidth="1"/>
    <col min="14340" max="14340" width="12.28515625" style="610" customWidth="1"/>
    <col min="14341" max="14341" width="10.28515625" style="610" customWidth="1"/>
    <col min="14342" max="14342" width="14.85546875" style="610" customWidth="1"/>
    <col min="14343" max="14343" width="6.140625" style="610" customWidth="1"/>
    <col min="14344" max="14344" width="17.28515625" style="610" customWidth="1"/>
    <col min="14345" max="14345" width="14.140625" style="610" customWidth="1"/>
    <col min="14346" max="14346" width="24.5703125" style="610" customWidth="1"/>
    <col min="14347" max="14348" width="8" style="610" customWidth="1"/>
    <col min="14349" max="14354" width="6.7109375" style="610" bestFit="1" customWidth="1"/>
    <col min="14355" max="14355" width="21.5703125" style="610" customWidth="1"/>
    <col min="14356" max="14366" width="11.7109375" style="610" customWidth="1"/>
    <col min="14367" max="14572" width="11.7109375" style="610"/>
    <col min="14573" max="14573" width="5" style="610" customWidth="1"/>
    <col min="14574" max="14574" width="13" style="610" bestFit="1" customWidth="1"/>
    <col min="14575" max="14575" width="32.5703125" style="610" customWidth="1"/>
    <col min="14576" max="14576" width="38.5703125" style="610" customWidth="1"/>
    <col min="14577" max="14581" width="0" style="610" hidden="1" customWidth="1"/>
    <col min="14582" max="14583" width="18" style="610" customWidth="1"/>
    <col min="14584" max="14584" width="22" style="610" customWidth="1"/>
    <col min="14585" max="14585" width="19.5703125" style="610" customWidth="1"/>
    <col min="14586" max="14586" width="15.28515625" style="610" customWidth="1"/>
    <col min="14587" max="14587" width="14.140625" style="610" customWidth="1"/>
    <col min="14588" max="14588" width="17.85546875" style="610" customWidth="1"/>
    <col min="14589" max="14589" width="14.85546875" style="610" customWidth="1"/>
    <col min="14590" max="14590" width="15.42578125" style="610" customWidth="1"/>
    <col min="14591" max="14591" width="7" style="610" customWidth="1"/>
    <col min="14592" max="14592" width="6.5703125" style="610" customWidth="1"/>
    <col min="14593" max="14593" width="10.28515625" style="610" customWidth="1"/>
    <col min="14594" max="14594" width="9.5703125" style="610" customWidth="1"/>
    <col min="14595" max="14595" width="10.140625" style="610" customWidth="1"/>
    <col min="14596" max="14596" width="12.28515625" style="610" customWidth="1"/>
    <col min="14597" max="14597" width="10.28515625" style="610" customWidth="1"/>
    <col min="14598" max="14598" width="14.85546875" style="610" customWidth="1"/>
    <col min="14599" max="14599" width="6.140625" style="610" customWidth="1"/>
    <col min="14600" max="14600" width="17.28515625" style="610" customWidth="1"/>
    <col min="14601" max="14601" width="14.140625" style="610" customWidth="1"/>
    <col min="14602" max="14602" width="24.5703125" style="610" customWidth="1"/>
    <col min="14603" max="14604" width="8" style="610" customWidth="1"/>
    <col min="14605" max="14610" width="6.7109375" style="610" bestFit="1" customWidth="1"/>
    <col min="14611" max="14611" width="21.5703125" style="610" customWidth="1"/>
    <col min="14612" max="14622" width="11.7109375" style="610" customWidth="1"/>
    <col min="14623" max="14828" width="11.7109375" style="610"/>
    <col min="14829" max="14829" width="5" style="610" customWidth="1"/>
    <col min="14830" max="14830" width="13" style="610" bestFit="1" customWidth="1"/>
    <col min="14831" max="14831" width="32.5703125" style="610" customWidth="1"/>
    <col min="14832" max="14832" width="38.5703125" style="610" customWidth="1"/>
    <col min="14833" max="14837" width="0" style="610" hidden="1" customWidth="1"/>
    <col min="14838" max="14839" width="18" style="610" customWidth="1"/>
    <col min="14840" max="14840" width="22" style="610" customWidth="1"/>
    <col min="14841" max="14841" width="19.5703125" style="610" customWidth="1"/>
    <col min="14842" max="14842" width="15.28515625" style="610" customWidth="1"/>
    <col min="14843" max="14843" width="14.140625" style="610" customWidth="1"/>
    <col min="14844" max="14844" width="17.85546875" style="610" customWidth="1"/>
    <col min="14845" max="14845" width="14.85546875" style="610" customWidth="1"/>
    <col min="14846" max="14846" width="15.42578125" style="610" customWidth="1"/>
    <col min="14847" max="14847" width="7" style="610" customWidth="1"/>
    <col min="14848" max="14848" width="6.5703125" style="610" customWidth="1"/>
    <col min="14849" max="14849" width="10.28515625" style="610" customWidth="1"/>
    <col min="14850" max="14850" width="9.5703125" style="610" customWidth="1"/>
    <col min="14851" max="14851" width="10.140625" style="610" customWidth="1"/>
    <col min="14852" max="14852" width="12.28515625" style="610" customWidth="1"/>
    <col min="14853" max="14853" width="10.28515625" style="610" customWidth="1"/>
    <col min="14854" max="14854" width="14.85546875" style="610" customWidth="1"/>
    <col min="14855" max="14855" width="6.140625" style="610" customWidth="1"/>
    <col min="14856" max="14856" width="17.28515625" style="610" customWidth="1"/>
    <col min="14857" max="14857" width="14.140625" style="610" customWidth="1"/>
    <col min="14858" max="14858" width="24.5703125" style="610" customWidth="1"/>
    <col min="14859" max="14860" width="8" style="610" customWidth="1"/>
    <col min="14861" max="14866" width="6.7109375" style="610" bestFit="1" customWidth="1"/>
    <col min="14867" max="14867" width="21.5703125" style="610" customWidth="1"/>
    <col min="14868" max="14878" width="11.7109375" style="610" customWidth="1"/>
    <col min="14879" max="15084" width="11.7109375" style="610"/>
    <col min="15085" max="15085" width="5" style="610" customWidth="1"/>
    <col min="15086" max="15086" width="13" style="610" bestFit="1" customWidth="1"/>
    <col min="15087" max="15087" width="32.5703125" style="610" customWidth="1"/>
    <col min="15088" max="15088" width="38.5703125" style="610" customWidth="1"/>
    <col min="15089" max="15093" width="0" style="610" hidden="1" customWidth="1"/>
    <col min="15094" max="15095" width="18" style="610" customWidth="1"/>
    <col min="15096" max="15096" width="22" style="610" customWidth="1"/>
    <col min="15097" max="15097" width="19.5703125" style="610" customWidth="1"/>
    <col min="15098" max="15098" width="15.28515625" style="610" customWidth="1"/>
    <col min="15099" max="15099" width="14.140625" style="610" customWidth="1"/>
    <col min="15100" max="15100" width="17.85546875" style="610" customWidth="1"/>
    <col min="15101" max="15101" width="14.85546875" style="610" customWidth="1"/>
    <col min="15102" max="15102" width="15.42578125" style="610" customWidth="1"/>
    <col min="15103" max="15103" width="7" style="610" customWidth="1"/>
    <col min="15104" max="15104" width="6.5703125" style="610" customWidth="1"/>
    <col min="15105" max="15105" width="10.28515625" style="610" customWidth="1"/>
    <col min="15106" max="15106" width="9.5703125" style="610" customWidth="1"/>
    <col min="15107" max="15107" width="10.140625" style="610" customWidth="1"/>
    <col min="15108" max="15108" width="12.28515625" style="610" customWidth="1"/>
    <col min="15109" max="15109" width="10.28515625" style="610" customWidth="1"/>
    <col min="15110" max="15110" width="14.85546875" style="610" customWidth="1"/>
    <col min="15111" max="15111" width="6.140625" style="610" customWidth="1"/>
    <col min="15112" max="15112" width="17.28515625" style="610" customWidth="1"/>
    <col min="15113" max="15113" width="14.140625" style="610" customWidth="1"/>
    <col min="15114" max="15114" width="24.5703125" style="610" customWidth="1"/>
    <col min="15115" max="15116" width="8" style="610" customWidth="1"/>
    <col min="15117" max="15122" width="6.7109375" style="610" bestFit="1" customWidth="1"/>
    <col min="15123" max="15123" width="21.5703125" style="610" customWidth="1"/>
    <col min="15124" max="15134" width="11.7109375" style="610" customWidth="1"/>
    <col min="15135" max="15340" width="11.7109375" style="610"/>
    <col min="15341" max="15341" width="5" style="610" customWidth="1"/>
    <col min="15342" max="15342" width="13" style="610" bestFit="1" customWidth="1"/>
    <col min="15343" max="15343" width="32.5703125" style="610" customWidth="1"/>
    <col min="15344" max="15344" width="38.5703125" style="610" customWidth="1"/>
    <col min="15345" max="15349" width="0" style="610" hidden="1" customWidth="1"/>
    <col min="15350" max="15351" width="18" style="610" customWidth="1"/>
    <col min="15352" max="15352" width="22" style="610" customWidth="1"/>
    <col min="15353" max="15353" width="19.5703125" style="610" customWidth="1"/>
    <col min="15354" max="15354" width="15.28515625" style="610" customWidth="1"/>
    <col min="15355" max="15355" width="14.140625" style="610" customWidth="1"/>
    <col min="15356" max="15356" width="17.85546875" style="610" customWidth="1"/>
    <col min="15357" max="15357" width="14.85546875" style="610" customWidth="1"/>
    <col min="15358" max="15358" width="15.42578125" style="610" customWidth="1"/>
    <col min="15359" max="15359" width="7" style="610" customWidth="1"/>
    <col min="15360" max="15360" width="6.5703125" style="610" customWidth="1"/>
    <col min="15361" max="15361" width="10.28515625" style="610" customWidth="1"/>
    <col min="15362" max="15362" width="9.5703125" style="610" customWidth="1"/>
    <col min="15363" max="15363" width="10.140625" style="610" customWidth="1"/>
    <col min="15364" max="15364" width="12.28515625" style="610" customWidth="1"/>
    <col min="15365" max="15365" width="10.28515625" style="610" customWidth="1"/>
    <col min="15366" max="15366" width="14.85546875" style="610" customWidth="1"/>
    <col min="15367" max="15367" width="6.140625" style="610" customWidth="1"/>
    <col min="15368" max="15368" width="17.28515625" style="610" customWidth="1"/>
    <col min="15369" max="15369" width="14.140625" style="610" customWidth="1"/>
    <col min="15370" max="15370" width="24.5703125" style="610" customWidth="1"/>
    <col min="15371" max="15372" width="8" style="610" customWidth="1"/>
    <col min="15373" max="15378" width="6.7109375" style="610" bestFit="1" customWidth="1"/>
    <col min="15379" max="15379" width="21.5703125" style="610" customWidth="1"/>
    <col min="15380" max="15390" width="11.7109375" style="610" customWidth="1"/>
    <col min="15391" max="15596" width="11.7109375" style="610"/>
    <col min="15597" max="15597" width="5" style="610" customWidth="1"/>
    <col min="15598" max="15598" width="13" style="610" bestFit="1" customWidth="1"/>
    <col min="15599" max="15599" width="32.5703125" style="610" customWidth="1"/>
    <col min="15600" max="15600" width="38.5703125" style="610" customWidth="1"/>
    <col min="15601" max="15605" width="0" style="610" hidden="1" customWidth="1"/>
    <col min="15606" max="15607" width="18" style="610" customWidth="1"/>
    <col min="15608" max="15608" width="22" style="610" customWidth="1"/>
    <col min="15609" max="15609" width="19.5703125" style="610" customWidth="1"/>
    <col min="15610" max="15610" width="15.28515625" style="610" customWidth="1"/>
    <col min="15611" max="15611" width="14.140625" style="610" customWidth="1"/>
    <col min="15612" max="15612" width="17.85546875" style="610" customWidth="1"/>
    <col min="15613" max="15613" width="14.85546875" style="610" customWidth="1"/>
    <col min="15614" max="15614" width="15.42578125" style="610" customWidth="1"/>
    <col min="15615" max="15615" width="7" style="610" customWidth="1"/>
    <col min="15616" max="15616" width="6.5703125" style="610" customWidth="1"/>
    <col min="15617" max="15617" width="10.28515625" style="610" customWidth="1"/>
    <col min="15618" max="15618" width="9.5703125" style="610" customWidth="1"/>
    <col min="15619" max="15619" width="10.140625" style="610" customWidth="1"/>
    <col min="15620" max="15620" width="12.28515625" style="610" customWidth="1"/>
    <col min="15621" max="15621" width="10.28515625" style="610" customWidth="1"/>
    <col min="15622" max="15622" width="14.85546875" style="610" customWidth="1"/>
    <col min="15623" max="15623" width="6.140625" style="610" customWidth="1"/>
    <col min="15624" max="15624" width="17.28515625" style="610" customWidth="1"/>
    <col min="15625" max="15625" width="14.140625" style="610" customWidth="1"/>
    <col min="15626" max="15626" width="24.5703125" style="610" customWidth="1"/>
    <col min="15627" max="15628" width="8" style="610" customWidth="1"/>
    <col min="15629" max="15634" width="6.7109375" style="610" bestFit="1" customWidth="1"/>
    <col min="15635" max="15635" width="21.5703125" style="610" customWidth="1"/>
    <col min="15636" max="15646" width="11.7109375" style="610" customWidth="1"/>
    <col min="15647" max="15852" width="11.7109375" style="610"/>
    <col min="15853" max="15853" width="5" style="610" customWidth="1"/>
    <col min="15854" max="15854" width="13" style="610" bestFit="1" customWidth="1"/>
    <col min="15855" max="15855" width="32.5703125" style="610" customWidth="1"/>
    <col min="15856" max="15856" width="38.5703125" style="610" customWidth="1"/>
    <col min="15857" max="15861" width="0" style="610" hidden="1" customWidth="1"/>
    <col min="15862" max="15863" width="18" style="610" customWidth="1"/>
    <col min="15864" max="15864" width="22" style="610" customWidth="1"/>
    <col min="15865" max="15865" width="19.5703125" style="610" customWidth="1"/>
    <col min="15866" max="15866" width="15.28515625" style="610" customWidth="1"/>
    <col min="15867" max="15867" width="14.140625" style="610" customWidth="1"/>
    <col min="15868" max="15868" width="17.85546875" style="610" customWidth="1"/>
    <col min="15869" max="15869" width="14.85546875" style="610" customWidth="1"/>
    <col min="15870" max="15870" width="15.42578125" style="610" customWidth="1"/>
    <col min="15871" max="15871" width="7" style="610" customWidth="1"/>
    <col min="15872" max="15872" width="6.5703125" style="610" customWidth="1"/>
    <col min="15873" max="15873" width="10.28515625" style="610" customWidth="1"/>
    <col min="15874" max="15874" width="9.5703125" style="610" customWidth="1"/>
    <col min="15875" max="15875" width="10.140625" style="610" customWidth="1"/>
    <col min="15876" max="15876" width="12.28515625" style="610" customWidth="1"/>
    <col min="15877" max="15877" width="10.28515625" style="610" customWidth="1"/>
    <col min="15878" max="15878" width="14.85546875" style="610" customWidth="1"/>
    <col min="15879" max="15879" width="6.140625" style="610" customWidth="1"/>
    <col min="15880" max="15880" width="17.28515625" style="610" customWidth="1"/>
    <col min="15881" max="15881" width="14.140625" style="610" customWidth="1"/>
    <col min="15882" max="15882" width="24.5703125" style="610" customWidth="1"/>
    <col min="15883" max="15884" width="8" style="610" customWidth="1"/>
    <col min="15885" max="15890" width="6.7109375" style="610" bestFit="1" customWidth="1"/>
    <col min="15891" max="15891" width="21.5703125" style="610" customWidth="1"/>
    <col min="15892" max="15902" width="11.7109375" style="610" customWidth="1"/>
    <col min="15903" max="16108" width="11.7109375" style="610"/>
    <col min="16109" max="16109" width="5" style="610" customWidth="1"/>
    <col min="16110" max="16110" width="13" style="610" bestFit="1" customWidth="1"/>
    <col min="16111" max="16111" width="32.5703125" style="610" customWidth="1"/>
    <col min="16112" max="16112" width="38.5703125" style="610" customWidth="1"/>
    <col min="16113" max="16117" width="0" style="610" hidden="1" customWidth="1"/>
    <col min="16118" max="16119" width="18" style="610" customWidth="1"/>
    <col min="16120" max="16120" width="22" style="610" customWidth="1"/>
    <col min="16121" max="16121" width="19.5703125" style="610" customWidth="1"/>
    <col min="16122" max="16122" width="15.28515625" style="610" customWidth="1"/>
    <col min="16123" max="16123" width="14.140625" style="610" customWidth="1"/>
    <col min="16124" max="16124" width="17.85546875" style="610" customWidth="1"/>
    <col min="16125" max="16125" width="14.85546875" style="610" customWidth="1"/>
    <col min="16126" max="16126" width="15.42578125" style="610" customWidth="1"/>
    <col min="16127" max="16127" width="7" style="610" customWidth="1"/>
    <col min="16128" max="16128" width="6.5703125" style="610" customWidth="1"/>
    <col min="16129" max="16129" width="10.28515625" style="610" customWidth="1"/>
    <col min="16130" max="16130" width="9.5703125" style="610" customWidth="1"/>
    <col min="16131" max="16131" width="10.140625" style="610" customWidth="1"/>
    <col min="16132" max="16132" width="12.28515625" style="610" customWidth="1"/>
    <col min="16133" max="16133" width="10.28515625" style="610" customWidth="1"/>
    <col min="16134" max="16134" width="14.85546875" style="610" customWidth="1"/>
    <col min="16135" max="16135" width="6.140625" style="610" customWidth="1"/>
    <col min="16136" max="16136" width="17.28515625" style="610" customWidth="1"/>
    <col min="16137" max="16137" width="14.140625" style="610" customWidth="1"/>
    <col min="16138" max="16138" width="24.5703125" style="610" customWidth="1"/>
    <col min="16139" max="16140" width="8" style="610" customWidth="1"/>
    <col min="16141" max="16146" width="6.7109375" style="610" bestFit="1" customWidth="1"/>
    <col min="16147" max="16147" width="21.5703125" style="610" customWidth="1"/>
    <col min="16148" max="16158" width="11.7109375" style="610" customWidth="1"/>
    <col min="16159" max="16384" width="11.7109375" style="610"/>
  </cols>
  <sheetData>
    <row r="1" spans="1:19" s="603" customFormat="1" x14ac:dyDescent="0.2">
      <c r="A1" s="942"/>
      <c r="B1" s="942"/>
      <c r="C1" s="942"/>
      <c r="D1" s="942"/>
      <c r="E1" s="942"/>
      <c r="F1" s="942"/>
      <c r="G1" s="942"/>
      <c r="H1" s="942"/>
      <c r="I1" s="942"/>
      <c r="J1" s="942"/>
      <c r="O1" s="602"/>
      <c r="P1" s="602"/>
      <c r="Q1" s="602"/>
      <c r="R1" s="602"/>
      <c r="S1" s="604"/>
    </row>
    <row r="2" spans="1:19" s="603" customFormat="1" ht="18.75" customHeight="1" x14ac:dyDescent="0.2">
      <c r="A2" s="605"/>
      <c r="B2" s="700"/>
      <c r="C2" s="606"/>
      <c r="D2" s="762"/>
      <c r="E2" s="607"/>
      <c r="F2" s="601"/>
      <c r="G2" s="601"/>
      <c r="H2" s="608"/>
      <c r="I2" s="601"/>
      <c r="J2" s="609"/>
      <c r="O2" s="602"/>
      <c r="P2" s="602"/>
      <c r="Q2" s="602"/>
      <c r="R2" s="602"/>
      <c r="S2" s="604"/>
    </row>
    <row r="3" spans="1:19" s="603" customFormat="1" ht="66" customHeight="1" x14ac:dyDescent="0.2">
      <c r="A3" s="605"/>
      <c r="B3" s="700"/>
      <c r="C3" s="606"/>
      <c r="D3" s="762"/>
      <c r="E3" s="607"/>
      <c r="F3" s="601"/>
      <c r="G3" s="601"/>
      <c r="H3" s="608"/>
      <c r="I3" s="601"/>
      <c r="J3" s="609"/>
      <c r="O3" s="602"/>
      <c r="P3" s="602"/>
      <c r="Q3" s="602"/>
      <c r="R3" s="602"/>
      <c r="S3" s="604"/>
    </row>
    <row r="4" spans="1:19" s="603" customFormat="1" ht="66" customHeight="1" x14ac:dyDescent="0.2">
      <c r="A4" s="605"/>
      <c r="B4" s="700"/>
      <c r="C4" s="606"/>
      <c r="D4" s="762"/>
      <c r="E4" s="607"/>
      <c r="F4" s="628"/>
      <c r="G4" s="628"/>
      <c r="H4" s="608"/>
      <c r="I4" s="628"/>
      <c r="J4" s="609"/>
      <c r="O4" s="602"/>
      <c r="P4" s="602"/>
      <c r="Q4" s="602"/>
      <c r="R4" s="602"/>
      <c r="S4" s="604"/>
    </row>
    <row r="5" spans="1:19" s="603" customFormat="1" ht="31.5" x14ac:dyDescent="0.2">
      <c r="A5" s="991" t="s">
        <v>8439</v>
      </c>
      <c r="B5" s="991"/>
      <c r="C5" s="991"/>
      <c r="D5" s="991"/>
      <c r="E5" s="991"/>
      <c r="F5" s="991"/>
      <c r="G5" s="991"/>
      <c r="H5" s="991"/>
      <c r="I5" s="991"/>
      <c r="J5" s="991"/>
      <c r="K5" s="991"/>
      <c r="L5" s="991"/>
      <c r="M5" s="991"/>
      <c r="N5" s="991"/>
      <c r="O5" s="991"/>
      <c r="P5" s="991"/>
      <c r="Q5" s="991"/>
      <c r="R5" s="991"/>
      <c r="S5" s="991"/>
    </row>
    <row r="6" spans="1:19" s="603" customFormat="1" ht="32.25" thickBot="1" x14ac:dyDescent="0.55000000000000004">
      <c r="A6" s="992" t="s">
        <v>6127</v>
      </c>
      <c r="B6" s="992"/>
      <c r="C6" s="992"/>
      <c r="D6" s="992"/>
      <c r="E6" s="992"/>
      <c r="F6" s="992"/>
      <c r="G6" s="992"/>
      <c r="H6" s="992"/>
      <c r="I6" s="992"/>
      <c r="J6" s="992"/>
      <c r="K6" s="992"/>
      <c r="L6" s="992"/>
      <c r="M6" s="992"/>
      <c r="N6" s="992"/>
      <c r="O6" s="992"/>
      <c r="P6" s="992"/>
      <c r="Q6" s="992"/>
      <c r="R6" s="992"/>
      <c r="S6" s="992"/>
    </row>
    <row r="7" spans="1:19" ht="84" customHeight="1" thickTop="1" x14ac:dyDescent="0.2">
      <c r="A7" s="1251" t="s">
        <v>7239</v>
      </c>
      <c r="B7" s="1243" t="s">
        <v>4857</v>
      </c>
      <c r="C7" s="1253" t="s">
        <v>5514</v>
      </c>
      <c r="D7" s="1243" t="s">
        <v>2520</v>
      </c>
      <c r="E7" s="1243" t="s">
        <v>2521</v>
      </c>
      <c r="F7" s="1244" t="s">
        <v>2522</v>
      </c>
      <c r="G7" s="1244" t="s">
        <v>5515</v>
      </c>
      <c r="H7" s="1246" t="s">
        <v>5516</v>
      </c>
      <c r="I7" s="1243" t="s">
        <v>2525</v>
      </c>
      <c r="J7" s="1243" t="s">
        <v>2526</v>
      </c>
      <c r="K7" s="1243" t="s">
        <v>1079</v>
      </c>
      <c r="L7" s="1243"/>
      <c r="M7" s="1243" t="s">
        <v>1080</v>
      </c>
      <c r="N7" s="1243"/>
      <c r="O7" s="1243" t="s">
        <v>1081</v>
      </c>
      <c r="P7" s="1243"/>
      <c r="Q7" s="1243"/>
      <c r="R7" s="1243"/>
      <c r="S7" s="1249" t="s">
        <v>1082</v>
      </c>
    </row>
    <row r="8" spans="1:19" ht="33" customHeight="1" x14ac:dyDescent="0.2">
      <c r="A8" s="1252"/>
      <c r="B8" s="1248"/>
      <c r="C8" s="1254"/>
      <c r="D8" s="1248"/>
      <c r="E8" s="1248"/>
      <c r="F8" s="1245"/>
      <c r="G8" s="1245"/>
      <c r="H8" s="1247"/>
      <c r="I8" s="1248"/>
      <c r="J8" s="1248"/>
      <c r="K8" s="705" t="s">
        <v>1085</v>
      </c>
      <c r="L8" s="705" t="s">
        <v>2527</v>
      </c>
      <c r="M8" s="705" t="s">
        <v>1085</v>
      </c>
      <c r="N8" s="705" t="s">
        <v>1084</v>
      </c>
      <c r="O8" s="705" t="s">
        <v>492</v>
      </c>
      <c r="P8" s="705" t="s">
        <v>494</v>
      </c>
      <c r="Q8" s="705" t="s">
        <v>495</v>
      </c>
      <c r="R8" s="705" t="s">
        <v>7878</v>
      </c>
      <c r="S8" s="1250"/>
    </row>
    <row r="9" spans="1:19" s="603" customFormat="1" ht="68.25" customHeight="1" x14ac:dyDescent="0.2">
      <c r="A9" s="702">
        <v>1</v>
      </c>
      <c r="B9" s="706" t="s">
        <v>4858</v>
      </c>
      <c r="C9" s="701" t="s">
        <v>5517</v>
      </c>
      <c r="D9" s="753" t="s">
        <v>2529</v>
      </c>
      <c r="E9" s="701" t="s">
        <v>2530</v>
      </c>
      <c r="F9" s="728">
        <v>16800</v>
      </c>
      <c r="G9" s="704" t="s">
        <v>2531</v>
      </c>
      <c r="H9" s="707">
        <v>43817</v>
      </c>
      <c r="I9" s="709" t="s">
        <v>7879</v>
      </c>
      <c r="J9" s="326" t="s">
        <v>7880</v>
      </c>
      <c r="K9" s="626" t="s">
        <v>6059</v>
      </c>
      <c r="L9" s="626" t="s">
        <v>6059</v>
      </c>
      <c r="M9" s="626" t="s">
        <v>6059</v>
      </c>
      <c r="N9" s="626" t="s">
        <v>6059</v>
      </c>
      <c r="O9" s="626" t="s">
        <v>6059</v>
      </c>
      <c r="P9" s="626" t="s">
        <v>6059</v>
      </c>
      <c r="Q9" s="626" t="s">
        <v>6059</v>
      </c>
      <c r="R9" s="626" t="s">
        <v>6059</v>
      </c>
      <c r="S9" s="629" t="s">
        <v>8829</v>
      </c>
    </row>
    <row r="10" spans="1:19" s="603" customFormat="1" ht="53.25" customHeight="1" x14ac:dyDescent="0.2">
      <c r="A10" s="702">
        <v>2</v>
      </c>
      <c r="B10" s="706" t="s">
        <v>4859</v>
      </c>
      <c r="C10" s="701" t="s">
        <v>5518</v>
      </c>
      <c r="D10" s="753" t="s">
        <v>2536</v>
      </c>
      <c r="E10" s="701" t="s">
        <v>2530</v>
      </c>
      <c r="F10" s="728">
        <v>14400</v>
      </c>
      <c r="G10" s="704" t="s">
        <v>2531</v>
      </c>
      <c r="H10" s="707">
        <v>43817</v>
      </c>
      <c r="I10" s="709" t="s">
        <v>7879</v>
      </c>
      <c r="J10" s="326" t="s">
        <v>7880</v>
      </c>
      <c r="K10" s="626" t="s">
        <v>6059</v>
      </c>
      <c r="L10" s="626" t="s">
        <v>6059</v>
      </c>
      <c r="M10" s="626" t="s">
        <v>6059</v>
      </c>
      <c r="N10" s="626" t="s">
        <v>6059</v>
      </c>
      <c r="O10" s="626" t="s">
        <v>6059</v>
      </c>
      <c r="P10" s="626" t="s">
        <v>6059</v>
      </c>
      <c r="Q10" s="626" t="s">
        <v>6059</v>
      </c>
      <c r="R10" s="626" t="s">
        <v>6059</v>
      </c>
      <c r="S10" s="629" t="s">
        <v>8829</v>
      </c>
    </row>
    <row r="11" spans="1:19" s="603" customFormat="1" ht="58.5" customHeight="1" x14ac:dyDescent="0.2">
      <c r="A11" s="702">
        <v>3</v>
      </c>
      <c r="B11" s="706" t="s">
        <v>3346</v>
      </c>
      <c r="C11" s="701" t="s">
        <v>5519</v>
      </c>
      <c r="D11" s="753" t="s">
        <v>2539</v>
      </c>
      <c r="E11" s="701" t="s">
        <v>2540</v>
      </c>
      <c r="F11" s="728">
        <v>53280</v>
      </c>
      <c r="G11" s="704" t="s">
        <v>2531</v>
      </c>
      <c r="H11" s="707">
        <v>43817</v>
      </c>
      <c r="I11" s="709" t="s">
        <v>7879</v>
      </c>
      <c r="J11" s="326" t="s">
        <v>7880</v>
      </c>
      <c r="K11" s="626" t="s">
        <v>6059</v>
      </c>
      <c r="L11" s="626" t="s">
        <v>6059</v>
      </c>
      <c r="M11" s="626" t="s">
        <v>6059</v>
      </c>
      <c r="N11" s="626" t="s">
        <v>6059</v>
      </c>
      <c r="O11" s="626" t="s">
        <v>6059</v>
      </c>
      <c r="P11" s="626" t="s">
        <v>6059</v>
      </c>
      <c r="Q11" s="626" t="s">
        <v>6059</v>
      </c>
      <c r="R11" s="626" t="s">
        <v>6059</v>
      </c>
      <c r="S11" s="629" t="s">
        <v>8829</v>
      </c>
    </row>
    <row r="12" spans="1:19" s="603" customFormat="1" ht="60" x14ac:dyDescent="0.2">
      <c r="A12" s="702">
        <v>4</v>
      </c>
      <c r="B12" s="706" t="s">
        <v>8062</v>
      </c>
      <c r="C12" s="701" t="s">
        <v>8602</v>
      </c>
      <c r="D12" s="753" t="s">
        <v>7026</v>
      </c>
      <c r="E12" s="701" t="s">
        <v>7027</v>
      </c>
      <c r="F12" s="728">
        <v>3275</v>
      </c>
      <c r="G12" s="704" t="s">
        <v>2569</v>
      </c>
      <c r="H12" s="707">
        <v>43509</v>
      </c>
      <c r="I12" s="709" t="s">
        <v>7881</v>
      </c>
      <c r="J12" s="326" t="s">
        <v>7882</v>
      </c>
      <c r="K12" s="626" t="s">
        <v>496</v>
      </c>
      <c r="L12" s="626"/>
      <c r="M12" s="626" t="s">
        <v>496</v>
      </c>
      <c r="N12" s="626"/>
      <c r="O12" s="626" t="s">
        <v>496</v>
      </c>
      <c r="P12" s="626"/>
      <c r="Q12" s="626"/>
      <c r="R12" s="626"/>
      <c r="S12" s="629"/>
    </row>
    <row r="13" spans="1:19" s="603" customFormat="1" ht="60" customHeight="1" x14ac:dyDescent="0.2">
      <c r="A13" s="1240">
        <v>5</v>
      </c>
      <c r="B13" s="1255" t="s">
        <v>7883</v>
      </c>
      <c r="C13" s="1145" t="s">
        <v>5521</v>
      </c>
      <c r="D13" s="753" t="s">
        <v>7884</v>
      </c>
      <c r="E13" s="1145" t="s">
        <v>7885</v>
      </c>
      <c r="F13" s="728">
        <v>8400</v>
      </c>
      <c r="G13" s="704" t="s">
        <v>2531</v>
      </c>
      <c r="H13" s="707">
        <v>43858</v>
      </c>
      <c r="I13" s="709" t="s">
        <v>7886</v>
      </c>
      <c r="J13" s="326" t="s">
        <v>7887</v>
      </c>
      <c r="K13" s="626"/>
      <c r="L13" s="626"/>
      <c r="M13" s="626"/>
      <c r="N13" s="626"/>
      <c r="O13" s="626"/>
      <c r="P13" s="626"/>
      <c r="Q13" s="626"/>
      <c r="R13" s="626"/>
      <c r="S13" s="629" t="s">
        <v>6987</v>
      </c>
    </row>
    <row r="14" spans="1:19" s="603" customFormat="1" ht="60" x14ac:dyDescent="0.2">
      <c r="A14" s="1240"/>
      <c r="B14" s="1255"/>
      <c r="C14" s="1145"/>
      <c r="D14" s="753" t="s">
        <v>7888</v>
      </c>
      <c r="E14" s="1145"/>
      <c r="F14" s="728">
        <v>26247.3</v>
      </c>
      <c r="G14" s="704" t="s">
        <v>2531</v>
      </c>
      <c r="H14" s="707">
        <v>43858</v>
      </c>
      <c r="I14" s="709" t="s">
        <v>7886</v>
      </c>
      <c r="J14" s="326" t="s">
        <v>7889</v>
      </c>
      <c r="K14" s="626"/>
      <c r="L14" s="626"/>
      <c r="M14" s="626"/>
      <c r="N14" s="626"/>
      <c r="O14" s="626"/>
      <c r="P14" s="626"/>
      <c r="Q14" s="626"/>
      <c r="R14" s="626"/>
      <c r="S14" s="629" t="s">
        <v>6987</v>
      </c>
    </row>
    <row r="15" spans="1:19" s="603" customFormat="1" ht="60" x14ac:dyDescent="0.2">
      <c r="A15" s="1240"/>
      <c r="B15" s="1255"/>
      <c r="C15" s="1145"/>
      <c r="D15" s="753" t="s">
        <v>7890</v>
      </c>
      <c r="E15" s="1145"/>
      <c r="F15" s="728">
        <v>1400</v>
      </c>
      <c r="G15" s="704" t="s">
        <v>2531</v>
      </c>
      <c r="H15" s="707">
        <v>43858</v>
      </c>
      <c r="I15" s="709" t="s">
        <v>7886</v>
      </c>
      <c r="J15" s="650" t="s">
        <v>7891</v>
      </c>
      <c r="K15" s="626"/>
      <c r="L15" s="626"/>
      <c r="M15" s="626"/>
      <c r="N15" s="626"/>
      <c r="O15" s="626"/>
      <c r="P15" s="626"/>
      <c r="Q15" s="626"/>
      <c r="R15" s="626"/>
      <c r="S15" s="629" t="s">
        <v>6987</v>
      </c>
    </row>
    <row r="16" spans="1:19" s="603" customFormat="1" ht="60" x14ac:dyDescent="0.2">
      <c r="A16" s="1240"/>
      <c r="B16" s="1255"/>
      <c r="C16" s="1145"/>
      <c r="D16" s="753" t="s">
        <v>484</v>
      </c>
      <c r="E16" s="1145"/>
      <c r="F16" s="728">
        <v>32452.7</v>
      </c>
      <c r="G16" s="704" t="s">
        <v>2531</v>
      </c>
      <c r="H16" s="707">
        <v>43858</v>
      </c>
      <c r="I16" s="709" t="s">
        <v>7886</v>
      </c>
      <c r="J16" s="650" t="s">
        <v>7892</v>
      </c>
      <c r="K16" s="626"/>
      <c r="L16" s="626"/>
      <c r="M16" s="626"/>
      <c r="N16" s="626"/>
      <c r="O16" s="626"/>
      <c r="P16" s="626"/>
      <c r="Q16" s="626"/>
      <c r="R16" s="626"/>
      <c r="S16" s="629" t="s">
        <v>6987</v>
      </c>
    </row>
    <row r="17" spans="1:19" s="603" customFormat="1" ht="49.5" customHeight="1" x14ac:dyDescent="0.2">
      <c r="A17" s="702">
        <v>6</v>
      </c>
      <c r="B17" s="703" t="s">
        <v>7893</v>
      </c>
      <c r="C17" s="701" t="s">
        <v>6816</v>
      </c>
      <c r="D17" s="753" t="s">
        <v>2744</v>
      </c>
      <c r="E17" s="701" t="s">
        <v>7894</v>
      </c>
      <c r="F17" s="728">
        <v>2380</v>
      </c>
      <c r="G17" s="704" t="s">
        <v>2531</v>
      </c>
      <c r="H17" s="707">
        <v>43843</v>
      </c>
      <c r="I17" s="709" t="s">
        <v>7895</v>
      </c>
      <c r="J17" s="326" t="s">
        <v>7896</v>
      </c>
      <c r="K17" s="626" t="s">
        <v>496</v>
      </c>
      <c r="L17" s="626"/>
      <c r="M17" s="626" t="s">
        <v>496</v>
      </c>
      <c r="N17" s="626"/>
      <c r="O17" s="626" t="s">
        <v>496</v>
      </c>
      <c r="P17" s="626"/>
      <c r="Q17" s="626"/>
      <c r="R17" s="626"/>
      <c r="S17" s="629"/>
    </row>
    <row r="18" spans="1:19" s="603" customFormat="1" ht="43.5" customHeight="1" x14ac:dyDescent="0.2">
      <c r="A18" s="702">
        <v>7</v>
      </c>
      <c r="B18" s="703" t="s">
        <v>7897</v>
      </c>
      <c r="C18" s="701" t="s">
        <v>7898</v>
      </c>
      <c r="D18" s="754" t="s">
        <v>7899</v>
      </c>
      <c r="E18" s="701" t="s">
        <v>7900</v>
      </c>
      <c r="F18" s="728">
        <v>780</v>
      </c>
      <c r="G18" s="704" t="s">
        <v>2531</v>
      </c>
      <c r="H18" s="707">
        <v>43852</v>
      </c>
      <c r="I18" s="709" t="s">
        <v>7901</v>
      </c>
      <c r="J18" s="326" t="s">
        <v>7902</v>
      </c>
      <c r="K18" s="626" t="s">
        <v>496</v>
      </c>
      <c r="L18" s="626"/>
      <c r="M18" s="626" t="s">
        <v>496</v>
      </c>
      <c r="N18" s="626"/>
      <c r="O18" s="626" t="s">
        <v>496</v>
      </c>
      <c r="P18" s="626"/>
      <c r="Q18" s="626"/>
      <c r="R18" s="626"/>
      <c r="S18" s="629"/>
    </row>
    <row r="19" spans="1:19" s="603" customFormat="1" ht="66.75" customHeight="1" x14ac:dyDescent="0.2">
      <c r="A19" s="702">
        <v>8</v>
      </c>
      <c r="B19" s="703" t="s">
        <v>7903</v>
      </c>
      <c r="C19" s="701" t="s">
        <v>8655</v>
      </c>
      <c r="D19" s="754" t="s">
        <v>8656</v>
      </c>
      <c r="E19" s="701" t="s">
        <v>7904</v>
      </c>
      <c r="F19" s="728">
        <v>938</v>
      </c>
      <c r="G19" s="704" t="s">
        <v>2569</v>
      </c>
      <c r="H19" s="707">
        <v>43886</v>
      </c>
      <c r="I19" s="709" t="s">
        <v>7905</v>
      </c>
      <c r="J19" s="326" t="s">
        <v>7906</v>
      </c>
      <c r="K19" s="626" t="s">
        <v>2534</v>
      </c>
      <c r="L19" s="626" t="s">
        <v>2534</v>
      </c>
      <c r="M19" s="626" t="s">
        <v>2534</v>
      </c>
      <c r="N19" s="626" t="s">
        <v>2534</v>
      </c>
      <c r="O19" s="626" t="s">
        <v>2534</v>
      </c>
      <c r="P19" s="626" t="s">
        <v>2534</v>
      </c>
      <c r="Q19" s="626" t="s">
        <v>2534</v>
      </c>
      <c r="R19" s="626" t="s">
        <v>2534</v>
      </c>
      <c r="S19" s="627" t="s">
        <v>8683</v>
      </c>
    </row>
    <row r="20" spans="1:19" s="603" customFormat="1" ht="48" x14ac:dyDescent="0.2">
      <c r="A20" s="702">
        <v>9</v>
      </c>
      <c r="B20" s="703" t="s">
        <v>7907</v>
      </c>
      <c r="C20" s="701" t="s">
        <v>8657</v>
      </c>
      <c r="D20" s="754" t="s">
        <v>7908</v>
      </c>
      <c r="E20" s="701" t="s">
        <v>7909</v>
      </c>
      <c r="F20" s="728">
        <v>1911.6</v>
      </c>
      <c r="G20" s="704" t="s">
        <v>2569</v>
      </c>
      <c r="H20" s="707">
        <v>43865</v>
      </c>
      <c r="I20" s="709" t="s">
        <v>7905</v>
      </c>
      <c r="J20" s="324" t="s">
        <v>7910</v>
      </c>
      <c r="K20" s="611" t="s">
        <v>496</v>
      </c>
      <c r="L20" s="612"/>
      <c r="M20" s="611" t="s">
        <v>496</v>
      </c>
      <c r="N20" s="612"/>
      <c r="O20" s="703" t="s">
        <v>496</v>
      </c>
      <c r="P20" s="703"/>
      <c r="Q20" s="703"/>
      <c r="R20" s="703"/>
      <c r="S20" s="627"/>
    </row>
    <row r="21" spans="1:19" s="603" customFormat="1" ht="48" x14ac:dyDescent="0.2">
      <c r="A21" s="1240">
        <v>10</v>
      </c>
      <c r="B21" s="1239" t="s">
        <v>7911</v>
      </c>
      <c r="C21" s="1145" t="s">
        <v>8658</v>
      </c>
      <c r="D21" s="754" t="s">
        <v>3298</v>
      </c>
      <c r="E21" s="1145" t="s">
        <v>8659</v>
      </c>
      <c r="F21" s="728">
        <v>7500</v>
      </c>
      <c r="G21" s="704" t="s">
        <v>2703</v>
      </c>
      <c r="H21" s="707">
        <v>43917</v>
      </c>
      <c r="I21" s="709" t="s">
        <v>7905</v>
      </c>
      <c r="J21" s="525" t="s">
        <v>7912</v>
      </c>
      <c r="K21" s="611" t="s">
        <v>496</v>
      </c>
      <c r="L21" s="612"/>
      <c r="M21" s="611" t="s">
        <v>496</v>
      </c>
      <c r="N21" s="612"/>
      <c r="O21" s="703" t="s">
        <v>496</v>
      </c>
      <c r="P21" s="703"/>
      <c r="Q21" s="703"/>
      <c r="R21" s="703"/>
      <c r="S21" s="627"/>
    </row>
    <row r="22" spans="1:19" s="603" customFormat="1" ht="48" x14ac:dyDescent="0.2">
      <c r="A22" s="1240"/>
      <c r="B22" s="1239"/>
      <c r="C22" s="1145"/>
      <c r="D22" s="754" t="s">
        <v>3581</v>
      </c>
      <c r="E22" s="1145"/>
      <c r="F22" s="728">
        <v>7500</v>
      </c>
      <c r="G22" s="704" t="s">
        <v>2703</v>
      </c>
      <c r="H22" s="707">
        <v>43917</v>
      </c>
      <c r="I22" s="709" t="s">
        <v>7905</v>
      </c>
      <c r="J22" s="324" t="s">
        <v>7913</v>
      </c>
      <c r="K22" s="611" t="s">
        <v>496</v>
      </c>
      <c r="L22" s="612"/>
      <c r="M22" s="611" t="s">
        <v>496</v>
      </c>
      <c r="N22" s="612"/>
      <c r="O22" s="703" t="s">
        <v>496</v>
      </c>
      <c r="P22" s="703"/>
      <c r="Q22" s="703"/>
      <c r="R22" s="703"/>
      <c r="S22" s="627"/>
    </row>
    <row r="23" spans="1:19" s="603" customFormat="1" ht="30" customHeight="1" x14ac:dyDescent="0.2">
      <c r="A23" s="1240">
        <v>11</v>
      </c>
      <c r="B23" s="1239" t="s">
        <v>7914</v>
      </c>
      <c r="C23" s="1145" t="s">
        <v>7915</v>
      </c>
      <c r="D23" s="754" t="s">
        <v>2706</v>
      </c>
      <c r="E23" s="1145" t="s">
        <v>7916</v>
      </c>
      <c r="F23" s="728">
        <v>1259.5999999999999</v>
      </c>
      <c r="G23" s="704" t="s">
        <v>2569</v>
      </c>
      <c r="H23" s="707">
        <v>43885</v>
      </c>
      <c r="I23" s="709" t="s">
        <v>7917</v>
      </c>
      <c r="J23" s="324" t="s">
        <v>7918</v>
      </c>
      <c r="K23" s="611" t="s">
        <v>496</v>
      </c>
      <c r="L23" s="612"/>
      <c r="M23" s="611" t="s">
        <v>496</v>
      </c>
      <c r="N23" s="612"/>
      <c r="O23" s="703" t="s">
        <v>496</v>
      </c>
      <c r="P23" s="703"/>
      <c r="Q23" s="703"/>
      <c r="R23" s="703"/>
      <c r="S23" s="627"/>
    </row>
    <row r="24" spans="1:19" s="603" customFormat="1" ht="30" customHeight="1" x14ac:dyDescent="0.2">
      <c r="A24" s="1240"/>
      <c r="B24" s="1239"/>
      <c r="C24" s="1145"/>
      <c r="D24" s="754" t="s">
        <v>3417</v>
      </c>
      <c r="E24" s="1145"/>
      <c r="F24" s="728">
        <v>5250</v>
      </c>
      <c r="G24" s="704" t="s">
        <v>2569</v>
      </c>
      <c r="H24" s="707">
        <v>43885</v>
      </c>
      <c r="I24" s="709" t="s">
        <v>7917</v>
      </c>
      <c r="J24" s="324" t="s">
        <v>7919</v>
      </c>
      <c r="K24" s="611" t="s">
        <v>496</v>
      </c>
      <c r="L24" s="612"/>
      <c r="M24" s="611" t="s">
        <v>496</v>
      </c>
      <c r="N24" s="612"/>
      <c r="O24" s="703" t="s">
        <v>496</v>
      </c>
      <c r="P24" s="703"/>
      <c r="Q24" s="703"/>
      <c r="R24" s="703"/>
      <c r="S24" s="627"/>
    </row>
    <row r="25" spans="1:19" s="603" customFormat="1" ht="30" customHeight="1" x14ac:dyDescent="0.2">
      <c r="A25" s="1240">
        <v>12</v>
      </c>
      <c r="B25" s="1239" t="s">
        <v>7920</v>
      </c>
      <c r="C25" s="1145" t="s">
        <v>8660</v>
      </c>
      <c r="D25" s="754" t="s">
        <v>2709</v>
      </c>
      <c r="E25" s="1145" t="s">
        <v>7921</v>
      </c>
      <c r="F25" s="728">
        <v>13536</v>
      </c>
      <c r="G25" s="704" t="s">
        <v>2569</v>
      </c>
      <c r="H25" s="707">
        <v>43888</v>
      </c>
      <c r="I25" s="709" t="s">
        <v>7922</v>
      </c>
      <c r="J25" s="324" t="s">
        <v>7923</v>
      </c>
      <c r="K25" s="611" t="s">
        <v>496</v>
      </c>
      <c r="L25" s="612"/>
      <c r="M25" s="611" t="s">
        <v>496</v>
      </c>
      <c r="N25" s="612"/>
      <c r="O25" s="703" t="s">
        <v>496</v>
      </c>
      <c r="P25" s="703"/>
      <c r="Q25" s="703"/>
      <c r="R25" s="703"/>
      <c r="S25" s="627"/>
    </row>
    <row r="26" spans="1:19" s="603" customFormat="1" ht="24" x14ac:dyDescent="0.2">
      <c r="A26" s="1240"/>
      <c r="B26" s="1239"/>
      <c r="C26" s="1145"/>
      <c r="D26" s="754" t="s">
        <v>8214</v>
      </c>
      <c r="E26" s="1145"/>
      <c r="F26" s="728">
        <v>234</v>
      </c>
      <c r="G26" s="704" t="s">
        <v>2569</v>
      </c>
      <c r="H26" s="707">
        <v>43888</v>
      </c>
      <c r="I26" s="709" t="s">
        <v>8661</v>
      </c>
      <c r="J26" s="324" t="s">
        <v>7924</v>
      </c>
      <c r="K26" s="611" t="s">
        <v>496</v>
      </c>
      <c r="L26" s="612"/>
      <c r="M26" s="611" t="s">
        <v>496</v>
      </c>
      <c r="N26" s="612"/>
      <c r="O26" s="703" t="s">
        <v>496</v>
      </c>
      <c r="P26" s="703"/>
      <c r="Q26" s="703"/>
      <c r="R26" s="703"/>
      <c r="S26" s="627"/>
    </row>
    <row r="27" spans="1:19" s="603" customFormat="1" ht="24" x14ac:dyDescent="0.2">
      <c r="A27" s="1240"/>
      <c r="B27" s="1239"/>
      <c r="C27" s="1145"/>
      <c r="D27" s="754" t="s">
        <v>5563</v>
      </c>
      <c r="E27" s="1145"/>
      <c r="F27" s="728">
        <v>4320</v>
      </c>
      <c r="G27" s="704" t="s">
        <v>2569</v>
      </c>
      <c r="H27" s="707">
        <v>43894</v>
      </c>
      <c r="I27" s="709" t="s">
        <v>7925</v>
      </c>
      <c r="J27" s="324" t="s">
        <v>7926</v>
      </c>
      <c r="K27" s="611" t="s">
        <v>496</v>
      </c>
      <c r="L27" s="612"/>
      <c r="M27" s="611" t="s">
        <v>496</v>
      </c>
      <c r="N27" s="612"/>
      <c r="O27" s="703" t="s">
        <v>496</v>
      </c>
      <c r="P27" s="703"/>
      <c r="Q27" s="703"/>
      <c r="R27" s="703"/>
      <c r="S27" s="627"/>
    </row>
    <row r="28" spans="1:19" s="603" customFormat="1" ht="30" customHeight="1" x14ac:dyDescent="0.2">
      <c r="A28" s="1240">
        <v>13</v>
      </c>
      <c r="B28" s="1239" t="s">
        <v>7927</v>
      </c>
      <c r="C28" s="1145" t="s">
        <v>8662</v>
      </c>
      <c r="D28" s="754" t="s">
        <v>7928</v>
      </c>
      <c r="E28" s="1145" t="s">
        <v>8663</v>
      </c>
      <c r="F28" s="728">
        <v>66</v>
      </c>
      <c r="G28" s="704" t="s">
        <v>2703</v>
      </c>
      <c r="H28" s="1215">
        <v>43903</v>
      </c>
      <c r="I28" s="709" t="s">
        <v>7929</v>
      </c>
      <c r="J28" s="324" t="s">
        <v>7930</v>
      </c>
      <c r="K28" s="611" t="s">
        <v>496</v>
      </c>
      <c r="L28" s="612"/>
      <c r="M28" s="611" t="s">
        <v>496</v>
      </c>
      <c r="N28" s="612"/>
      <c r="O28" s="703" t="s">
        <v>496</v>
      </c>
      <c r="P28" s="703"/>
      <c r="Q28" s="703"/>
      <c r="R28" s="703"/>
      <c r="S28" s="627"/>
    </row>
    <row r="29" spans="1:19" s="603" customFormat="1" ht="30" customHeight="1" x14ac:dyDescent="0.2">
      <c r="A29" s="1240"/>
      <c r="B29" s="1239"/>
      <c r="C29" s="1145"/>
      <c r="D29" s="754" t="s">
        <v>8664</v>
      </c>
      <c r="E29" s="1145"/>
      <c r="F29" s="728">
        <v>167.45</v>
      </c>
      <c r="G29" s="704" t="s">
        <v>2703</v>
      </c>
      <c r="H29" s="1215"/>
      <c r="I29" s="709" t="s">
        <v>7931</v>
      </c>
      <c r="J29" s="324" t="s">
        <v>7932</v>
      </c>
      <c r="K29" s="611" t="s">
        <v>496</v>
      </c>
      <c r="L29" s="612"/>
      <c r="M29" s="611" t="s">
        <v>496</v>
      </c>
      <c r="N29" s="612"/>
      <c r="O29" s="703" t="s">
        <v>496</v>
      </c>
      <c r="P29" s="703"/>
      <c r="Q29" s="703"/>
      <c r="R29" s="703"/>
      <c r="S29" s="627"/>
    </row>
    <row r="30" spans="1:19" s="603" customFormat="1" ht="30" customHeight="1" x14ac:dyDescent="0.2">
      <c r="A30" s="1240"/>
      <c r="B30" s="1239"/>
      <c r="C30" s="1145"/>
      <c r="D30" s="754" t="s">
        <v>7933</v>
      </c>
      <c r="E30" s="1145"/>
      <c r="F30" s="728">
        <v>1269.2</v>
      </c>
      <c r="G30" s="704" t="s">
        <v>2703</v>
      </c>
      <c r="H30" s="1215"/>
      <c r="I30" s="709" t="s">
        <v>7934</v>
      </c>
      <c r="J30" s="324" t="s">
        <v>7935</v>
      </c>
      <c r="K30" s="611" t="s">
        <v>496</v>
      </c>
      <c r="L30" s="612"/>
      <c r="M30" s="611" t="s">
        <v>496</v>
      </c>
      <c r="N30" s="612"/>
      <c r="O30" s="703" t="s">
        <v>496</v>
      </c>
      <c r="P30" s="703"/>
      <c r="Q30" s="703"/>
      <c r="R30" s="703"/>
      <c r="S30" s="627"/>
    </row>
    <row r="31" spans="1:19" s="603" customFormat="1" ht="30" customHeight="1" x14ac:dyDescent="0.2">
      <c r="A31" s="1240"/>
      <c r="B31" s="1239"/>
      <c r="C31" s="1145"/>
      <c r="D31" s="754" t="s">
        <v>4595</v>
      </c>
      <c r="E31" s="1145"/>
      <c r="F31" s="728">
        <v>2760</v>
      </c>
      <c r="G31" s="704" t="s">
        <v>2703</v>
      </c>
      <c r="H31" s="1215"/>
      <c r="I31" s="709" t="s">
        <v>7936</v>
      </c>
      <c r="J31" s="324" t="s">
        <v>7937</v>
      </c>
      <c r="K31" s="611" t="s">
        <v>496</v>
      </c>
      <c r="L31" s="612"/>
      <c r="M31" s="611" t="s">
        <v>496</v>
      </c>
      <c r="N31" s="612"/>
      <c r="O31" s="703" t="s">
        <v>496</v>
      </c>
      <c r="P31" s="703"/>
      <c r="Q31" s="703"/>
      <c r="R31" s="703"/>
      <c r="S31" s="627"/>
    </row>
    <row r="32" spans="1:19" s="603" customFormat="1" ht="30" customHeight="1" x14ac:dyDescent="0.2">
      <c r="A32" s="1240"/>
      <c r="B32" s="1239"/>
      <c r="C32" s="1145"/>
      <c r="D32" s="754" t="s">
        <v>7311</v>
      </c>
      <c r="E32" s="1145"/>
      <c r="F32" s="728">
        <v>761</v>
      </c>
      <c r="G32" s="704" t="s">
        <v>2703</v>
      </c>
      <c r="H32" s="1215"/>
      <c r="I32" s="709" t="s">
        <v>7938</v>
      </c>
      <c r="J32" s="324" t="s">
        <v>7939</v>
      </c>
      <c r="K32" s="611" t="s">
        <v>496</v>
      </c>
      <c r="L32" s="612"/>
      <c r="M32" s="611" t="s">
        <v>496</v>
      </c>
      <c r="N32" s="612"/>
      <c r="O32" s="703" t="s">
        <v>496</v>
      </c>
      <c r="P32" s="703"/>
      <c r="Q32" s="703"/>
      <c r="R32" s="703"/>
      <c r="S32" s="627"/>
    </row>
    <row r="33" spans="1:19" s="603" customFormat="1" ht="30" customHeight="1" x14ac:dyDescent="0.2">
      <c r="A33" s="1240"/>
      <c r="B33" s="1239"/>
      <c r="C33" s="1145"/>
      <c r="D33" s="754" t="s">
        <v>5563</v>
      </c>
      <c r="E33" s="1145"/>
      <c r="F33" s="728">
        <v>10.5</v>
      </c>
      <c r="G33" s="704" t="s">
        <v>2703</v>
      </c>
      <c r="H33" s="1215"/>
      <c r="I33" s="709" t="s">
        <v>7940</v>
      </c>
      <c r="J33" s="324" t="s">
        <v>7941</v>
      </c>
      <c r="K33" s="611" t="s">
        <v>496</v>
      </c>
      <c r="L33" s="612"/>
      <c r="M33" s="611" t="s">
        <v>496</v>
      </c>
      <c r="N33" s="612"/>
      <c r="O33" s="703" t="s">
        <v>496</v>
      </c>
      <c r="P33" s="703"/>
      <c r="Q33" s="703"/>
      <c r="R33" s="703"/>
      <c r="S33" s="627"/>
    </row>
    <row r="34" spans="1:19" s="603" customFormat="1" ht="30" customHeight="1" x14ac:dyDescent="0.2">
      <c r="A34" s="1240"/>
      <c r="B34" s="1239"/>
      <c r="C34" s="1145"/>
      <c r="D34" s="754" t="s">
        <v>2798</v>
      </c>
      <c r="E34" s="1145"/>
      <c r="F34" s="728">
        <v>2180.9499999999998</v>
      </c>
      <c r="G34" s="704" t="s">
        <v>2703</v>
      </c>
      <c r="H34" s="1215"/>
      <c r="I34" s="709" t="s">
        <v>7938</v>
      </c>
      <c r="J34" s="324" t="s">
        <v>7942</v>
      </c>
      <c r="K34" s="611" t="s">
        <v>496</v>
      </c>
      <c r="L34" s="612"/>
      <c r="M34" s="611" t="s">
        <v>496</v>
      </c>
      <c r="N34" s="612"/>
      <c r="O34" s="703" t="s">
        <v>496</v>
      </c>
      <c r="P34" s="703"/>
      <c r="Q34" s="703"/>
      <c r="R34" s="703"/>
      <c r="S34" s="627"/>
    </row>
    <row r="35" spans="1:19" s="603" customFormat="1" ht="30" customHeight="1" x14ac:dyDescent="0.2">
      <c r="A35" s="1240"/>
      <c r="B35" s="1239"/>
      <c r="C35" s="1145"/>
      <c r="D35" s="754" t="s">
        <v>7308</v>
      </c>
      <c r="E35" s="1145"/>
      <c r="F35" s="728">
        <v>478.85</v>
      </c>
      <c r="G35" s="704" t="s">
        <v>2703</v>
      </c>
      <c r="H35" s="1215"/>
      <c r="I35" s="709" t="s">
        <v>7943</v>
      </c>
      <c r="J35" s="324" t="s">
        <v>7944</v>
      </c>
      <c r="K35" s="611" t="s">
        <v>496</v>
      </c>
      <c r="L35" s="612"/>
      <c r="M35" s="611" t="s">
        <v>496</v>
      </c>
      <c r="N35" s="612"/>
      <c r="O35" s="703" t="s">
        <v>496</v>
      </c>
      <c r="P35" s="703"/>
      <c r="Q35" s="703"/>
      <c r="R35" s="703"/>
      <c r="S35" s="627"/>
    </row>
    <row r="36" spans="1:19" s="603" customFormat="1" ht="30" customHeight="1" x14ac:dyDescent="0.2">
      <c r="A36" s="1240"/>
      <c r="B36" s="1239"/>
      <c r="C36" s="1145"/>
      <c r="D36" s="754" t="s">
        <v>2699</v>
      </c>
      <c r="E36" s="1145"/>
      <c r="F36" s="728">
        <v>689.25</v>
      </c>
      <c r="G36" s="704" t="s">
        <v>2703</v>
      </c>
      <c r="H36" s="1215"/>
      <c r="I36" s="709" t="s">
        <v>7945</v>
      </c>
      <c r="J36" s="324" t="s">
        <v>7946</v>
      </c>
      <c r="K36" s="611" t="s">
        <v>496</v>
      </c>
      <c r="L36" s="612"/>
      <c r="M36" s="611" t="s">
        <v>496</v>
      </c>
      <c r="N36" s="612"/>
      <c r="O36" s="703" t="s">
        <v>496</v>
      </c>
      <c r="P36" s="703"/>
      <c r="Q36" s="703"/>
      <c r="R36" s="703"/>
      <c r="S36" s="627"/>
    </row>
    <row r="37" spans="1:19" s="603" customFormat="1" ht="30" customHeight="1" x14ac:dyDescent="0.2">
      <c r="A37" s="1240"/>
      <c r="B37" s="1239"/>
      <c r="C37" s="1145"/>
      <c r="D37" s="754" t="s">
        <v>7947</v>
      </c>
      <c r="E37" s="1145"/>
      <c r="F37" s="728">
        <v>717.45</v>
      </c>
      <c r="G37" s="704" t="s">
        <v>2703</v>
      </c>
      <c r="H37" s="1215"/>
      <c r="I37" s="709" t="s">
        <v>7948</v>
      </c>
      <c r="J37" s="324" t="s">
        <v>7949</v>
      </c>
      <c r="K37" s="611" t="s">
        <v>496</v>
      </c>
      <c r="L37" s="612"/>
      <c r="M37" s="611" t="s">
        <v>496</v>
      </c>
      <c r="N37" s="612"/>
      <c r="O37" s="703" t="s">
        <v>496</v>
      </c>
      <c r="P37" s="703"/>
      <c r="Q37" s="703"/>
      <c r="R37" s="703"/>
      <c r="S37" s="627"/>
    </row>
    <row r="38" spans="1:19" s="603" customFormat="1" ht="60" x14ac:dyDescent="0.2">
      <c r="A38" s="702">
        <v>14</v>
      </c>
      <c r="B38" s="703" t="s">
        <v>7950</v>
      </c>
      <c r="C38" s="701" t="s">
        <v>8665</v>
      </c>
      <c r="D38" s="754" t="s">
        <v>2551</v>
      </c>
      <c r="E38" s="701" t="s">
        <v>8666</v>
      </c>
      <c r="F38" s="728">
        <v>528.84</v>
      </c>
      <c r="G38" s="704" t="s">
        <v>2531</v>
      </c>
      <c r="H38" s="707">
        <v>43861</v>
      </c>
      <c r="I38" s="709" t="s">
        <v>7951</v>
      </c>
      <c r="J38" s="324" t="s">
        <v>7952</v>
      </c>
      <c r="K38" s="611" t="s">
        <v>496</v>
      </c>
      <c r="L38" s="611"/>
      <c r="M38" s="611" t="s">
        <v>496</v>
      </c>
      <c r="N38" s="611"/>
      <c r="O38" s="703" t="s">
        <v>496</v>
      </c>
      <c r="P38" s="703"/>
      <c r="Q38" s="703"/>
      <c r="R38" s="703"/>
      <c r="S38" s="627"/>
    </row>
    <row r="39" spans="1:19" s="603" customFormat="1" ht="36" customHeight="1" x14ac:dyDescent="0.2">
      <c r="A39" s="702">
        <v>15</v>
      </c>
      <c r="B39" s="703" t="s">
        <v>7953</v>
      </c>
      <c r="C39" s="701" t="s">
        <v>7954</v>
      </c>
      <c r="D39" s="754" t="s">
        <v>7955</v>
      </c>
      <c r="E39" s="701" t="s">
        <v>7956</v>
      </c>
      <c r="F39" s="728">
        <v>49999.199999999997</v>
      </c>
      <c r="G39" s="704" t="s">
        <v>2703</v>
      </c>
      <c r="H39" s="707">
        <v>43896</v>
      </c>
      <c r="I39" s="709" t="s">
        <v>7957</v>
      </c>
      <c r="J39" s="324" t="s">
        <v>7958</v>
      </c>
      <c r="K39" s="611" t="s">
        <v>496</v>
      </c>
      <c r="L39" s="612"/>
      <c r="M39" s="611" t="s">
        <v>496</v>
      </c>
      <c r="N39" s="612"/>
      <c r="O39" s="703" t="s">
        <v>496</v>
      </c>
      <c r="P39" s="703"/>
      <c r="Q39" s="703"/>
      <c r="R39" s="703"/>
      <c r="S39" s="627"/>
    </row>
    <row r="40" spans="1:19" s="603" customFormat="1" ht="24" customHeight="1" x14ac:dyDescent="0.2">
      <c r="A40" s="1240">
        <v>16</v>
      </c>
      <c r="B40" s="1239" t="s">
        <v>7959</v>
      </c>
      <c r="C40" s="1145" t="s">
        <v>8667</v>
      </c>
      <c r="D40" s="754" t="s">
        <v>7960</v>
      </c>
      <c r="E40" s="1145" t="s">
        <v>8518</v>
      </c>
      <c r="F40" s="728">
        <v>9612.64</v>
      </c>
      <c r="G40" s="704" t="s">
        <v>2569</v>
      </c>
      <c r="H40" s="707">
        <v>43885</v>
      </c>
      <c r="I40" s="709" t="s">
        <v>7961</v>
      </c>
      <c r="J40" s="324" t="s">
        <v>7962</v>
      </c>
      <c r="K40" s="611" t="s">
        <v>496</v>
      </c>
      <c r="L40" s="612"/>
      <c r="M40" s="611" t="s">
        <v>496</v>
      </c>
      <c r="N40" s="612"/>
      <c r="O40" s="703" t="s">
        <v>496</v>
      </c>
      <c r="P40" s="703"/>
      <c r="Q40" s="703"/>
      <c r="R40" s="703"/>
      <c r="S40" s="627"/>
    </row>
    <row r="41" spans="1:19" s="603" customFormat="1" ht="24" x14ac:dyDescent="0.2">
      <c r="A41" s="1240"/>
      <c r="B41" s="1239"/>
      <c r="C41" s="1145"/>
      <c r="D41" s="754" t="s">
        <v>3904</v>
      </c>
      <c r="E41" s="1145"/>
      <c r="F41" s="728">
        <v>1000</v>
      </c>
      <c r="G41" s="704" t="s">
        <v>2569</v>
      </c>
      <c r="H41" s="707">
        <v>43885</v>
      </c>
      <c r="I41" s="709" t="s">
        <v>7963</v>
      </c>
      <c r="J41" s="324" t="s">
        <v>7964</v>
      </c>
      <c r="K41" s="611" t="s">
        <v>496</v>
      </c>
      <c r="L41" s="612"/>
      <c r="M41" s="611" t="s">
        <v>496</v>
      </c>
      <c r="N41" s="612"/>
      <c r="O41" s="703" t="s">
        <v>496</v>
      </c>
      <c r="P41" s="703"/>
      <c r="Q41" s="703"/>
      <c r="R41" s="703"/>
      <c r="S41" s="627"/>
    </row>
    <row r="42" spans="1:19" s="603" customFormat="1" ht="36" x14ac:dyDescent="0.2">
      <c r="A42" s="702">
        <v>17</v>
      </c>
      <c r="B42" s="703" t="s">
        <v>7965</v>
      </c>
      <c r="C42" s="701" t="s">
        <v>7966</v>
      </c>
      <c r="D42" s="754" t="s">
        <v>7967</v>
      </c>
      <c r="E42" s="701" t="s">
        <v>7968</v>
      </c>
      <c r="F42" s="728">
        <v>3300</v>
      </c>
      <c r="G42" s="704" t="s">
        <v>2569</v>
      </c>
      <c r="H42" s="707">
        <v>43875</v>
      </c>
      <c r="I42" s="709" t="s">
        <v>7969</v>
      </c>
      <c r="J42" s="324" t="s">
        <v>7970</v>
      </c>
      <c r="K42" s="611"/>
      <c r="L42" s="612"/>
      <c r="M42" s="611"/>
      <c r="N42" s="612"/>
      <c r="O42" s="703"/>
      <c r="P42" s="703"/>
      <c r="Q42" s="703"/>
      <c r="R42" s="703"/>
      <c r="S42" s="627" t="s">
        <v>6987</v>
      </c>
    </row>
    <row r="43" spans="1:19" s="603" customFormat="1" ht="48" x14ac:dyDescent="0.2">
      <c r="A43" s="702">
        <v>18</v>
      </c>
      <c r="B43" s="703" t="s">
        <v>7971</v>
      </c>
      <c r="C43" s="701" t="s">
        <v>7972</v>
      </c>
      <c r="D43" s="754" t="s">
        <v>7973</v>
      </c>
      <c r="E43" s="701" t="s">
        <v>7974</v>
      </c>
      <c r="F43" s="728">
        <v>5664</v>
      </c>
      <c r="G43" s="704" t="s">
        <v>2569</v>
      </c>
      <c r="H43" s="707">
        <v>43875</v>
      </c>
      <c r="I43" s="709" t="s">
        <v>8668</v>
      </c>
      <c r="J43" s="324" t="s">
        <v>7975</v>
      </c>
      <c r="K43" s="611"/>
      <c r="L43" s="612"/>
      <c r="M43" s="611"/>
      <c r="N43" s="612"/>
      <c r="O43" s="703"/>
      <c r="P43" s="703"/>
      <c r="Q43" s="703"/>
      <c r="R43" s="703"/>
      <c r="S43" s="627" t="s">
        <v>6987</v>
      </c>
    </row>
    <row r="44" spans="1:19" s="603" customFormat="1" ht="48" x14ac:dyDescent="0.2">
      <c r="A44" s="702">
        <v>19</v>
      </c>
      <c r="B44" s="703" t="s">
        <v>7976</v>
      </c>
      <c r="C44" s="701" t="s">
        <v>7977</v>
      </c>
      <c r="D44" s="754" t="s">
        <v>7978</v>
      </c>
      <c r="E44" s="701" t="s">
        <v>7979</v>
      </c>
      <c r="F44" s="728">
        <v>1980</v>
      </c>
      <c r="G44" s="704" t="s">
        <v>2569</v>
      </c>
      <c r="H44" s="707">
        <v>43875</v>
      </c>
      <c r="I44" s="709" t="s">
        <v>7980</v>
      </c>
      <c r="J44" s="324" t="s">
        <v>7981</v>
      </c>
      <c r="K44" s="611" t="s">
        <v>496</v>
      </c>
      <c r="L44" s="612"/>
      <c r="M44" s="611" t="s">
        <v>496</v>
      </c>
      <c r="N44" s="612"/>
      <c r="O44" s="703" t="s">
        <v>496</v>
      </c>
      <c r="P44" s="703"/>
      <c r="Q44" s="703"/>
      <c r="R44" s="703"/>
      <c r="S44" s="627" t="s">
        <v>6987</v>
      </c>
    </row>
    <row r="45" spans="1:19" s="603" customFormat="1" ht="36" x14ac:dyDescent="0.2">
      <c r="A45" s="702">
        <v>20</v>
      </c>
      <c r="B45" s="703" t="s">
        <v>7982</v>
      </c>
      <c r="C45" s="701" t="s">
        <v>7983</v>
      </c>
      <c r="D45" s="753" t="s">
        <v>7984</v>
      </c>
      <c r="E45" s="701" t="s">
        <v>7985</v>
      </c>
      <c r="F45" s="728">
        <v>2395</v>
      </c>
      <c r="G45" s="704" t="s">
        <v>2569</v>
      </c>
      <c r="H45" s="707">
        <v>43871</v>
      </c>
      <c r="I45" s="709" t="s">
        <v>7986</v>
      </c>
      <c r="J45" s="324" t="s">
        <v>7987</v>
      </c>
      <c r="K45" s="611" t="s">
        <v>496</v>
      </c>
      <c r="L45" s="612"/>
      <c r="M45" s="611" t="s">
        <v>496</v>
      </c>
      <c r="N45" s="612"/>
      <c r="O45" s="703" t="s">
        <v>496</v>
      </c>
      <c r="P45" s="703"/>
      <c r="Q45" s="703"/>
      <c r="R45" s="703"/>
      <c r="S45" s="627"/>
    </row>
    <row r="46" spans="1:19" s="603" customFormat="1" ht="60" x14ac:dyDescent="0.2">
      <c r="A46" s="702">
        <v>21</v>
      </c>
      <c r="B46" s="703" t="s">
        <v>7988</v>
      </c>
      <c r="C46" s="701" t="s">
        <v>8665</v>
      </c>
      <c r="D46" s="754" t="s">
        <v>2551</v>
      </c>
      <c r="E46" s="701" t="s">
        <v>8669</v>
      </c>
      <c r="F46" s="728">
        <v>264.42</v>
      </c>
      <c r="G46" s="704" t="s">
        <v>2569</v>
      </c>
      <c r="H46" s="707">
        <v>43868</v>
      </c>
      <c r="I46" s="709" t="s">
        <v>7989</v>
      </c>
      <c r="J46" s="324" t="s">
        <v>7990</v>
      </c>
      <c r="K46" s="611" t="s">
        <v>496</v>
      </c>
      <c r="L46" s="612"/>
      <c r="M46" s="611" t="s">
        <v>496</v>
      </c>
      <c r="N46" s="612"/>
      <c r="O46" s="703" t="s">
        <v>496</v>
      </c>
      <c r="P46" s="703"/>
      <c r="Q46" s="703"/>
      <c r="R46" s="703"/>
      <c r="S46" s="627"/>
    </row>
    <row r="47" spans="1:19" s="603" customFormat="1" ht="36" x14ac:dyDescent="0.2">
      <c r="A47" s="702">
        <v>22</v>
      </c>
      <c r="B47" s="703" t="s">
        <v>7991</v>
      </c>
      <c r="C47" s="701" t="s">
        <v>7992</v>
      </c>
      <c r="D47" s="754" t="s">
        <v>5667</v>
      </c>
      <c r="E47" s="701" t="s">
        <v>7993</v>
      </c>
      <c r="F47" s="728">
        <v>1088</v>
      </c>
      <c r="G47" s="704" t="s">
        <v>2703</v>
      </c>
      <c r="H47" s="707">
        <v>43894</v>
      </c>
      <c r="I47" s="709" t="s">
        <v>7994</v>
      </c>
      <c r="J47" s="324" t="s">
        <v>7995</v>
      </c>
      <c r="K47" s="611" t="s">
        <v>496</v>
      </c>
      <c r="L47" s="612"/>
      <c r="M47" s="611" t="s">
        <v>496</v>
      </c>
      <c r="N47" s="612"/>
      <c r="O47" s="703" t="s">
        <v>496</v>
      </c>
      <c r="P47" s="703"/>
      <c r="Q47" s="703"/>
      <c r="R47" s="703"/>
      <c r="S47" s="627"/>
    </row>
    <row r="48" spans="1:19" s="603" customFormat="1" ht="48" x14ac:dyDescent="0.2">
      <c r="A48" s="702">
        <v>23</v>
      </c>
      <c r="B48" s="703" t="s">
        <v>7996</v>
      </c>
      <c r="C48" s="701" t="s">
        <v>7997</v>
      </c>
      <c r="D48" s="754" t="s">
        <v>5667</v>
      </c>
      <c r="E48" s="701" t="s">
        <v>7998</v>
      </c>
      <c r="F48" s="728">
        <v>800</v>
      </c>
      <c r="G48" s="704" t="s">
        <v>2703</v>
      </c>
      <c r="H48" s="707">
        <v>43894</v>
      </c>
      <c r="I48" s="709" t="s">
        <v>7999</v>
      </c>
      <c r="J48" s="324" t="s">
        <v>8000</v>
      </c>
      <c r="K48" s="611" t="s">
        <v>496</v>
      </c>
      <c r="L48" s="612"/>
      <c r="M48" s="611" t="s">
        <v>496</v>
      </c>
      <c r="N48" s="612"/>
      <c r="O48" s="703" t="s">
        <v>496</v>
      </c>
      <c r="P48" s="703"/>
      <c r="Q48" s="703"/>
      <c r="R48" s="703"/>
      <c r="S48" s="627"/>
    </row>
    <row r="49" spans="1:19" s="603" customFormat="1" ht="60" x14ac:dyDescent="0.2">
      <c r="A49" s="702">
        <v>24</v>
      </c>
      <c r="B49" s="703" t="s">
        <v>8001</v>
      </c>
      <c r="C49" s="701" t="s">
        <v>8665</v>
      </c>
      <c r="D49" s="754" t="s">
        <v>2551</v>
      </c>
      <c r="E49" s="701" t="s">
        <v>8669</v>
      </c>
      <c r="F49" s="728">
        <v>172.89</v>
      </c>
      <c r="G49" s="704" t="s">
        <v>2569</v>
      </c>
      <c r="H49" s="707">
        <v>43875</v>
      </c>
      <c r="I49" s="709" t="s">
        <v>8002</v>
      </c>
      <c r="J49" s="324" t="s">
        <v>8003</v>
      </c>
      <c r="K49" s="611" t="s">
        <v>496</v>
      </c>
      <c r="L49" s="612"/>
      <c r="M49" s="611" t="s">
        <v>496</v>
      </c>
      <c r="N49" s="612"/>
      <c r="O49" s="703" t="s">
        <v>496</v>
      </c>
      <c r="P49" s="703"/>
      <c r="Q49" s="703"/>
      <c r="R49" s="703"/>
      <c r="S49" s="627"/>
    </row>
    <row r="50" spans="1:19" s="603" customFormat="1" ht="48" x14ac:dyDescent="0.2">
      <c r="A50" s="702">
        <v>25</v>
      </c>
      <c r="B50" s="703" t="s">
        <v>8004</v>
      </c>
      <c r="C50" s="701" t="s">
        <v>7065</v>
      </c>
      <c r="D50" s="754" t="s">
        <v>6841</v>
      </c>
      <c r="E50" s="701" t="s">
        <v>8005</v>
      </c>
      <c r="F50" s="728">
        <v>8000</v>
      </c>
      <c r="G50" s="704" t="s">
        <v>2703</v>
      </c>
      <c r="H50" s="707">
        <v>43900</v>
      </c>
      <c r="I50" s="709" t="s">
        <v>8006</v>
      </c>
      <c r="J50" s="324" t="s">
        <v>8007</v>
      </c>
      <c r="K50" s="611" t="s">
        <v>496</v>
      </c>
      <c r="L50" s="612"/>
      <c r="M50" s="611" t="s">
        <v>496</v>
      </c>
      <c r="N50" s="612"/>
      <c r="O50" s="703" t="s">
        <v>496</v>
      </c>
      <c r="P50" s="703"/>
      <c r="Q50" s="703"/>
      <c r="R50" s="703"/>
      <c r="S50" s="627"/>
    </row>
    <row r="51" spans="1:19" s="603" customFormat="1" ht="60" x14ac:dyDescent="0.2">
      <c r="A51" s="702">
        <v>26</v>
      </c>
      <c r="B51" s="703" t="s">
        <v>8064</v>
      </c>
      <c r="C51" s="701" t="s">
        <v>8065</v>
      </c>
      <c r="D51" s="754" t="s">
        <v>228</v>
      </c>
      <c r="E51" s="701" t="s">
        <v>8066</v>
      </c>
      <c r="F51" s="728">
        <v>11600</v>
      </c>
      <c r="G51" s="704" t="s">
        <v>2847</v>
      </c>
      <c r="H51" s="707">
        <v>43950</v>
      </c>
      <c r="I51" s="709" t="s">
        <v>8067</v>
      </c>
      <c r="J51" s="324" t="s">
        <v>8068</v>
      </c>
      <c r="K51" s="611"/>
      <c r="L51" s="612"/>
      <c r="M51" s="611"/>
      <c r="N51" s="612"/>
      <c r="O51" s="703"/>
      <c r="P51" s="703"/>
      <c r="Q51" s="703"/>
      <c r="R51" s="703"/>
      <c r="S51" s="627" t="s">
        <v>6987</v>
      </c>
    </row>
    <row r="52" spans="1:19" s="603" customFormat="1" ht="46.5" customHeight="1" x14ac:dyDescent="0.2">
      <c r="A52" s="702">
        <v>27</v>
      </c>
      <c r="B52" s="703" t="s">
        <v>8069</v>
      </c>
      <c r="C52" s="701" t="s">
        <v>8070</v>
      </c>
      <c r="D52" s="754" t="s">
        <v>228</v>
      </c>
      <c r="E52" s="701" t="s">
        <v>8071</v>
      </c>
      <c r="F52" s="728">
        <v>15400</v>
      </c>
      <c r="G52" s="704" t="s">
        <v>2847</v>
      </c>
      <c r="H52" s="707">
        <v>43979</v>
      </c>
      <c r="I52" s="709" t="s">
        <v>8072</v>
      </c>
      <c r="J52" s="324" t="s">
        <v>8073</v>
      </c>
      <c r="K52" s="611"/>
      <c r="L52" s="612"/>
      <c r="M52" s="611"/>
      <c r="N52" s="612"/>
      <c r="O52" s="703"/>
      <c r="P52" s="703"/>
      <c r="Q52" s="703"/>
      <c r="R52" s="703"/>
      <c r="S52" s="627" t="s">
        <v>6987</v>
      </c>
    </row>
    <row r="53" spans="1:19" s="603" customFormat="1" ht="72" x14ac:dyDescent="0.2">
      <c r="A53" s="702">
        <v>28</v>
      </c>
      <c r="B53" s="703" t="s">
        <v>8008</v>
      </c>
      <c r="C53" s="701" t="s">
        <v>8009</v>
      </c>
      <c r="D53" s="754" t="s">
        <v>5513</v>
      </c>
      <c r="E53" s="701" t="s">
        <v>5513</v>
      </c>
      <c r="F53" s="728">
        <v>0</v>
      </c>
      <c r="G53" s="704" t="s">
        <v>2703</v>
      </c>
      <c r="H53" s="707">
        <v>43903</v>
      </c>
      <c r="I53" s="630" t="s">
        <v>5513</v>
      </c>
      <c r="J53" s="324" t="s">
        <v>8010</v>
      </c>
      <c r="K53" s="611"/>
      <c r="L53" s="612"/>
      <c r="M53" s="611"/>
      <c r="N53" s="612"/>
      <c r="O53" s="703"/>
      <c r="P53" s="703"/>
      <c r="Q53" s="703"/>
      <c r="R53" s="703"/>
      <c r="S53" s="627" t="s">
        <v>6987</v>
      </c>
    </row>
    <row r="54" spans="1:19" s="603" customFormat="1" ht="60" x14ac:dyDescent="0.2">
      <c r="A54" s="702">
        <v>29</v>
      </c>
      <c r="B54" s="703" t="s">
        <v>8074</v>
      </c>
      <c r="C54" s="701" t="s">
        <v>7025</v>
      </c>
      <c r="D54" s="754" t="s">
        <v>1508</v>
      </c>
      <c r="E54" s="701" t="s">
        <v>8075</v>
      </c>
      <c r="F54" s="728">
        <v>13574</v>
      </c>
      <c r="G54" s="704" t="s">
        <v>2847</v>
      </c>
      <c r="H54" s="707">
        <v>43979</v>
      </c>
      <c r="I54" s="630" t="s">
        <v>8076</v>
      </c>
      <c r="J54" s="324" t="s">
        <v>8077</v>
      </c>
      <c r="K54" s="611"/>
      <c r="L54" s="612"/>
      <c r="M54" s="611"/>
      <c r="N54" s="612"/>
      <c r="O54" s="703"/>
      <c r="P54" s="703"/>
      <c r="Q54" s="703"/>
      <c r="R54" s="703"/>
      <c r="S54" s="627" t="s">
        <v>6987</v>
      </c>
    </row>
    <row r="55" spans="1:19" s="603" customFormat="1" ht="45" customHeight="1" x14ac:dyDescent="0.2">
      <c r="A55" s="702">
        <v>30</v>
      </c>
      <c r="B55" s="703" t="s">
        <v>8011</v>
      </c>
      <c r="C55" s="701" t="s">
        <v>8012</v>
      </c>
      <c r="D55" s="754" t="s">
        <v>7978</v>
      </c>
      <c r="E55" s="701" t="s">
        <v>8013</v>
      </c>
      <c r="F55" s="728">
        <v>12310</v>
      </c>
      <c r="G55" s="704" t="s">
        <v>2703</v>
      </c>
      <c r="H55" s="707">
        <v>43908</v>
      </c>
      <c r="I55" s="709" t="s">
        <v>7957</v>
      </c>
      <c r="J55" s="324" t="s">
        <v>8014</v>
      </c>
      <c r="K55" s="611" t="s">
        <v>496</v>
      </c>
      <c r="L55" s="611"/>
      <c r="M55" s="611" t="s">
        <v>496</v>
      </c>
      <c r="N55" s="611"/>
      <c r="O55" s="703" t="s">
        <v>496</v>
      </c>
      <c r="P55" s="703"/>
      <c r="Q55" s="703"/>
      <c r="R55" s="703"/>
      <c r="S55" s="627"/>
    </row>
    <row r="56" spans="1:19" s="603" customFormat="1" ht="39" customHeight="1" x14ac:dyDescent="0.2">
      <c r="A56" s="1240">
        <v>31</v>
      </c>
      <c r="B56" s="1239" t="s">
        <v>8078</v>
      </c>
      <c r="C56" s="1145" t="s">
        <v>8079</v>
      </c>
      <c r="D56" s="754" t="s">
        <v>5893</v>
      </c>
      <c r="E56" s="1144" t="s">
        <v>8080</v>
      </c>
      <c r="F56" s="728">
        <v>264</v>
      </c>
      <c r="G56" s="704" t="s">
        <v>2827</v>
      </c>
      <c r="H56" s="707">
        <v>43945</v>
      </c>
      <c r="I56" s="709" t="s">
        <v>8081</v>
      </c>
      <c r="J56" s="324" t="s">
        <v>8082</v>
      </c>
      <c r="K56" s="611" t="s">
        <v>496</v>
      </c>
      <c r="L56" s="611"/>
      <c r="M56" s="611" t="s">
        <v>496</v>
      </c>
      <c r="N56" s="611"/>
      <c r="O56" s="703" t="s">
        <v>496</v>
      </c>
      <c r="P56" s="703"/>
      <c r="Q56" s="703"/>
      <c r="R56" s="703"/>
      <c r="S56" s="627"/>
    </row>
    <row r="57" spans="1:19" s="603" customFormat="1" ht="39" customHeight="1" x14ac:dyDescent="0.2">
      <c r="A57" s="1240"/>
      <c r="B57" s="1239"/>
      <c r="C57" s="1145"/>
      <c r="D57" s="754" t="s">
        <v>8083</v>
      </c>
      <c r="E57" s="1144"/>
      <c r="F57" s="728">
        <v>80.75</v>
      </c>
      <c r="G57" s="704" t="s">
        <v>2827</v>
      </c>
      <c r="H57" s="707">
        <v>43945</v>
      </c>
      <c r="I57" s="709" t="s">
        <v>8081</v>
      </c>
      <c r="J57" s="324" t="s">
        <v>8084</v>
      </c>
      <c r="K57" s="611" t="s">
        <v>496</v>
      </c>
      <c r="L57" s="611"/>
      <c r="M57" s="611" t="s">
        <v>496</v>
      </c>
      <c r="N57" s="611"/>
      <c r="O57" s="703" t="s">
        <v>496</v>
      </c>
      <c r="P57" s="703"/>
      <c r="Q57" s="703"/>
      <c r="R57" s="703"/>
      <c r="S57" s="627"/>
    </row>
    <row r="58" spans="1:19" s="603" customFormat="1" ht="39" customHeight="1" x14ac:dyDescent="0.2">
      <c r="A58" s="1240"/>
      <c r="B58" s="1239"/>
      <c r="C58" s="1145"/>
      <c r="D58" s="754" t="s">
        <v>8085</v>
      </c>
      <c r="E58" s="1144"/>
      <c r="F58" s="728">
        <v>122.97</v>
      </c>
      <c r="G58" s="704" t="s">
        <v>2827</v>
      </c>
      <c r="H58" s="707">
        <v>43945</v>
      </c>
      <c r="I58" s="709" t="s">
        <v>8086</v>
      </c>
      <c r="J58" s="324" t="s">
        <v>8087</v>
      </c>
      <c r="K58" s="611" t="s">
        <v>496</v>
      </c>
      <c r="L58" s="612"/>
      <c r="M58" s="611" t="s">
        <v>496</v>
      </c>
      <c r="N58" s="612"/>
      <c r="O58" s="703" t="s">
        <v>496</v>
      </c>
      <c r="P58" s="703"/>
      <c r="Q58" s="703"/>
      <c r="R58" s="703"/>
      <c r="S58" s="627"/>
    </row>
    <row r="59" spans="1:19" s="603" customFormat="1" ht="39" customHeight="1" x14ac:dyDescent="0.2">
      <c r="A59" s="1240"/>
      <c r="B59" s="1239"/>
      <c r="C59" s="1145"/>
      <c r="D59" s="754" t="s">
        <v>2699</v>
      </c>
      <c r="E59" s="1144"/>
      <c r="F59" s="728">
        <v>215.34</v>
      </c>
      <c r="G59" s="704" t="s">
        <v>2827</v>
      </c>
      <c r="H59" s="707">
        <v>43945</v>
      </c>
      <c r="I59" s="709" t="s">
        <v>8088</v>
      </c>
      <c r="J59" s="324" t="s">
        <v>8089</v>
      </c>
      <c r="K59" s="611" t="s">
        <v>496</v>
      </c>
      <c r="L59" s="612"/>
      <c r="M59" s="611" t="s">
        <v>496</v>
      </c>
      <c r="N59" s="612"/>
      <c r="O59" s="703" t="s">
        <v>496</v>
      </c>
      <c r="P59" s="703"/>
      <c r="Q59" s="703"/>
      <c r="R59" s="703"/>
      <c r="S59" s="627"/>
    </row>
    <row r="60" spans="1:19" s="603" customFormat="1" ht="48" x14ac:dyDescent="0.2">
      <c r="A60" s="702">
        <v>32</v>
      </c>
      <c r="B60" s="703" t="s">
        <v>8015</v>
      </c>
      <c r="C60" s="701" t="s">
        <v>8016</v>
      </c>
      <c r="D60" s="754" t="s">
        <v>2551</v>
      </c>
      <c r="E60" s="701" t="s">
        <v>8017</v>
      </c>
      <c r="F60" s="728">
        <v>275.44</v>
      </c>
      <c r="G60" s="704" t="s">
        <v>2569</v>
      </c>
      <c r="H60" s="707">
        <v>43879</v>
      </c>
      <c r="I60" s="709" t="s">
        <v>8018</v>
      </c>
      <c r="J60" s="324" t="s">
        <v>8019</v>
      </c>
      <c r="K60" s="611" t="s">
        <v>496</v>
      </c>
      <c r="L60" s="611"/>
      <c r="M60" s="611" t="s">
        <v>496</v>
      </c>
      <c r="N60" s="611"/>
      <c r="O60" s="703" t="s">
        <v>496</v>
      </c>
      <c r="P60" s="703"/>
      <c r="Q60" s="703"/>
      <c r="R60" s="703"/>
      <c r="S60" s="627"/>
    </row>
    <row r="61" spans="1:19" s="603" customFormat="1" ht="48" x14ac:dyDescent="0.2">
      <c r="A61" s="702">
        <v>33</v>
      </c>
      <c r="B61" s="703" t="s">
        <v>8020</v>
      </c>
      <c r="C61" s="701" t="s">
        <v>8670</v>
      </c>
      <c r="D61" s="754" t="s">
        <v>8021</v>
      </c>
      <c r="E61" s="701" t="s">
        <v>8671</v>
      </c>
      <c r="F61" s="728">
        <v>3600</v>
      </c>
      <c r="G61" s="704" t="s">
        <v>2703</v>
      </c>
      <c r="H61" s="707">
        <v>43906</v>
      </c>
      <c r="I61" s="709" t="s">
        <v>8022</v>
      </c>
      <c r="J61" s="324" t="s">
        <v>8023</v>
      </c>
      <c r="K61" s="611" t="s">
        <v>496</v>
      </c>
      <c r="L61" s="612"/>
      <c r="M61" s="611" t="s">
        <v>496</v>
      </c>
      <c r="N61" s="612"/>
      <c r="O61" s="703"/>
      <c r="P61" s="703"/>
      <c r="Q61" s="703"/>
      <c r="R61" s="703" t="s">
        <v>496</v>
      </c>
      <c r="S61" s="627" t="s">
        <v>8676</v>
      </c>
    </row>
    <row r="62" spans="1:19" s="603" customFormat="1" ht="48" x14ac:dyDescent="0.2">
      <c r="A62" s="702">
        <v>34</v>
      </c>
      <c r="B62" s="703" t="s">
        <v>8024</v>
      </c>
      <c r="C62" s="701" t="s">
        <v>8672</v>
      </c>
      <c r="D62" s="754" t="s">
        <v>4733</v>
      </c>
      <c r="E62" s="701" t="s">
        <v>8671</v>
      </c>
      <c r="F62" s="728">
        <v>1400</v>
      </c>
      <c r="G62" s="704" t="s">
        <v>2703</v>
      </c>
      <c r="H62" s="707">
        <v>43906</v>
      </c>
      <c r="I62" s="709" t="s">
        <v>8022</v>
      </c>
      <c r="J62" s="324" t="s">
        <v>8025</v>
      </c>
      <c r="K62" s="611" t="s">
        <v>496</v>
      </c>
      <c r="L62" s="612"/>
      <c r="M62" s="611" t="s">
        <v>496</v>
      </c>
      <c r="N62" s="612"/>
      <c r="O62" s="703" t="s">
        <v>496</v>
      </c>
      <c r="P62" s="703"/>
      <c r="Q62" s="703"/>
      <c r="R62" s="703"/>
      <c r="S62" s="627"/>
    </row>
    <row r="63" spans="1:19" s="603" customFormat="1" ht="60.75" customHeight="1" x14ac:dyDescent="0.2">
      <c r="A63" s="702">
        <v>35</v>
      </c>
      <c r="B63" s="703" t="s">
        <v>8026</v>
      </c>
      <c r="C63" s="701" t="s">
        <v>8063</v>
      </c>
      <c r="D63" s="754" t="s">
        <v>4782</v>
      </c>
      <c r="E63" s="701" t="s">
        <v>6338</v>
      </c>
      <c r="F63" s="728">
        <v>800</v>
      </c>
      <c r="G63" s="704" t="s">
        <v>2703</v>
      </c>
      <c r="H63" s="707">
        <v>43900</v>
      </c>
      <c r="I63" s="709" t="s">
        <v>8022</v>
      </c>
      <c r="J63" s="324" t="s">
        <v>8027</v>
      </c>
      <c r="K63" s="611" t="s">
        <v>496</v>
      </c>
      <c r="L63" s="612"/>
      <c r="M63" s="611" t="s">
        <v>496</v>
      </c>
      <c r="N63" s="612"/>
      <c r="O63" s="703" t="s">
        <v>496</v>
      </c>
      <c r="P63" s="703"/>
      <c r="Q63" s="703"/>
      <c r="R63" s="703"/>
      <c r="S63" s="627"/>
    </row>
    <row r="64" spans="1:19" s="603" customFormat="1" ht="33.75" customHeight="1" x14ac:dyDescent="0.2">
      <c r="A64" s="702">
        <v>36</v>
      </c>
      <c r="B64" s="703" t="s">
        <v>8028</v>
      </c>
      <c r="C64" s="701" t="s">
        <v>8673</v>
      </c>
      <c r="D64" s="754" t="s">
        <v>8674</v>
      </c>
      <c r="E64" s="701" t="s">
        <v>8675</v>
      </c>
      <c r="F64" s="728">
        <v>3000</v>
      </c>
      <c r="G64" s="704" t="s">
        <v>2703</v>
      </c>
      <c r="H64" s="707">
        <v>43906</v>
      </c>
      <c r="I64" s="709" t="s">
        <v>8029</v>
      </c>
      <c r="J64" s="324" t="s">
        <v>8030</v>
      </c>
      <c r="K64" s="611" t="s">
        <v>496</v>
      </c>
      <c r="L64" s="612"/>
      <c r="M64" s="611" t="s">
        <v>496</v>
      </c>
      <c r="N64" s="612"/>
      <c r="O64" s="703" t="s">
        <v>496</v>
      </c>
      <c r="P64" s="703"/>
      <c r="Q64" s="703"/>
      <c r="R64" s="703"/>
      <c r="S64" s="627"/>
    </row>
    <row r="65" spans="1:19" s="603" customFormat="1" ht="48.75" customHeight="1" x14ac:dyDescent="0.2">
      <c r="A65" s="702">
        <v>37</v>
      </c>
      <c r="B65" s="703" t="s">
        <v>8031</v>
      </c>
      <c r="C65" s="701" t="s">
        <v>6336</v>
      </c>
      <c r="D65" s="754" t="s">
        <v>6337</v>
      </c>
      <c r="E65" s="701" t="s">
        <v>6338</v>
      </c>
      <c r="F65" s="728">
        <v>2745.1</v>
      </c>
      <c r="G65" s="704" t="s">
        <v>2703</v>
      </c>
      <c r="H65" s="707">
        <v>43908</v>
      </c>
      <c r="I65" s="709" t="s">
        <v>8029</v>
      </c>
      <c r="J65" s="324" t="s">
        <v>8032</v>
      </c>
      <c r="K65" s="611"/>
      <c r="L65" s="612"/>
      <c r="M65" s="611"/>
      <c r="N65" s="612"/>
      <c r="O65" s="703"/>
      <c r="P65" s="703"/>
      <c r="Q65" s="703"/>
      <c r="R65" s="703"/>
      <c r="S65" s="627" t="s">
        <v>6987</v>
      </c>
    </row>
    <row r="66" spans="1:19" s="603" customFormat="1" ht="36" customHeight="1" x14ac:dyDescent="0.2">
      <c r="A66" s="702">
        <v>38</v>
      </c>
      <c r="B66" s="703" t="s">
        <v>8033</v>
      </c>
      <c r="C66" s="701" t="s">
        <v>8034</v>
      </c>
      <c r="D66" s="754" t="s">
        <v>8035</v>
      </c>
      <c r="E66" s="701" t="s">
        <v>8036</v>
      </c>
      <c r="F66" s="728">
        <v>1365</v>
      </c>
      <c r="G66" s="704" t="s">
        <v>2703</v>
      </c>
      <c r="H66" s="707">
        <v>43900</v>
      </c>
      <c r="I66" s="709" t="s">
        <v>8029</v>
      </c>
      <c r="J66" s="324" t="s">
        <v>8037</v>
      </c>
      <c r="K66" s="611"/>
      <c r="L66" s="612"/>
      <c r="M66" s="611"/>
      <c r="N66" s="612"/>
      <c r="O66" s="703"/>
      <c r="P66" s="703"/>
      <c r="Q66" s="703"/>
      <c r="R66" s="703"/>
      <c r="S66" s="627" t="s">
        <v>6987</v>
      </c>
    </row>
    <row r="67" spans="1:19" s="603" customFormat="1" ht="77.25" customHeight="1" x14ac:dyDescent="0.2">
      <c r="A67" s="702">
        <v>39</v>
      </c>
      <c r="B67" s="703" t="s">
        <v>8038</v>
      </c>
      <c r="C67" s="701" t="s">
        <v>8039</v>
      </c>
      <c r="D67" s="754" t="s">
        <v>4733</v>
      </c>
      <c r="E67" s="701" t="s">
        <v>8040</v>
      </c>
      <c r="F67" s="728">
        <v>1200</v>
      </c>
      <c r="G67" s="704" t="s">
        <v>2703</v>
      </c>
      <c r="H67" s="707">
        <v>43900</v>
      </c>
      <c r="I67" s="709" t="s">
        <v>8029</v>
      </c>
      <c r="J67" s="324" t="s">
        <v>8041</v>
      </c>
      <c r="K67" s="611" t="s">
        <v>496</v>
      </c>
      <c r="L67" s="612"/>
      <c r="M67" s="611" t="s">
        <v>496</v>
      </c>
      <c r="N67" s="612"/>
      <c r="O67" s="703" t="s">
        <v>496</v>
      </c>
      <c r="P67" s="703"/>
      <c r="Q67" s="703"/>
      <c r="R67" s="703"/>
      <c r="S67" s="627"/>
    </row>
    <row r="68" spans="1:19" s="603" customFormat="1" ht="36.75" customHeight="1" x14ac:dyDescent="0.2">
      <c r="A68" s="702">
        <v>40</v>
      </c>
      <c r="B68" s="703" t="s">
        <v>8042</v>
      </c>
      <c r="C68" s="701" t="s">
        <v>7125</v>
      </c>
      <c r="D68" s="754" t="s">
        <v>4409</v>
      </c>
      <c r="E68" s="701" t="s">
        <v>8043</v>
      </c>
      <c r="F68" s="728">
        <v>1200</v>
      </c>
      <c r="G68" s="704" t="s">
        <v>2703</v>
      </c>
      <c r="H68" s="707">
        <v>43899</v>
      </c>
      <c r="I68" s="709" t="s">
        <v>8044</v>
      </c>
      <c r="J68" s="324" t="s">
        <v>8045</v>
      </c>
      <c r="K68" s="611" t="s">
        <v>496</v>
      </c>
      <c r="L68" s="612"/>
      <c r="M68" s="611" t="s">
        <v>496</v>
      </c>
      <c r="N68" s="612"/>
      <c r="O68" s="703" t="s">
        <v>496</v>
      </c>
      <c r="P68" s="703"/>
      <c r="Q68" s="703"/>
      <c r="R68" s="703"/>
      <c r="S68" s="627"/>
    </row>
    <row r="69" spans="1:19" s="603" customFormat="1" ht="30" customHeight="1" x14ac:dyDescent="0.2">
      <c r="A69" s="1240">
        <v>41</v>
      </c>
      <c r="B69" s="1239" t="s">
        <v>8090</v>
      </c>
      <c r="C69" s="1145" t="s">
        <v>5907</v>
      </c>
      <c r="D69" s="754" t="s">
        <v>7899</v>
      </c>
      <c r="E69" s="1145" t="s">
        <v>8091</v>
      </c>
      <c r="F69" s="728">
        <v>1200</v>
      </c>
      <c r="G69" s="704" t="s">
        <v>2827</v>
      </c>
      <c r="H69" s="707">
        <v>43945</v>
      </c>
      <c r="I69" s="709" t="s">
        <v>8092</v>
      </c>
      <c r="J69" s="525" t="s">
        <v>8093</v>
      </c>
      <c r="K69" s="611" t="s">
        <v>496</v>
      </c>
      <c r="L69" s="612"/>
      <c r="M69" s="611" t="s">
        <v>496</v>
      </c>
      <c r="N69" s="612"/>
      <c r="O69" s="703" t="s">
        <v>496</v>
      </c>
      <c r="P69" s="703"/>
      <c r="Q69" s="703"/>
      <c r="R69" s="703"/>
      <c r="S69" s="627"/>
    </row>
    <row r="70" spans="1:19" s="603" customFormat="1" ht="30" customHeight="1" x14ac:dyDescent="0.2">
      <c r="A70" s="1240"/>
      <c r="B70" s="1239"/>
      <c r="C70" s="1145"/>
      <c r="D70" s="754" t="s">
        <v>8094</v>
      </c>
      <c r="E70" s="1145"/>
      <c r="F70" s="728">
        <v>700</v>
      </c>
      <c r="G70" s="704" t="s">
        <v>2827</v>
      </c>
      <c r="H70" s="707">
        <v>43945</v>
      </c>
      <c r="I70" s="709" t="s">
        <v>8092</v>
      </c>
      <c r="J70" s="525" t="s">
        <v>8095</v>
      </c>
      <c r="K70" s="611" t="s">
        <v>496</v>
      </c>
      <c r="L70" s="612"/>
      <c r="M70" s="611" t="s">
        <v>496</v>
      </c>
      <c r="N70" s="612"/>
      <c r="O70" s="703" t="s">
        <v>496</v>
      </c>
      <c r="P70" s="703"/>
      <c r="Q70" s="703"/>
      <c r="R70" s="703"/>
      <c r="S70" s="627"/>
    </row>
    <row r="71" spans="1:19" s="603" customFormat="1" ht="30" customHeight="1" x14ac:dyDescent="0.2">
      <c r="A71" s="1240"/>
      <c r="B71" s="1239"/>
      <c r="C71" s="1145"/>
      <c r="D71" s="754" t="s">
        <v>2706</v>
      </c>
      <c r="E71" s="1145"/>
      <c r="F71" s="728">
        <v>834.75</v>
      </c>
      <c r="G71" s="704" t="s">
        <v>2827</v>
      </c>
      <c r="H71" s="707">
        <v>43945</v>
      </c>
      <c r="I71" s="709" t="s">
        <v>8092</v>
      </c>
      <c r="J71" s="525" t="s">
        <v>8096</v>
      </c>
      <c r="K71" s="611" t="s">
        <v>496</v>
      </c>
      <c r="L71" s="612"/>
      <c r="M71" s="611" t="s">
        <v>496</v>
      </c>
      <c r="N71" s="612"/>
      <c r="O71" s="703" t="s">
        <v>496</v>
      </c>
      <c r="P71" s="703"/>
      <c r="Q71" s="703"/>
      <c r="R71" s="703"/>
      <c r="S71" s="627"/>
    </row>
    <row r="72" spans="1:19" s="603" customFormat="1" ht="30" customHeight="1" x14ac:dyDescent="0.2">
      <c r="A72" s="1240"/>
      <c r="B72" s="1239"/>
      <c r="C72" s="1145"/>
      <c r="D72" s="754" t="s">
        <v>8097</v>
      </c>
      <c r="E72" s="1145"/>
      <c r="F72" s="728">
        <v>2979.8</v>
      </c>
      <c r="G72" s="704" t="s">
        <v>2827</v>
      </c>
      <c r="H72" s="707">
        <v>43945</v>
      </c>
      <c r="I72" s="709" t="s">
        <v>8092</v>
      </c>
      <c r="J72" s="525" t="s">
        <v>8098</v>
      </c>
      <c r="K72" s="611" t="s">
        <v>496</v>
      </c>
      <c r="L72" s="612"/>
      <c r="M72" s="611" t="s">
        <v>496</v>
      </c>
      <c r="N72" s="612"/>
      <c r="O72" s="703" t="s">
        <v>496</v>
      </c>
      <c r="P72" s="703"/>
      <c r="Q72" s="703"/>
      <c r="R72" s="703"/>
      <c r="S72" s="627"/>
    </row>
    <row r="73" spans="1:19" s="603" customFormat="1" ht="30" customHeight="1" x14ac:dyDescent="0.2">
      <c r="A73" s="1240"/>
      <c r="B73" s="1239"/>
      <c r="C73" s="1145"/>
      <c r="D73" s="754" t="s">
        <v>8099</v>
      </c>
      <c r="E73" s="1145"/>
      <c r="F73" s="728">
        <v>873</v>
      </c>
      <c r="G73" s="704" t="s">
        <v>2827</v>
      </c>
      <c r="H73" s="707">
        <v>43945</v>
      </c>
      <c r="I73" s="709" t="s">
        <v>8092</v>
      </c>
      <c r="J73" s="525" t="s">
        <v>8100</v>
      </c>
      <c r="K73" s="611" t="s">
        <v>496</v>
      </c>
      <c r="L73" s="612"/>
      <c r="M73" s="611" t="s">
        <v>496</v>
      </c>
      <c r="N73" s="612"/>
      <c r="O73" s="703" t="s">
        <v>496</v>
      </c>
      <c r="P73" s="703"/>
      <c r="Q73" s="703"/>
      <c r="R73" s="703"/>
      <c r="S73" s="627"/>
    </row>
    <row r="74" spans="1:19" s="603" customFormat="1" ht="30" customHeight="1" x14ac:dyDescent="0.2">
      <c r="A74" s="1240"/>
      <c r="B74" s="1239"/>
      <c r="C74" s="1145"/>
      <c r="D74" s="754" t="s">
        <v>2709</v>
      </c>
      <c r="E74" s="1145"/>
      <c r="F74" s="728">
        <v>1621.3</v>
      </c>
      <c r="G74" s="704" t="s">
        <v>2827</v>
      </c>
      <c r="H74" s="707">
        <v>43945</v>
      </c>
      <c r="I74" s="709" t="s">
        <v>8092</v>
      </c>
      <c r="J74" s="525" t="s">
        <v>8101</v>
      </c>
      <c r="K74" s="611" t="s">
        <v>496</v>
      </c>
      <c r="L74" s="612"/>
      <c r="M74" s="611" t="s">
        <v>496</v>
      </c>
      <c r="N74" s="612"/>
      <c r="O74" s="703" t="s">
        <v>496</v>
      </c>
      <c r="P74" s="703"/>
      <c r="Q74" s="703"/>
      <c r="R74" s="703"/>
      <c r="S74" s="627"/>
    </row>
    <row r="75" spans="1:19" s="603" customFormat="1" ht="48" x14ac:dyDescent="0.2">
      <c r="A75" s="702">
        <v>42</v>
      </c>
      <c r="B75" s="703" t="s">
        <v>8046</v>
      </c>
      <c r="C75" s="701" t="s">
        <v>8047</v>
      </c>
      <c r="D75" s="754" t="s">
        <v>8632</v>
      </c>
      <c r="E75" s="701" t="s">
        <v>8048</v>
      </c>
      <c r="F75" s="728">
        <v>5960</v>
      </c>
      <c r="G75" s="704" t="s">
        <v>2569</v>
      </c>
      <c r="H75" s="707">
        <v>43888</v>
      </c>
      <c r="I75" s="709" t="s">
        <v>8049</v>
      </c>
      <c r="J75" s="324" t="s">
        <v>8050</v>
      </c>
      <c r="K75" s="1219" t="s">
        <v>8595</v>
      </c>
      <c r="L75" s="1220"/>
      <c r="M75" s="1220"/>
      <c r="N75" s="1220"/>
      <c r="O75" s="1220"/>
      <c r="P75" s="1220"/>
      <c r="Q75" s="1220"/>
      <c r="R75" s="1221"/>
      <c r="S75" s="756" t="s">
        <v>8596</v>
      </c>
    </row>
    <row r="76" spans="1:19" s="603" customFormat="1" ht="35.25" customHeight="1" x14ac:dyDescent="0.2">
      <c r="A76" s="702">
        <v>43</v>
      </c>
      <c r="B76" s="703" t="s">
        <v>8051</v>
      </c>
      <c r="C76" s="701" t="s">
        <v>6816</v>
      </c>
      <c r="D76" s="754" t="s">
        <v>8052</v>
      </c>
      <c r="E76" s="701" t="s">
        <v>8053</v>
      </c>
      <c r="F76" s="728">
        <v>1700</v>
      </c>
      <c r="G76" s="704" t="s">
        <v>2703</v>
      </c>
      <c r="H76" s="707">
        <v>43894</v>
      </c>
      <c r="I76" s="709" t="s">
        <v>8054</v>
      </c>
      <c r="J76" s="324" t="s">
        <v>8055</v>
      </c>
      <c r="K76" s="611"/>
      <c r="L76" s="612"/>
      <c r="M76" s="611"/>
      <c r="N76" s="612"/>
      <c r="O76" s="703"/>
      <c r="P76" s="703"/>
      <c r="Q76" s="703"/>
      <c r="R76" s="703"/>
      <c r="S76" s="627" t="s">
        <v>6987</v>
      </c>
    </row>
    <row r="77" spans="1:19" s="603" customFormat="1" ht="72" x14ac:dyDescent="0.2">
      <c r="A77" s="702">
        <v>44</v>
      </c>
      <c r="B77" s="703" t="s">
        <v>8102</v>
      </c>
      <c r="C77" s="701" t="s">
        <v>8103</v>
      </c>
      <c r="D77" s="754" t="s">
        <v>8104</v>
      </c>
      <c r="E77" s="701" t="s">
        <v>8105</v>
      </c>
      <c r="F77" s="728">
        <v>5500</v>
      </c>
      <c r="G77" s="704" t="s">
        <v>2827</v>
      </c>
      <c r="H77" s="707">
        <v>43941</v>
      </c>
      <c r="I77" s="709" t="s">
        <v>8106</v>
      </c>
      <c r="J77" s="324" t="s">
        <v>8107</v>
      </c>
      <c r="K77" s="611" t="s">
        <v>496</v>
      </c>
      <c r="L77" s="612"/>
      <c r="M77" s="611" t="s">
        <v>496</v>
      </c>
      <c r="N77" s="612"/>
      <c r="O77" s="703" t="s">
        <v>496</v>
      </c>
      <c r="P77" s="703"/>
      <c r="Q77" s="703"/>
      <c r="R77" s="703"/>
      <c r="S77" s="627"/>
    </row>
    <row r="78" spans="1:19" s="603" customFormat="1" ht="35.25" customHeight="1" x14ac:dyDescent="0.2">
      <c r="A78" s="1240">
        <v>45</v>
      </c>
      <c r="B78" s="1239" t="s">
        <v>8108</v>
      </c>
      <c r="C78" s="1145" t="s">
        <v>6281</v>
      </c>
      <c r="D78" s="753" t="s">
        <v>5379</v>
      </c>
      <c r="E78" s="1145" t="s">
        <v>8109</v>
      </c>
      <c r="F78" s="728">
        <v>360</v>
      </c>
      <c r="G78" s="704" t="s">
        <v>2827</v>
      </c>
      <c r="H78" s="707">
        <v>43950</v>
      </c>
      <c r="I78" s="709" t="s">
        <v>8110</v>
      </c>
      <c r="J78" s="525" t="s">
        <v>8111</v>
      </c>
      <c r="K78" s="611" t="s">
        <v>496</v>
      </c>
      <c r="L78" s="612"/>
      <c r="M78" s="611" t="s">
        <v>496</v>
      </c>
      <c r="N78" s="612"/>
      <c r="O78" s="703" t="s">
        <v>496</v>
      </c>
      <c r="P78" s="703"/>
      <c r="Q78" s="703"/>
      <c r="R78" s="703"/>
      <c r="S78" s="627"/>
    </row>
    <row r="79" spans="1:19" s="603" customFormat="1" ht="35.25" customHeight="1" x14ac:dyDescent="0.2">
      <c r="A79" s="1240"/>
      <c r="B79" s="1239"/>
      <c r="C79" s="1145"/>
      <c r="D79" s="753" t="s">
        <v>8112</v>
      </c>
      <c r="E79" s="1145"/>
      <c r="F79" s="728">
        <v>1367.3</v>
      </c>
      <c r="G79" s="704" t="s">
        <v>2827</v>
      </c>
      <c r="H79" s="707">
        <v>43950</v>
      </c>
      <c r="I79" s="709" t="s">
        <v>8110</v>
      </c>
      <c r="J79" s="525" t="s">
        <v>8113</v>
      </c>
      <c r="K79" s="611" t="s">
        <v>496</v>
      </c>
      <c r="L79" s="612"/>
      <c r="M79" s="611" t="s">
        <v>496</v>
      </c>
      <c r="N79" s="612"/>
      <c r="O79" s="703" t="s">
        <v>496</v>
      </c>
      <c r="P79" s="703"/>
      <c r="Q79" s="703"/>
      <c r="R79" s="703"/>
      <c r="S79" s="627"/>
    </row>
    <row r="80" spans="1:19" s="603" customFormat="1" ht="35.25" customHeight="1" x14ac:dyDescent="0.2">
      <c r="A80" s="1240"/>
      <c r="B80" s="1239"/>
      <c r="C80" s="1145"/>
      <c r="D80" s="753" t="s">
        <v>2955</v>
      </c>
      <c r="E80" s="1145"/>
      <c r="F80" s="728">
        <v>150</v>
      </c>
      <c r="G80" s="704" t="s">
        <v>2827</v>
      </c>
      <c r="H80" s="707">
        <v>43950</v>
      </c>
      <c r="I80" s="709" t="s">
        <v>8110</v>
      </c>
      <c r="J80" s="525" t="s">
        <v>8114</v>
      </c>
      <c r="K80" s="611" t="s">
        <v>496</v>
      </c>
      <c r="L80" s="612"/>
      <c r="M80" s="611" t="s">
        <v>496</v>
      </c>
      <c r="N80" s="612"/>
      <c r="O80" s="703" t="s">
        <v>496</v>
      </c>
      <c r="P80" s="703"/>
      <c r="Q80" s="703"/>
      <c r="R80" s="703"/>
      <c r="S80" s="627"/>
    </row>
    <row r="81" spans="1:19" s="603" customFormat="1" ht="35.25" customHeight="1" x14ac:dyDescent="0.2">
      <c r="A81" s="1240"/>
      <c r="B81" s="1239"/>
      <c r="C81" s="1145"/>
      <c r="D81" s="753" t="s">
        <v>7673</v>
      </c>
      <c r="E81" s="1145"/>
      <c r="F81" s="728">
        <v>1225.8</v>
      </c>
      <c r="G81" s="704" t="s">
        <v>2827</v>
      </c>
      <c r="H81" s="707">
        <v>43950</v>
      </c>
      <c r="I81" s="709" t="s">
        <v>8110</v>
      </c>
      <c r="J81" s="525" t="s">
        <v>8115</v>
      </c>
      <c r="K81" s="611" t="s">
        <v>496</v>
      </c>
      <c r="L81" s="612"/>
      <c r="M81" s="611" t="s">
        <v>496</v>
      </c>
      <c r="N81" s="612"/>
      <c r="O81" s="703" t="s">
        <v>496</v>
      </c>
      <c r="P81" s="703"/>
      <c r="Q81" s="703"/>
      <c r="R81" s="703"/>
      <c r="S81" s="627"/>
    </row>
    <row r="82" spans="1:19" s="603" customFormat="1" ht="35.25" customHeight="1" x14ac:dyDescent="0.2">
      <c r="A82" s="702">
        <v>46</v>
      </c>
      <c r="B82" s="703" t="s">
        <v>8116</v>
      </c>
      <c r="C82" s="701" t="s">
        <v>8117</v>
      </c>
      <c r="D82" s="753" t="s">
        <v>8633</v>
      </c>
      <c r="E82" s="701" t="s">
        <v>8118</v>
      </c>
      <c r="F82" s="728">
        <v>2631</v>
      </c>
      <c r="G82" s="704" t="s">
        <v>2827</v>
      </c>
      <c r="H82" s="707">
        <v>43938</v>
      </c>
      <c r="I82" s="709" t="s">
        <v>8119</v>
      </c>
      <c r="J82" s="525" t="s">
        <v>8120</v>
      </c>
      <c r="K82" s="611"/>
      <c r="L82" s="612"/>
      <c r="M82" s="611"/>
      <c r="N82" s="612"/>
      <c r="O82" s="703"/>
      <c r="P82" s="703"/>
      <c r="Q82" s="703"/>
      <c r="R82" s="703"/>
      <c r="S82" s="627" t="s">
        <v>6987</v>
      </c>
    </row>
    <row r="83" spans="1:19" s="603" customFormat="1" ht="60" x14ac:dyDescent="0.2">
      <c r="A83" s="702">
        <v>47</v>
      </c>
      <c r="B83" s="703" t="s">
        <v>8121</v>
      </c>
      <c r="C83" s="701" t="s">
        <v>8122</v>
      </c>
      <c r="D83" s="753" t="s">
        <v>5513</v>
      </c>
      <c r="E83" s="701" t="s">
        <v>8123</v>
      </c>
      <c r="F83" s="728" t="s">
        <v>2534</v>
      </c>
      <c r="G83" s="704" t="s">
        <v>2827</v>
      </c>
      <c r="H83" s="707">
        <v>43936</v>
      </c>
      <c r="I83" s="709" t="s">
        <v>5513</v>
      </c>
      <c r="J83" s="525" t="s">
        <v>8124</v>
      </c>
      <c r="K83" s="626" t="s">
        <v>2534</v>
      </c>
      <c r="L83" s="626" t="s">
        <v>2534</v>
      </c>
      <c r="M83" s="626" t="s">
        <v>2534</v>
      </c>
      <c r="N83" s="626" t="s">
        <v>2534</v>
      </c>
      <c r="O83" s="626" t="s">
        <v>2534</v>
      </c>
      <c r="P83" s="626" t="s">
        <v>2534</v>
      </c>
      <c r="Q83" s="626" t="s">
        <v>2534</v>
      </c>
      <c r="R83" s="626" t="s">
        <v>2534</v>
      </c>
      <c r="S83" s="756" t="s">
        <v>5513</v>
      </c>
    </row>
    <row r="84" spans="1:19" s="603" customFormat="1" ht="35.25" customHeight="1" x14ac:dyDescent="0.2">
      <c r="A84" s="1240">
        <v>48</v>
      </c>
      <c r="B84" s="1239" t="s">
        <v>8125</v>
      </c>
      <c r="C84" s="1145" t="s">
        <v>8126</v>
      </c>
      <c r="D84" s="753" t="s">
        <v>8127</v>
      </c>
      <c r="E84" s="1145" t="s">
        <v>8128</v>
      </c>
      <c r="F84" s="728">
        <v>603.02</v>
      </c>
      <c r="G84" s="704" t="s">
        <v>2827</v>
      </c>
      <c r="H84" s="707">
        <v>43945</v>
      </c>
      <c r="I84" s="709" t="s">
        <v>8129</v>
      </c>
      <c r="J84" s="525" t="s">
        <v>8130</v>
      </c>
      <c r="K84" s="611"/>
      <c r="L84" s="612"/>
      <c r="M84" s="611"/>
      <c r="N84" s="612"/>
      <c r="O84" s="703"/>
      <c r="P84" s="703"/>
      <c r="Q84" s="703"/>
      <c r="R84" s="703"/>
      <c r="S84" s="627" t="s">
        <v>6987</v>
      </c>
    </row>
    <row r="85" spans="1:19" s="603" customFormat="1" ht="35.25" customHeight="1" x14ac:dyDescent="0.2">
      <c r="A85" s="1240"/>
      <c r="B85" s="1239"/>
      <c r="C85" s="1145"/>
      <c r="D85" s="753" t="s">
        <v>2805</v>
      </c>
      <c r="E85" s="1145"/>
      <c r="F85" s="728">
        <v>300</v>
      </c>
      <c r="G85" s="704" t="s">
        <v>2827</v>
      </c>
      <c r="H85" s="707">
        <v>43945</v>
      </c>
      <c r="I85" s="709" t="s">
        <v>8131</v>
      </c>
      <c r="J85" s="525" t="s">
        <v>8132</v>
      </c>
      <c r="K85" s="611" t="s">
        <v>496</v>
      </c>
      <c r="L85" s="612"/>
      <c r="M85" s="611" t="s">
        <v>496</v>
      </c>
      <c r="N85" s="612"/>
      <c r="O85" s="703"/>
      <c r="P85" s="703" t="s">
        <v>496</v>
      </c>
      <c r="Q85" s="703"/>
      <c r="R85" s="703"/>
      <c r="S85" s="627"/>
    </row>
    <row r="86" spans="1:19" s="603" customFormat="1" ht="72" x14ac:dyDescent="0.2">
      <c r="A86" s="702">
        <v>49</v>
      </c>
      <c r="B86" s="703" t="s">
        <v>8218</v>
      </c>
      <c r="C86" s="701" t="s">
        <v>8009</v>
      </c>
      <c r="D86" s="1231" t="s">
        <v>8597</v>
      </c>
      <c r="E86" s="1232"/>
      <c r="F86" s="1232"/>
      <c r="G86" s="1232"/>
      <c r="H86" s="1232"/>
      <c r="I86" s="1232"/>
      <c r="J86" s="1233"/>
      <c r="K86" s="626" t="s">
        <v>2534</v>
      </c>
      <c r="L86" s="626" t="s">
        <v>2534</v>
      </c>
      <c r="M86" s="626" t="s">
        <v>2534</v>
      </c>
      <c r="N86" s="626" t="s">
        <v>2534</v>
      </c>
      <c r="O86" s="626" t="s">
        <v>2534</v>
      </c>
      <c r="P86" s="626" t="s">
        <v>2534</v>
      </c>
      <c r="Q86" s="626" t="s">
        <v>2534</v>
      </c>
      <c r="R86" s="626" t="s">
        <v>2534</v>
      </c>
      <c r="S86" s="627" t="s">
        <v>8597</v>
      </c>
    </row>
    <row r="87" spans="1:19" s="603" customFormat="1" ht="60" x14ac:dyDescent="0.2">
      <c r="A87" s="702">
        <v>50</v>
      </c>
      <c r="B87" s="703" t="s">
        <v>8133</v>
      </c>
      <c r="C87" s="701" t="s">
        <v>8134</v>
      </c>
      <c r="D87" s="753" t="s">
        <v>8135</v>
      </c>
      <c r="E87" s="701" t="s">
        <v>8136</v>
      </c>
      <c r="F87" s="728">
        <v>261.7</v>
      </c>
      <c r="G87" s="704" t="s">
        <v>2827</v>
      </c>
      <c r="H87" s="707">
        <v>43943</v>
      </c>
      <c r="I87" s="709" t="s">
        <v>8137</v>
      </c>
      <c r="J87" s="525" t="s">
        <v>8138</v>
      </c>
      <c r="K87" s="611" t="s">
        <v>496</v>
      </c>
      <c r="L87" s="612"/>
      <c r="M87" s="611" t="s">
        <v>496</v>
      </c>
      <c r="N87" s="612"/>
      <c r="O87" s="703" t="s">
        <v>496</v>
      </c>
      <c r="P87" s="703"/>
      <c r="Q87" s="703"/>
      <c r="R87" s="703"/>
      <c r="S87" s="627"/>
    </row>
    <row r="88" spans="1:19" s="603" customFormat="1" ht="35.25" customHeight="1" x14ac:dyDescent="0.2">
      <c r="A88" s="702">
        <v>51</v>
      </c>
      <c r="B88" s="703" t="s">
        <v>8139</v>
      </c>
      <c r="C88" s="701" t="s">
        <v>7039</v>
      </c>
      <c r="D88" s="753" t="s">
        <v>8140</v>
      </c>
      <c r="E88" s="701" t="s">
        <v>8141</v>
      </c>
      <c r="F88" s="728">
        <v>17500</v>
      </c>
      <c r="G88" s="704" t="s">
        <v>2847</v>
      </c>
      <c r="H88" s="707">
        <v>43969</v>
      </c>
      <c r="I88" s="709" t="s">
        <v>8142</v>
      </c>
      <c r="J88" s="525" t="s">
        <v>8143</v>
      </c>
      <c r="K88" s="611" t="s">
        <v>496</v>
      </c>
      <c r="L88" s="612"/>
      <c r="M88" s="611" t="s">
        <v>496</v>
      </c>
      <c r="N88" s="612"/>
      <c r="O88" s="703" t="s">
        <v>496</v>
      </c>
      <c r="P88" s="703"/>
      <c r="Q88" s="703"/>
      <c r="R88" s="703"/>
      <c r="S88" s="627"/>
    </row>
    <row r="89" spans="1:19" s="603" customFormat="1" ht="60" x14ac:dyDescent="0.2">
      <c r="A89" s="702">
        <v>52</v>
      </c>
      <c r="B89" s="703" t="s">
        <v>8144</v>
      </c>
      <c r="C89" s="701" t="s">
        <v>7565</v>
      </c>
      <c r="D89" s="753" t="s">
        <v>8145</v>
      </c>
      <c r="E89" s="701" t="s">
        <v>8146</v>
      </c>
      <c r="F89" s="728">
        <v>2596</v>
      </c>
      <c r="G89" s="704" t="s">
        <v>2827</v>
      </c>
      <c r="H89" s="707">
        <v>43951</v>
      </c>
      <c r="I89" s="709" t="s">
        <v>8147</v>
      </c>
      <c r="J89" s="525" t="s">
        <v>8148</v>
      </c>
      <c r="K89" s="611" t="s">
        <v>496</v>
      </c>
      <c r="L89" s="612"/>
      <c r="M89" s="611" t="s">
        <v>496</v>
      </c>
      <c r="N89" s="612"/>
      <c r="O89" s="703" t="s">
        <v>496</v>
      </c>
      <c r="P89" s="703"/>
      <c r="Q89" s="703"/>
      <c r="R89" s="703"/>
      <c r="S89" s="627"/>
    </row>
    <row r="90" spans="1:19" s="603" customFormat="1" ht="35.25" customHeight="1" x14ac:dyDescent="0.2">
      <c r="A90" s="1240">
        <v>53</v>
      </c>
      <c r="B90" s="1239" t="s">
        <v>8149</v>
      </c>
      <c r="C90" s="1145" t="s">
        <v>8150</v>
      </c>
      <c r="D90" s="753" t="s">
        <v>7212</v>
      </c>
      <c r="E90" s="1144" t="s">
        <v>8151</v>
      </c>
      <c r="F90" s="728">
        <v>560.1</v>
      </c>
      <c r="G90" s="704" t="s">
        <v>2827</v>
      </c>
      <c r="H90" s="707">
        <v>43936</v>
      </c>
      <c r="I90" s="709" t="s">
        <v>8152</v>
      </c>
      <c r="J90" s="525" t="s">
        <v>8153</v>
      </c>
      <c r="K90" s="611"/>
      <c r="L90" s="612"/>
      <c r="M90" s="611"/>
      <c r="N90" s="612"/>
      <c r="O90" s="703"/>
      <c r="P90" s="703"/>
      <c r="Q90" s="703"/>
      <c r="R90" s="703"/>
      <c r="S90" s="627" t="s">
        <v>6987</v>
      </c>
    </row>
    <row r="91" spans="1:19" s="603" customFormat="1" ht="35.25" customHeight="1" x14ac:dyDescent="0.2">
      <c r="A91" s="1240"/>
      <c r="B91" s="1239"/>
      <c r="C91" s="1145"/>
      <c r="D91" s="753" t="s">
        <v>8154</v>
      </c>
      <c r="E91" s="1144"/>
      <c r="F91" s="728">
        <v>664.5</v>
      </c>
      <c r="G91" s="704" t="s">
        <v>2827</v>
      </c>
      <c r="H91" s="707">
        <v>43936</v>
      </c>
      <c r="I91" s="709" t="s">
        <v>8152</v>
      </c>
      <c r="J91" s="525" t="s">
        <v>8155</v>
      </c>
      <c r="K91" s="611"/>
      <c r="L91" s="612"/>
      <c r="M91" s="611"/>
      <c r="N91" s="612"/>
      <c r="O91" s="703"/>
      <c r="P91" s="703"/>
      <c r="Q91" s="703"/>
      <c r="R91" s="703"/>
      <c r="S91" s="627" t="s">
        <v>6987</v>
      </c>
    </row>
    <row r="92" spans="1:19" s="603" customFormat="1" ht="35.25" customHeight="1" x14ac:dyDescent="0.2">
      <c r="A92" s="1240"/>
      <c r="B92" s="1239"/>
      <c r="C92" s="1145"/>
      <c r="D92" s="753" t="s">
        <v>1159</v>
      </c>
      <c r="E92" s="1144"/>
      <c r="F92" s="728">
        <v>759.3</v>
      </c>
      <c r="G92" s="704" t="s">
        <v>2827</v>
      </c>
      <c r="H92" s="707">
        <v>43936</v>
      </c>
      <c r="I92" s="709" t="s">
        <v>8152</v>
      </c>
      <c r="J92" s="525" t="s">
        <v>8156</v>
      </c>
      <c r="K92" s="611"/>
      <c r="L92" s="612"/>
      <c r="M92" s="611"/>
      <c r="N92" s="612"/>
      <c r="O92" s="703"/>
      <c r="P92" s="703"/>
      <c r="Q92" s="703"/>
      <c r="R92" s="703"/>
      <c r="S92" s="627" t="s">
        <v>6987</v>
      </c>
    </row>
    <row r="93" spans="1:19" s="603" customFormat="1" ht="35.25" customHeight="1" x14ac:dyDescent="0.2">
      <c r="A93" s="1240"/>
      <c r="B93" s="1239"/>
      <c r="C93" s="1145"/>
      <c r="D93" s="753" t="s">
        <v>8157</v>
      </c>
      <c r="E93" s="1144"/>
      <c r="F93" s="728">
        <v>664.5</v>
      </c>
      <c r="G93" s="704" t="s">
        <v>2827</v>
      </c>
      <c r="H93" s="707">
        <v>43936</v>
      </c>
      <c r="I93" s="709" t="s">
        <v>8152</v>
      </c>
      <c r="J93" s="525" t="s">
        <v>8158</v>
      </c>
      <c r="K93" s="611"/>
      <c r="L93" s="612"/>
      <c r="M93" s="611"/>
      <c r="N93" s="612"/>
      <c r="O93" s="703"/>
      <c r="P93" s="703"/>
      <c r="Q93" s="703"/>
      <c r="R93" s="703"/>
      <c r="S93" s="627" t="s">
        <v>6987</v>
      </c>
    </row>
    <row r="94" spans="1:19" s="603" customFormat="1" ht="84" x14ac:dyDescent="0.2">
      <c r="A94" s="702">
        <v>54</v>
      </c>
      <c r="B94" s="703" t="s">
        <v>8056</v>
      </c>
      <c r="C94" s="701" t="s">
        <v>8057</v>
      </c>
      <c r="D94" s="753" t="s">
        <v>8058</v>
      </c>
      <c r="E94" s="701" t="s">
        <v>8059</v>
      </c>
      <c r="F94" s="728">
        <v>4948</v>
      </c>
      <c r="G94" s="704" t="s">
        <v>2703</v>
      </c>
      <c r="H94" s="707">
        <v>43909</v>
      </c>
      <c r="I94" s="709" t="s">
        <v>8060</v>
      </c>
      <c r="J94" s="324" t="s">
        <v>8061</v>
      </c>
      <c r="K94" s="611" t="s">
        <v>496</v>
      </c>
      <c r="L94" s="612"/>
      <c r="M94" s="611" t="s">
        <v>496</v>
      </c>
      <c r="N94" s="612"/>
      <c r="O94" s="703" t="s">
        <v>496</v>
      </c>
      <c r="P94" s="703"/>
      <c r="Q94" s="703"/>
      <c r="R94" s="703"/>
      <c r="S94" s="627"/>
    </row>
    <row r="95" spans="1:19" s="603" customFormat="1" ht="35.25" customHeight="1" x14ac:dyDescent="0.2">
      <c r="A95" s="702">
        <v>55</v>
      </c>
      <c r="B95" s="703" t="s">
        <v>8159</v>
      </c>
      <c r="C95" s="701" t="s">
        <v>8160</v>
      </c>
      <c r="D95" s="753" t="s">
        <v>4426</v>
      </c>
      <c r="E95" s="701" t="s">
        <v>8161</v>
      </c>
      <c r="F95" s="728">
        <v>25300</v>
      </c>
      <c r="G95" s="704" t="s">
        <v>2847</v>
      </c>
      <c r="H95" s="707">
        <v>43973</v>
      </c>
      <c r="I95" s="709" t="s">
        <v>8162</v>
      </c>
      <c r="J95" s="324" t="s">
        <v>8163</v>
      </c>
      <c r="K95" s="611" t="s">
        <v>496</v>
      </c>
      <c r="L95" s="612"/>
      <c r="M95" s="611" t="s">
        <v>496</v>
      </c>
      <c r="N95" s="612"/>
      <c r="O95" s="703" t="s">
        <v>496</v>
      </c>
      <c r="P95" s="703"/>
      <c r="Q95" s="703"/>
      <c r="R95" s="703"/>
      <c r="S95" s="627"/>
    </row>
    <row r="96" spans="1:19" s="603" customFormat="1" ht="63" customHeight="1" x14ac:dyDescent="0.2">
      <c r="A96" s="1240">
        <v>56</v>
      </c>
      <c r="B96" s="1239" t="s">
        <v>8219</v>
      </c>
      <c r="C96" s="1145" t="s">
        <v>8220</v>
      </c>
      <c r="D96" s="753" t="s">
        <v>8221</v>
      </c>
      <c r="E96" s="1145" t="s">
        <v>8634</v>
      </c>
      <c r="F96" s="728">
        <v>1000</v>
      </c>
      <c r="G96" s="704" t="s">
        <v>2612</v>
      </c>
      <c r="H96" s="707">
        <v>44026</v>
      </c>
      <c r="I96" s="709" t="s">
        <v>8635</v>
      </c>
      <c r="J96" s="525" t="s">
        <v>8222</v>
      </c>
      <c r="K96" s="626" t="s">
        <v>6119</v>
      </c>
      <c r="L96" s="626" t="s">
        <v>6119</v>
      </c>
      <c r="M96" s="626" t="s">
        <v>6119</v>
      </c>
      <c r="N96" s="626" t="s">
        <v>6119</v>
      </c>
      <c r="O96" s="626" t="s">
        <v>6119</v>
      </c>
      <c r="P96" s="626" t="s">
        <v>6119</v>
      </c>
      <c r="Q96" s="626" t="s">
        <v>6119</v>
      </c>
      <c r="R96" s="626" t="s">
        <v>6119</v>
      </c>
      <c r="S96" s="756" t="s">
        <v>8681</v>
      </c>
    </row>
    <row r="97" spans="1:19" s="603" customFormat="1" ht="63" customHeight="1" x14ac:dyDescent="0.2">
      <c r="A97" s="1240"/>
      <c r="B97" s="1239"/>
      <c r="C97" s="1145"/>
      <c r="D97" s="753" t="s">
        <v>8223</v>
      </c>
      <c r="E97" s="1145"/>
      <c r="F97" s="728">
        <v>12525</v>
      </c>
      <c r="G97" s="704" t="s">
        <v>2612</v>
      </c>
      <c r="H97" s="707">
        <v>44026</v>
      </c>
      <c r="I97" s="709" t="s">
        <v>8635</v>
      </c>
      <c r="J97" s="525" t="s">
        <v>8224</v>
      </c>
      <c r="K97" s="611"/>
      <c r="L97" s="612"/>
      <c r="M97" s="611"/>
      <c r="N97" s="612"/>
      <c r="O97" s="703"/>
      <c r="P97" s="703"/>
      <c r="Q97" s="703"/>
      <c r="R97" s="703"/>
      <c r="S97" s="627" t="s">
        <v>6987</v>
      </c>
    </row>
    <row r="98" spans="1:19" s="603" customFormat="1" ht="63" customHeight="1" x14ac:dyDescent="0.2">
      <c r="A98" s="1240"/>
      <c r="B98" s="1239"/>
      <c r="C98" s="1145"/>
      <c r="D98" s="753" t="s">
        <v>87</v>
      </c>
      <c r="E98" s="1145"/>
      <c r="F98" s="728">
        <v>3175</v>
      </c>
      <c r="G98" s="704" t="s">
        <v>2612</v>
      </c>
      <c r="H98" s="707">
        <v>44026</v>
      </c>
      <c r="I98" s="709" t="s">
        <v>8635</v>
      </c>
      <c r="J98" s="525" t="s">
        <v>8225</v>
      </c>
      <c r="K98" s="611"/>
      <c r="L98" s="612"/>
      <c r="M98" s="611"/>
      <c r="N98" s="612"/>
      <c r="O98" s="703"/>
      <c r="P98" s="703"/>
      <c r="Q98" s="703"/>
      <c r="R98" s="703"/>
      <c r="S98" s="627" t="s">
        <v>6987</v>
      </c>
    </row>
    <row r="99" spans="1:19" s="603" customFormat="1" ht="60" x14ac:dyDescent="0.2">
      <c r="A99" s="702">
        <v>57</v>
      </c>
      <c r="B99" s="703" t="s">
        <v>8226</v>
      </c>
      <c r="C99" s="701" t="s">
        <v>8227</v>
      </c>
      <c r="D99" s="753" t="s">
        <v>87</v>
      </c>
      <c r="E99" s="701" t="s">
        <v>8228</v>
      </c>
      <c r="F99" s="728">
        <v>18719.3</v>
      </c>
      <c r="G99" s="704" t="s">
        <v>2612</v>
      </c>
      <c r="H99" s="707">
        <v>44026</v>
      </c>
      <c r="I99" s="709" t="s">
        <v>8636</v>
      </c>
      <c r="J99" s="525" t="s">
        <v>8229</v>
      </c>
      <c r="K99" s="611"/>
      <c r="L99" s="612"/>
      <c r="M99" s="611"/>
      <c r="N99" s="612"/>
      <c r="O99" s="703"/>
      <c r="P99" s="703"/>
      <c r="Q99" s="703"/>
      <c r="R99" s="703"/>
      <c r="S99" s="627" t="s">
        <v>6987</v>
      </c>
    </row>
    <row r="100" spans="1:19" s="603" customFormat="1" ht="35.25" customHeight="1" x14ac:dyDescent="0.2">
      <c r="A100" s="702">
        <v>58</v>
      </c>
      <c r="B100" s="708" t="s">
        <v>8164</v>
      </c>
      <c r="C100" s="701" t="s">
        <v>7114</v>
      </c>
      <c r="D100" s="753" t="s">
        <v>8165</v>
      </c>
      <c r="E100" s="701" t="s">
        <v>8166</v>
      </c>
      <c r="F100" s="728">
        <v>20270.52</v>
      </c>
      <c r="G100" s="704" t="s">
        <v>2847</v>
      </c>
      <c r="H100" s="707">
        <v>43973</v>
      </c>
      <c r="I100" s="709" t="s">
        <v>8167</v>
      </c>
      <c r="J100" s="525" t="s">
        <v>8168</v>
      </c>
      <c r="K100" s="611"/>
      <c r="L100" s="612"/>
      <c r="M100" s="611"/>
      <c r="N100" s="612"/>
      <c r="O100" s="703"/>
      <c r="P100" s="703"/>
      <c r="Q100" s="703"/>
      <c r="R100" s="703"/>
      <c r="S100" s="627" t="s">
        <v>6987</v>
      </c>
    </row>
    <row r="101" spans="1:19" s="603" customFormat="1" ht="35.25" customHeight="1" x14ac:dyDescent="0.2">
      <c r="A101" s="1240">
        <v>59</v>
      </c>
      <c r="B101" s="1256" t="s">
        <v>8169</v>
      </c>
      <c r="C101" s="1145" t="s">
        <v>8134</v>
      </c>
      <c r="D101" s="753" t="s">
        <v>2955</v>
      </c>
      <c r="E101" s="1144" t="s">
        <v>8136</v>
      </c>
      <c r="F101" s="728">
        <v>589</v>
      </c>
      <c r="G101" s="704" t="s">
        <v>2847</v>
      </c>
      <c r="H101" s="707">
        <v>43969</v>
      </c>
      <c r="I101" s="709" t="s">
        <v>8170</v>
      </c>
      <c r="J101" s="525" t="s">
        <v>8171</v>
      </c>
      <c r="K101" s="611" t="s">
        <v>496</v>
      </c>
      <c r="L101" s="612"/>
      <c r="M101" s="611" t="s">
        <v>496</v>
      </c>
      <c r="N101" s="612"/>
      <c r="O101" s="703" t="s">
        <v>496</v>
      </c>
      <c r="P101" s="703"/>
      <c r="Q101" s="703"/>
      <c r="R101" s="703"/>
      <c r="S101" s="627"/>
    </row>
    <row r="102" spans="1:19" s="603" customFormat="1" ht="35.25" customHeight="1" x14ac:dyDescent="0.2">
      <c r="A102" s="1240"/>
      <c r="B102" s="1256"/>
      <c r="C102" s="1145"/>
      <c r="D102" s="753" t="s">
        <v>8172</v>
      </c>
      <c r="E102" s="1144"/>
      <c r="F102" s="728">
        <v>11</v>
      </c>
      <c r="G102" s="704" t="s">
        <v>2847</v>
      </c>
      <c r="H102" s="707">
        <v>43969</v>
      </c>
      <c r="I102" s="709" t="s">
        <v>8173</v>
      </c>
      <c r="J102" s="525" t="s">
        <v>8174</v>
      </c>
      <c r="K102" s="611" t="s">
        <v>496</v>
      </c>
      <c r="L102" s="612"/>
      <c r="M102" s="611" t="s">
        <v>496</v>
      </c>
      <c r="N102" s="612"/>
      <c r="O102" s="703" t="s">
        <v>496</v>
      </c>
      <c r="P102" s="703"/>
      <c r="Q102" s="703"/>
      <c r="R102" s="703"/>
      <c r="S102" s="627"/>
    </row>
    <row r="103" spans="1:19" s="603" customFormat="1" ht="35.25" customHeight="1" x14ac:dyDescent="0.2">
      <c r="A103" s="1240"/>
      <c r="B103" s="1256"/>
      <c r="C103" s="1145"/>
      <c r="D103" s="753" t="s">
        <v>2854</v>
      </c>
      <c r="E103" s="1144"/>
      <c r="F103" s="728">
        <v>645.54</v>
      </c>
      <c r="G103" s="704" t="s">
        <v>2847</v>
      </c>
      <c r="H103" s="707">
        <v>43969</v>
      </c>
      <c r="I103" s="709" t="s">
        <v>8173</v>
      </c>
      <c r="J103" s="525" t="s">
        <v>8175</v>
      </c>
      <c r="K103" s="611" t="s">
        <v>496</v>
      </c>
      <c r="L103" s="612"/>
      <c r="M103" s="611" t="s">
        <v>496</v>
      </c>
      <c r="N103" s="612"/>
      <c r="O103" s="703" t="s">
        <v>496</v>
      </c>
      <c r="P103" s="703"/>
      <c r="Q103" s="703"/>
      <c r="R103" s="703"/>
      <c r="S103" s="627"/>
    </row>
    <row r="104" spans="1:19" s="603" customFormat="1" ht="35.25" customHeight="1" x14ac:dyDescent="0.2">
      <c r="A104" s="1240">
        <v>60</v>
      </c>
      <c r="B104" s="1256" t="s">
        <v>8176</v>
      </c>
      <c r="C104" s="1145" t="s">
        <v>8177</v>
      </c>
      <c r="D104" s="753" t="s">
        <v>8178</v>
      </c>
      <c r="E104" s="1145" t="s">
        <v>8179</v>
      </c>
      <c r="F104" s="728">
        <v>63.8</v>
      </c>
      <c r="G104" s="704" t="s">
        <v>3756</v>
      </c>
      <c r="H104" s="1215">
        <v>43986</v>
      </c>
      <c r="I104" s="709" t="s">
        <v>8180</v>
      </c>
      <c r="J104" s="525" t="s">
        <v>8181</v>
      </c>
      <c r="K104" s="611" t="s">
        <v>496</v>
      </c>
      <c r="L104" s="612"/>
      <c r="M104" s="611" t="s">
        <v>496</v>
      </c>
      <c r="N104" s="612"/>
      <c r="O104" s="703" t="s">
        <v>496</v>
      </c>
      <c r="P104" s="703"/>
      <c r="Q104" s="703"/>
      <c r="R104" s="703"/>
      <c r="S104" s="627"/>
    </row>
    <row r="105" spans="1:19" s="603" customFormat="1" ht="35.25" customHeight="1" x14ac:dyDescent="0.2">
      <c r="A105" s="1240"/>
      <c r="B105" s="1256"/>
      <c r="C105" s="1145"/>
      <c r="D105" s="753" t="s">
        <v>8182</v>
      </c>
      <c r="E105" s="1145"/>
      <c r="F105" s="728">
        <v>425</v>
      </c>
      <c r="G105" s="704" t="s">
        <v>3756</v>
      </c>
      <c r="H105" s="1215"/>
      <c r="I105" s="709" t="s">
        <v>5995</v>
      </c>
      <c r="J105" s="525" t="s">
        <v>8183</v>
      </c>
      <c r="K105" s="611" t="s">
        <v>496</v>
      </c>
      <c r="L105" s="612"/>
      <c r="M105" s="611" t="s">
        <v>496</v>
      </c>
      <c r="N105" s="612"/>
      <c r="O105" s="703" t="s">
        <v>496</v>
      </c>
      <c r="P105" s="703"/>
      <c r="Q105" s="703"/>
      <c r="R105" s="703"/>
      <c r="S105" s="627"/>
    </row>
    <row r="106" spans="1:19" s="603" customFormat="1" ht="35.25" customHeight="1" x14ac:dyDescent="0.2">
      <c r="A106" s="1240"/>
      <c r="B106" s="1256"/>
      <c r="C106" s="1145"/>
      <c r="D106" s="753" t="s">
        <v>8184</v>
      </c>
      <c r="E106" s="1145"/>
      <c r="F106" s="728">
        <v>900.6</v>
      </c>
      <c r="G106" s="704" t="s">
        <v>3756</v>
      </c>
      <c r="H106" s="1215"/>
      <c r="I106" s="1257" t="s">
        <v>8185</v>
      </c>
      <c r="J106" s="525" t="s">
        <v>8186</v>
      </c>
      <c r="K106" s="611" t="s">
        <v>496</v>
      </c>
      <c r="L106" s="612"/>
      <c r="M106" s="611" t="s">
        <v>496</v>
      </c>
      <c r="N106" s="612"/>
      <c r="O106" s="703" t="s">
        <v>496</v>
      </c>
      <c r="P106" s="703"/>
      <c r="Q106" s="703"/>
      <c r="R106" s="703"/>
      <c r="S106" s="627"/>
    </row>
    <row r="107" spans="1:19" s="603" customFormat="1" ht="35.25" customHeight="1" x14ac:dyDescent="0.2">
      <c r="A107" s="1240"/>
      <c r="B107" s="1256"/>
      <c r="C107" s="1145"/>
      <c r="D107" s="753" t="s">
        <v>8184</v>
      </c>
      <c r="E107" s="1145"/>
      <c r="F107" s="728">
        <v>2034</v>
      </c>
      <c r="G107" s="704" t="s">
        <v>3756</v>
      </c>
      <c r="H107" s="1215"/>
      <c r="I107" s="1257"/>
      <c r="J107" s="525" t="s">
        <v>8187</v>
      </c>
      <c r="K107" s="611" t="s">
        <v>496</v>
      </c>
      <c r="L107" s="612"/>
      <c r="M107" s="611" t="s">
        <v>496</v>
      </c>
      <c r="N107" s="612"/>
      <c r="O107" s="703" t="s">
        <v>496</v>
      </c>
      <c r="P107" s="703"/>
      <c r="Q107" s="703"/>
      <c r="R107" s="703"/>
      <c r="S107" s="627"/>
    </row>
    <row r="108" spans="1:19" s="603" customFormat="1" ht="35.25" customHeight="1" x14ac:dyDescent="0.2">
      <c r="A108" s="1240"/>
      <c r="B108" s="1256"/>
      <c r="C108" s="1145"/>
      <c r="D108" s="753" t="s">
        <v>8188</v>
      </c>
      <c r="E108" s="1145"/>
      <c r="F108" s="728">
        <v>4800</v>
      </c>
      <c r="G108" s="704" t="s">
        <v>3756</v>
      </c>
      <c r="H108" s="1215"/>
      <c r="I108" s="709" t="s">
        <v>5995</v>
      </c>
      <c r="J108" s="525" t="s">
        <v>8189</v>
      </c>
      <c r="K108" s="611" t="s">
        <v>496</v>
      </c>
      <c r="L108" s="612"/>
      <c r="M108" s="611" t="s">
        <v>496</v>
      </c>
      <c r="N108" s="612"/>
      <c r="O108" s="703" t="s">
        <v>496</v>
      </c>
      <c r="P108" s="703"/>
      <c r="Q108" s="703"/>
      <c r="R108" s="703"/>
      <c r="S108" s="627"/>
    </row>
    <row r="109" spans="1:19" s="603" customFormat="1" ht="24" x14ac:dyDescent="0.2">
      <c r="A109" s="1240"/>
      <c r="B109" s="1256"/>
      <c r="C109" s="1145"/>
      <c r="D109" s="753" t="s">
        <v>8190</v>
      </c>
      <c r="E109" s="1145"/>
      <c r="F109" s="728">
        <v>2871</v>
      </c>
      <c r="G109" s="704" t="s">
        <v>3756</v>
      </c>
      <c r="H109" s="1215"/>
      <c r="I109" s="1257" t="s">
        <v>8191</v>
      </c>
      <c r="J109" s="525" t="s">
        <v>8192</v>
      </c>
      <c r="K109" s="611" t="s">
        <v>496</v>
      </c>
      <c r="L109" s="612"/>
      <c r="M109" s="611" t="s">
        <v>496</v>
      </c>
      <c r="N109" s="612"/>
      <c r="O109" s="703" t="s">
        <v>496</v>
      </c>
      <c r="P109" s="703"/>
      <c r="Q109" s="703"/>
      <c r="R109" s="703"/>
      <c r="S109" s="627"/>
    </row>
    <row r="110" spans="1:19" s="603" customFormat="1" ht="24" x14ac:dyDescent="0.2">
      <c r="A110" s="1240"/>
      <c r="B110" s="1256"/>
      <c r="C110" s="1145"/>
      <c r="D110" s="753" t="s">
        <v>8190</v>
      </c>
      <c r="E110" s="1145"/>
      <c r="F110" s="728">
        <v>624.89</v>
      </c>
      <c r="G110" s="704" t="s">
        <v>3756</v>
      </c>
      <c r="H110" s="1215"/>
      <c r="I110" s="1257"/>
      <c r="J110" s="525" t="s">
        <v>8193</v>
      </c>
      <c r="K110" s="611" t="s">
        <v>496</v>
      </c>
      <c r="L110" s="612"/>
      <c r="M110" s="611" t="s">
        <v>496</v>
      </c>
      <c r="N110" s="612"/>
      <c r="O110" s="703"/>
      <c r="P110" s="703" t="s">
        <v>496</v>
      </c>
      <c r="Q110" s="703"/>
      <c r="R110" s="703"/>
      <c r="S110" s="627"/>
    </row>
    <row r="111" spans="1:19" s="603" customFormat="1" ht="27.75" customHeight="1" x14ac:dyDescent="0.2">
      <c r="A111" s="1240"/>
      <c r="B111" s="1256"/>
      <c r="C111" s="1145"/>
      <c r="D111" s="753" t="s">
        <v>8194</v>
      </c>
      <c r="E111" s="1145"/>
      <c r="F111" s="728">
        <v>5040</v>
      </c>
      <c r="G111" s="704" t="s">
        <v>3756</v>
      </c>
      <c r="H111" s="1215"/>
      <c r="I111" s="709" t="s">
        <v>5995</v>
      </c>
      <c r="J111" s="525" t="s">
        <v>8195</v>
      </c>
      <c r="K111" s="611" t="s">
        <v>496</v>
      </c>
      <c r="L111" s="612"/>
      <c r="M111" s="611" t="s">
        <v>496</v>
      </c>
      <c r="N111" s="612"/>
      <c r="O111" s="703" t="s">
        <v>496</v>
      </c>
      <c r="P111" s="703"/>
      <c r="Q111" s="703"/>
      <c r="R111" s="703"/>
      <c r="S111" s="627"/>
    </row>
    <row r="112" spans="1:19" s="603" customFormat="1" ht="24" x14ac:dyDescent="0.2">
      <c r="A112" s="1240"/>
      <c r="B112" s="1256"/>
      <c r="C112" s="1145"/>
      <c r="D112" s="753" t="s">
        <v>7</v>
      </c>
      <c r="E112" s="1145"/>
      <c r="F112" s="728">
        <v>759</v>
      </c>
      <c r="G112" s="704" t="s">
        <v>3756</v>
      </c>
      <c r="H112" s="1215"/>
      <c r="I112" s="709" t="s">
        <v>8196</v>
      </c>
      <c r="J112" s="525" t="s">
        <v>8197</v>
      </c>
      <c r="K112" s="611" t="s">
        <v>496</v>
      </c>
      <c r="L112" s="612"/>
      <c r="M112" s="611" t="s">
        <v>496</v>
      </c>
      <c r="N112" s="612"/>
      <c r="O112" s="703" t="s">
        <v>496</v>
      </c>
      <c r="P112" s="703"/>
      <c r="Q112" s="703"/>
      <c r="R112" s="703"/>
      <c r="S112" s="627"/>
    </row>
    <row r="113" spans="1:19" s="603" customFormat="1" ht="48" x14ac:dyDescent="0.2">
      <c r="A113" s="702">
        <v>61</v>
      </c>
      <c r="B113" s="708" t="s">
        <v>8198</v>
      </c>
      <c r="C113" s="701" t="s">
        <v>8199</v>
      </c>
      <c r="D113" s="753" t="s">
        <v>8112</v>
      </c>
      <c r="E113" s="701" t="s">
        <v>8200</v>
      </c>
      <c r="F113" s="728">
        <v>2131.75</v>
      </c>
      <c r="G113" s="704" t="s">
        <v>3756</v>
      </c>
      <c r="H113" s="707">
        <v>43993</v>
      </c>
      <c r="I113" s="709" t="s">
        <v>8201</v>
      </c>
      <c r="J113" s="525" t="s">
        <v>8202</v>
      </c>
      <c r="K113" s="611" t="s">
        <v>496</v>
      </c>
      <c r="L113" s="612"/>
      <c r="M113" s="611" t="s">
        <v>496</v>
      </c>
      <c r="N113" s="612"/>
      <c r="O113" s="703" t="s">
        <v>496</v>
      </c>
      <c r="P113" s="703"/>
      <c r="Q113" s="703"/>
      <c r="R113" s="703"/>
      <c r="S113" s="627"/>
    </row>
    <row r="114" spans="1:19" s="603" customFormat="1" ht="48" x14ac:dyDescent="0.2">
      <c r="A114" s="702">
        <v>62</v>
      </c>
      <c r="B114" s="703" t="s">
        <v>8203</v>
      </c>
      <c r="C114" s="701" t="s">
        <v>8204</v>
      </c>
      <c r="D114" s="753" t="s">
        <v>4583</v>
      </c>
      <c r="E114" s="701" t="s">
        <v>8205</v>
      </c>
      <c r="F114" s="728">
        <v>2376.1999999999998</v>
      </c>
      <c r="G114" s="704" t="s">
        <v>3756</v>
      </c>
      <c r="H114" s="707">
        <v>43993</v>
      </c>
      <c r="I114" s="709" t="s">
        <v>8201</v>
      </c>
      <c r="J114" s="525" t="s">
        <v>8230</v>
      </c>
      <c r="K114" s="611" t="s">
        <v>496</v>
      </c>
      <c r="L114" s="612"/>
      <c r="M114" s="611" t="s">
        <v>496</v>
      </c>
      <c r="N114" s="612"/>
      <c r="O114" s="703" t="s">
        <v>496</v>
      </c>
      <c r="P114" s="703"/>
      <c r="Q114" s="703"/>
      <c r="R114" s="703"/>
      <c r="S114" s="627"/>
    </row>
    <row r="115" spans="1:19" s="603" customFormat="1" ht="33" customHeight="1" x14ac:dyDescent="0.2">
      <c r="A115" s="702">
        <v>63</v>
      </c>
      <c r="B115" s="703" t="s">
        <v>8231</v>
      </c>
      <c r="C115" s="701" t="s">
        <v>6531</v>
      </c>
      <c r="D115" s="753" t="s">
        <v>8112</v>
      </c>
      <c r="E115" s="701" t="s">
        <v>8637</v>
      </c>
      <c r="F115" s="728">
        <v>4320</v>
      </c>
      <c r="G115" s="704" t="s">
        <v>3756</v>
      </c>
      <c r="H115" s="707">
        <v>44007</v>
      </c>
      <c r="I115" s="709" t="s">
        <v>8232</v>
      </c>
      <c r="J115" s="525" t="s">
        <v>8233</v>
      </c>
      <c r="K115" s="611" t="s">
        <v>496</v>
      </c>
      <c r="L115" s="612"/>
      <c r="M115" s="611" t="s">
        <v>496</v>
      </c>
      <c r="N115" s="612"/>
      <c r="O115" s="703" t="s">
        <v>496</v>
      </c>
      <c r="P115" s="703"/>
      <c r="Q115" s="703"/>
      <c r="R115" s="703"/>
      <c r="S115" s="627"/>
    </row>
    <row r="116" spans="1:19" s="603" customFormat="1" ht="60" x14ac:dyDescent="0.2">
      <c r="A116" s="702">
        <v>64</v>
      </c>
      <c r="B116" s="703" t="s">
        <v>8234</v>
      </c>
      <c r="C116" s="701" t="s">
        <v>8235</v>
      </c>
      <c r="D116" s="753" t="s">
        <v>8236</v>
      </c>
      <c r="E116" s="701" t="s">
        <v>8237</v>
      </c>
      <c r="F116" s="728">
        <v>311.55</v>
      </c>
      <c r="G116" s="704" t="s">
        <v>2612</v>
      </c>
      <c r="H116" s="707" t="s">
        <v>8238</v>
      </c>
      <c r="I116" s="709" t="s">
        <v>8201</v>
      </c>
      <c r="J116" s="525" t="s">
        <v>8239</v>
      </c>
      <c r="K116" s="611" t="s">
        <v>496</v>
      </c>
      <c r="L116" s="612"/>
      <c r="M116" s="611" t="s">
        <v>496</v>
      </c>
      <c r="N116" s="612"/>
      <c r="O116" s="703"/>
      <c r="P116" s="703" t="s">
        <v>496</v>
      </c>
      <c r="Q116" s="703"/>
      <c r="R116" s="703"/>
      <c r="S116" s="627" t="s">
        <v>8348</v>
      </c>
    </row>
    <row r="117" spans="1:19" s="603" customFormat="1" ht="60" x14ac:dyDescent="0.2">
      <c r="A117" s="702">
        <v>65</v>
      </c>
      <c r="B117" s="703" t="s">
        <v>8240</v>
      </c>
      <c r="C117" s="701" t="s">
        <v>8122</v>
      </c>
      <c r="D117" s="753" t="s">
        <v>8241</v>
      </c>
      <c r="E117" s="701" t="s">
        <v>8123</v>
      </c>
      <c r="F117" s="728" t="s">
        <v>8438</v>
      </c>
      <c r="G117" s="704" t="s">
        <v>2612</v>
      </c>
      <c r="H117" s="707">
        <v>44039</v>
      </c>
      <c r="I117" s="709" t="s">
        <v>8242</v>
      </c>
      <c r="J117" s="525" t="s">
        <v>8243</v>
      </c>
      <c r="K117" s="626" t="s">
        <v>2534</v>
      </c>
      <c r="L117" s="626" t="s">
        <v>2534</v>
      </c>
      <c r="M117" s="626" t="s">
        <v>2534</v>
      </c>
      <c r="N117" s="626" t="s">
        <v>2534</v>
      </c>
      <c r="O117" s="626" t="s">
        <v>2534</v>
      </c>
      <c r="P117" s="626" t="s">
        <v>2534</v>
      </c>
      <c r="Q117" s="626" t="s">
        <v>2534</v>
      </c>
      <c r="R117" s="626" t="s">
        <v>2534</v>
      </c>
      <c r="S117" s="756" t="s">
        <v>8601</v>
      </c>
    </row>
    <row r="118" spans="1:19" s="603" customFormat="1" ht="35.25" customHeight="1" x14ac:dyDescent="0.2">
      <c r="A118" s="1108">
        <v>66</v>
      </c>
      <c r="B118" s="1239" t="s">
        <v>8244</v>
      </c>
      <c r="C118" s="1242" t="s">
        <v>7822</v>
      </c>
      <c r="D118" s="753" t="s">
        <v>8363</v>
      </c>
      <c r="E118" s="1259" t="s">
        <v>8364</v>
      </c>
      <c r="F118" s="728">
        <v>8360</v>
      </c>
      <c r="G118" s="697" t="s">
        <v>2625</v>
      </c>
      <c r="H118" s="698">
        <v>44077</v>
      </c>
      <c r="I118" s="699" t="s">
        <v>8365</v>
      </c>
      <c r="J118" s="525" t="s">
        <v>8366</v>
      </c>
      <c r="K118" s="611" t="s">
        <v>496</v>
      </c>
      <c r="L118" s="612"/>
      <c r="M118" s="611" t="s">
        <v>496</v>
      </c>
      <c r="N118" s="612"/>
      <c r="O118" s="703" t="s">
        <v>496</v>
      </c>
      <c r="P118" s="703"/>
      <c r="Q118" s="703"/>
      <c r="R118" s="703"/>
      <c r="S118" s="627"/>
    </row>
    <row r="119" spans="1:19" s="603" customFormat="1" ht="36" x14ac:dyDescent="0.2">
      <c r="A119" s="1110"/>
      <c r="B119" s="1239"/>
      <c r="C119" s="1242"/>
      <c r="D119" s="753" t="s">
        <v>7670</v>
      </c>
      <c r="E119" s="1259"/>
      <c r="F119" s="728">
        <v>28751.47</v>
      </c>
      <c r="G119" s="697" t="s">
        <v>2625</v>
      </c>
      <c r="H119" s="698">
        <v>44077</v>
      </c>
      <c r="I119" s="699" t="s">
        <v>8367</v>
      </c>
      <c r="J119" s="525" t="s">
        <v>8368</v>
      </c>
      <c r="K119" s="611" t="s">
        <v>496</v>
      </c>
      <c r="L119" s="612"/>
      <c r="M119" s="611" t="s">
        <v>496</v>
      </c>
      <c r="N119" s="612"/>
      <c r="O119" s="703" t="s">
        <v>496</v>
      </c>
      <c r="P119" s="703"/>
      <c r="Q119" s="703"/>
      <c r="R119" s="703"/>
      <c r="S119" s="627"/>
    </row>
    <row r="120" spans="1:19" s="603" customFormat="1" ht="24" x14ac:dyDescent="0.2">
      <c r="A120" s="1109"/>
      <c r="B120" s="1239"/>
      <c r="C120" s="1242"/>
      <c r="D120" s="753" t="s">
        <v>7619</v>
      </c>
      <c r="E120" s="1259"/>
      <c r="F120" s="728">
        <v>3840</v>
      </c>
      <c r="G120" s="697" t="s">
        <v>2625</v>
      </c>
      <c r="H120" s="698">
        <v>44077</v>
      </c>
      <c r="I120" s="525" t="s">
        <v>8369</v>
      </c>
      <c r="J120" s="525" t="s">
        <v>8370</v>
      </c>
      <c r="K120" s="611" t="s">
        <v>496</v>
      </c>
      <c r="L120" s="612"/>
      <c r="M120" s="611" t="s">
        <v>496</v>
      </c>
      <c r="N120" s="612"/>
      <c r="O120" s="703" t="s">
        <v>496</v>
      </c>
      <c r="P120" s="703"/>
      <c r="Q120" s="703"/>
      <c r="R120" s="703"/>
      <c r="S120" s="627"/>
    </row>
    <row r="121" spans="1:19" s="603" customFormat="1" ht="36" x14ac:dyDescent="0.2">
      <c r="A121" s="702">
        <v>67</v>
      </c>
      <c r="B121" s="703" t="s">
        <v>8245</v>
      </c>
      <c r="C121" s="701" t="s">
        <v>8246</v>
      </c>
      <c r="D121" s="753" t="s">
        <v>8247</v>
      </c>
      <c r="E121" s="701" t="s">
        <v>8248</v>
      </c>
      <c r="F121" s="728">
        <v>700</v>
      </c>
      <c r="G121" s="704" t="s">
        <v>2612</v>
      </c>
      <c r="H121" s="707">
        <v>44032</v>
      </c>
      <c r="I121" s="709" t="s">
        <v>8249</v>
      </c>
      <c r="J121" s="525" t="s">
        <v>8250</v>
      </c>
      <c r="K121" s="611"/>
      <c r="L121" s="612"/>
      <c r="M121" s="611"/>
      <c r="N121" s="612"/>
      <c r="O121" s="703"/>
      <c r="P121" s="703"/>
      <c r="Q121" s="703"/>
      <c r="R121" s="703"/>
      <c r="S121" s="627" t="s">
        <v>6987</v>
      </c>
    </row>
    <row r="122" spans="1:19" s="603" customFormat="1" ht="36" x14ac:dyDescent="0.2">
      <c r="A122" s="702">
        <v>68</v>
      </c>
      <c r="B122" s="703" t="s">
        <v>8251</v>
      </c>
      <c r="C122" s="701" t="s">
        <v>8252</v>
      </c>
      <c r="D122" s="1256" t="s">
        <v>5513</v>
      </c>
      <c r="E122" s="1256"/>
      <c r="F122" s="1256"/>
      <c r="G122" s="1256"/>
      <c r="H122" s="1256"/>
      <c r="I122" s="1256"/>
      <c r="J122" s="1256"/>
      <c r="K122" s="626" t="s">
        <v>2534</v>
      </c>
      <c r="L122" s="626" t="s">
        <v>2534</v>
      </c>
      <c r="M122" s="626" t="s">
        <v>2534</v>
      </c>
      <c r="N122" s="626" t="s">
        <v>2534</v>
      </c>
      <c r="O122" s="626" t="s">
        <v>2534</v>
      </c>
      <c r="P122" s="626" t="s">
        <v>2534</v>
      </c>
      <c r="Q122" s="626" t="s">
        <v>2534</v>
      </c>
      <c r="R122" s="626" t="s">
        <v>2534</v>
      </c>
      <c r="S122" s="756" t="s">
        <v>5513</v>
      </c>
    </row>
    <row r="123" spans="1:19" s="603" customFormat="1" ht="60" x14ac:dyDescent="0.2">
      <c r="A123" s="702">
        <v>69</v>
      </c>
      <c r="B123" s="703" t="s">
        <v>8253</v>
      </c>
      <c r="C123" s="701" t="s">
        <v>8254</v>
      </c>
      <c r="D123" s="753" t="s">
        <v>8188</v>
      </c>
      <c r="E123" s="701" t="s">
        <v>8638</v>
      </c>
      <c r="F123" s="728">
        <v>1200</v>
      </c>
      <c r="G123" s="704" t="s">
        <v>2612</v>
      </c>
      <c r="H123" s="707">
        <v>44039</v>
      </c>
      <c r="I123" s="709" t="s">
        <v>8636</v>
      </c>
      <c r="J123" s="525" t="s">
        <v>8255</v>
      </c>
      <c r="K123" s="611" t="s">
        <v>496</v>
      </c>
      <c r="L123" s="612"/>
      <c r="M123" s="611" t="s">
        <v>496</v>
      </c>
      <c r="N123" s="612"/>
      <c r="O123" s="703" t="s">
        <v>496</v>
      </c>
      <c r="P123" s="703"/>
      <c r="Q123" s="703"/>
      <c r="R123" s="703"/>
      <c r="S123" s="627"/>
    </row>
    <row r="124" spans="1:19" s="603" customFormat="1" ht="41.25" customHeight="1" x14ac:dyDescent="0.2">
      <c r="A124" s="1108">
        <v>70</v>
      </c>
      <c r="B124" s="1236" t="s">
        <v>8256</v>
      </c>
      <c r="C124" s="1238" t="s">
        <v>8257</v>
      </c>
      <c r="D124" s="753" t="s">
        <v>8371</v>
      </c>
      <c r="E124" s="1238" t="s">
        <v>8372</v>
      </c>
      <c r="F124" s="757">
        <v>776</v>
      </c>
      <c r="G124" s="710" t="s">
        <v>2944</v>
      </c>
      <c r="H124" s="712">
        <v>44069</v>
      </c>
      <c r="I124" s="713" t="s">
        <v>6283</v>
      </c>
      <c r="J124" s="525" t="s">
        <v>8373</v>
      </c>
      <c r="K124" s="522" t="s">
        <v>496</v>
      </c>
      <c r="L124" s="523"/>
      <c r="M124" s="522" t="s">
        <v>496</v>
      </c>
      <c r="N124" s="523"/>
      <c r="O124" s="524" t="s">
        <v>496</v>
      </c>
      <c r="P124" s="524"/>
      <c r="Q124" s="524"/>
      <c r="R124" s="524"/>
      <c r="S124" s="727"/>
    </row>
    <row r="125" spans="1:19" s="603" customFormat="1" ht="24" x14ac:dyDescent="0.2">
      <c r="A125" s="1109"/>
      <c r="B125" s="1236"/>
      <c r="C125" s="1238"/>
      <c r="D125" s="753" t="s">
        <v>8374</v>
      </c>
      <c r="E125" s="1238"/>
      <c r="F125" s="757">
        <v>8958.9699999999993</v>
      </c>
      <c r="G125" s="710" t="s">
        <v>2944</v>
      </c>
      <c r="H125" s="712">
        <v>44069</v>
      </c>
      <c r="I125" s="713" t="s">
        <v>5362</v>
      </c>
      <c r="J125" s="525" t="s">
        <v>8375</v>
      </c>
      <c r="K125" s="522" t="s">
        <v>496</v>
      </c>
      <c r="L125" s="523"/>
      <c r="M125" s="522" t="s">
        <v>496</v>
      </c>
      <c r="N125" s="523"/>
      <c r="O125" s="524" t="s">
        <v>496</v>
      </c>
      <c r="P125" s="524"/>
      <c r="Q125" s="524"/>
      <c r="R125" s="524"/>
      <c r="S125" s="727"/>
    </row>
    <row r="126" spans="1:19" s="603" customFormat="1" ht="48" x14ac:dyDescent="0.2">
      <c r="A126" s="702">
        <v>71</v>
      </c>
      <c r="B126" s="703" t="s">
        <v>8258</v>
      </c>
      <c r="C126" s="701" t="s">
        <v>8259</v>
      </c>
      <c r="D126" s="753" t="s">
        <v>2805</v>
      </c>
      <c r="E126" s="701" t="s">
        <v>8260</v>
      </c>
      <c r="F126" s="728">
        <v>245.3</v>
      </c>
      <c r="G126" s="704" t="s">
        <v>2612</v>
      </c>
      <c r="H126" s="707">
        <v>44039</v>
      </c>
      <c r="I126" s="709" t="s">
        <v>8261</v>
      </c>
      <c r="J126" s="525" t="s">
        <v>8262</v>
      </c>
      <c r="K126" s="611" t="s">
        <v>496</v>
      </c>
      <c r="L126" s="612"/>
      <c r="M126" s="611" t="s">
        <v>496</v>
      </c>
      <c r="N126" s="612"/>
      <c r="O126" s="703" t="s">
        <v>496</v>
      </c>
      <c r="P126" s="703"/>
      <c r="Q126" s="703"/>
      <c r="R126" s="703"/>
      <c r="S126" s="627"/>
    </row>
    <row r="127" spans="1:19" s="603" customFormat="1" ht="36" customHeight="1" x14ac:dyDescent="0.2">
      <c r="A127" s="1240">
        <v>72</v>
      </c>
      <c r="B127" s="1239" t="s">
        <v>8263</v>
      </c>
      <c r="C127" s="1242" t="s">
        <v>8264</v>
      </c>
      <c r="D127" s="745" t="s">
        <v>1479</v>
      </c>
      <c r="E127" s="1259" t="s">
        <v>8358</v>
      </c>
      <c r="F127" s="746">
        <v>1525.5</v>
      </c>
      <c r="G127" s="697" t="s">
        <v>2944</v>
      </c>
      <c r="H127" s="698">
        <v>44054</v>
      </c>
      <c r="I127" s="699" t="s">
        <v>8359</v>
      </c>
      <c r="J127" s="525" t="s">
        <v>8360</v>
      </c>
      <c r="K127" s="611"/>
      <c r="L127" s="612"/>
      <c r="M127" s="611"/>
      <c r="N127" s="612"/>
      <c r="O127" s="703"/>
      <c r="P127" s="703"/>
      <c r="Q127" s="703"/>
      <c r="R127" s="703"/>
      <c r="S127" s="627" t="s">
        <v>6987</v>
      </c>
    </row>
    <row r="128" spans="1:19" s="603" customFormat="1" ht="32.25" customHeight="1" x14ac:dyDescent="0.2">
      <c r="A128" s="1240"/>
      <c r="B128" s="1239"/>
      <c r="C128" s="1242"/>
      <c r="D128" s="745" t="s">
        <v>8361</v>
      </c>
      <c r="E128" s="1259"/>
      <c r="F128" s="746">
        <v>695.5</v>
      </c>
      <c r="G128" s="697" t="s">
        <v>2944</v>
      </c>
      <c r="H128" s="698">
        <v>44054</v>
      </c>
      <c r="I128" s="699" t="s">
        <v>5995</v>
      </c>
      <c r="J128" s="525" t="s">
        <v>8362</v>
      </c>
      <c r="K128" s="611" t="s">
        <v>496</v>
      </c>
      <c r="L128" s="612"/>
      <c r="M128" s="611" t="s">
        <v>496</v>
      </c>
      <c r="N128" s="612"/>
      <c r="O128" s="703" t="s">
        <v>496</v>
      </c>
      <c r="P128" s="703"/>
      <c r="Q128" s="703"/>
      <c r="R128" s="703"/>
      <c r="S128" s="627"/>
    </row>
    <row r="129" spans="1:19" s="603" customFormat="1" ht="39.75" customHeight="1" x14ac:dyDescent="0.2">
      <c r="A129" s="702">
        <v>73</v>
      </c>
      <c r="B129" s="703" t="s">
        <v>8265</v>
      </c>
      <c r="C129" s="701" t="s">
        <v>8266</v>
      </c>
      <c r="D129" s="753" t="s">
        <v>8267</v>
      </c>
      <c r="E129" s="701" t="s">
        <v>8268</v>
      </c>
      <c r="F129" s="728">
        <v>135.6</v>
      </c>
      <c r="G129" s="704" t="s">
        <v>2612</v>
      </c>
      <c r="H129" s="707">
        <v>44029</v>
      </c>
      <c r="I129" s="709" t="s">
        <v>8269</v>
      </c>
      <c r="J129" s="525" t="s">
        <v>8270</v>
      </c>
      <c r="K129" s="611" t="s">
        <v>496</v>
      </c>
      <c r="L129" s="612"/>
      <c r="M129" s="611" t="s">
        <v>496</v>
      </c>
      <c r="N129" s="612"/>
      <c r="O129" s="703" t="s">
        <v>496</v>
      </c>
      <c r="P129" s="703"/>
      <c r="Q129" s="703"/>
      <c r="R129" s="703"/>
      <c r="S129" s="627"/>
    </row>
    <row r="130" spans="1:19" s="603" customFormat="1" ht="55.5" customHeight="1" x14ac:dyDescent="0.2">
      <c r="A130" s="702">
        <v>74</v>
      </c>
      <c r="B130" s="524" t="s">
        <v>8271</v>
      </c>
      <c r="C130" s="711" t="s">
        <v>8272</v>
      </c>
      <c r="D130" s="753" t="s">
        <v>6841</v>
      </c>
      <c r="E130" s="711" t="s">
        <v>8376</v>
      </c>
      <c r="F130" s="757">
        <v>2600</v>
      </c>
      <c r="G130" s="710" t="s">
        <v>2625</v>
      </c>
      <c r="H130" s="712">
        <v>44076</v>
      </c>
      <c r="I130" s="713" t="s">
        <v>8377</v>
      </c>
      <c r="J130" s="525" t="s">
        <v>8378</v>
      </c>
      <c r="K130" s="522"/>
      <c r="L130" s="523"/>
      <c r="M130" s="522"/>
      <c r="N130" s="523"/>
      <c r="O130" s="524"/>
      <c r="P130" s="524"/>
      <c r="Q130" s="524"/>
      <c r="R130" s="524"/>
      <c r="S130" s="627" t="s">
        <v>6987</v>
      </c>
    </row>
    <row r="131" spans="1:19" s="603" customFormat="1" ht="44.25" customHeight="1" x14ac:dyDescent="0.2">
      <c r="A131" s="702">
        <v>75</v>
      </c>
      <c r="B131" s="703" t="s">
        <v>8273</v>
      </c>
      <c r="C131" s="701" t="s">
        <v>8274</v>
      </c>
      <c r="D131" s="753" t="s">
        <v>8267</v>
      </c>
      <c r="E131" s="701" t="s">
        <v>8275</v>
      </c>
      <c r="F131" s="728">
        <v>169.5</v>
      </c>
      <c r="G131" s="704" t="s">
        <v>2612</v>
      </c>
      <c r="H131" s="707">
        <v>44039</v>
      </c>
      <c r="I131" s="709" t="s">
        <v>8276</v>
      </c>
      <c r="J131" s="525" t="s">
        <v>8277</v>
      </c>
      <c r="K131" s="611"/>
      <c r="L131" s="612"/>
      <c r="M131" s="611"/>
      <c r="N131" s="612"/>
      <c r="O131" s="703"/>
      <c r="P131" s="703"/>
      <c r="Q131" s="703"/>
      <c r="R131" s="703"/>
      <c r="S131" s="627" t="s">
        <v>6987</v>
      </c>
    </row>
    <row r="132" spans="1:19" s="603" customFormat="1" ht="32.25" customHeight="1" x14ac:dyDescent="0.2">
      <c r="A132" s="1108">
        <v>76</v>
      </c>
      <c r="B132" s="1236" t="s">
        <v>8278</v>
      </c>
      <c r="C132" s="1258" t="s">
        <v>8279</v>
      </c>
      <c r="D132" s="755" t="s">
        <v>8349</v>
      </c>
      <c r="E132" s="1237" t="s">
        <v>8350</v>
      </c>
      <c r="F132" s="757">
        <v>591.35</v>
      </c>
      <c r="G132" s="710" t="s">
        <v>2944</v>
      </c>
      <c r="H132" s="712">
        <v>44050</v>
      </c>
      <c r="I132" s="713" t="s">
        <v>6468</v>
      </c>
      <c r="J132" s="525" t="s">
        <v>8351</v>
      </c>
      <c r="K132" s="522"/>
      <c r="L132" s="523"/>
      <c r="M132" s="522"/>
      <c r="N132" s="523"/>
      <c r="O132" s="524"/>
      <c r="P132" s="524"/>
      <c r="Q132" s="524"/>
      <c r="R132" s="524"/>
      <c r="S132" s="627" t="s">
        <v>6987</v>
      </c>
    </row>
    <row r="133" spans="1:19" s="603" customFormat="1" ht="32.25" customHeight="1" x14ac:dyDescent="0.2">
      <c r="A133" s="1109"/>
      <c r="B133" s="1236"/>
      <c r="C133" s="1258"/>
      <c r="D133" s="755" t="s">
        <v>8352</v>
      </c>
      <c r="E133" s="1237"/>
      <c r="F133" s="757">
        <v>1540.45</v>
      </c>
      <c r="G133" s="710" t="s">
        <v>2944</v>
      </c>
      <c r="H133" s="712">
        <v>44050</v>
      </c>
      <c r="I133" s="713" t="s">
        <v>8353</v>
      </c>
      <c r="J133" s="525" t="s">
        <v>8354</v>
      </c>
      <c r="K133" s="522"/>
      <c r="L133" s="523"/>
      <c r="M133" s="522"/>
      <c r="N133" s="523"/>
      <c r="O133" s="524"/>
      <c r="P133" s="524"/>
      <c r="Q133" s="524"/>
      <c r="R133" s="524"/>
      <c r="S133" s="627" t="s">
        <v>6987</v>
      </c>
    </row>
    <row r="134" spans="1:19" s="603" customFormat="1" ht="36" x14ac:dyDescent="0.2">
      <c r="A134" s="702">
        <v>77</v>
      </c>
      <c r="B134" s="524" t="s">
        <v>8355</v>
      </c>
      <c r="C134" s="711" t="s">
        <v>5823</v>
      </c>
      <c r="D134" s="755" t="s">
        <v>8267</v>
      </c>
      <c r="E134" s="711" t="s">
        <v>8356</v>
      </c>
      <c r="F134" s="757">
        <v>141.25</v>
      </c>
      <c r="G134" s="710" t="s">
        <v>2944</v>
      </c>
      <c r="H134" s="712">
        <v>44053</v>
      </c>
      <c r="I134" s="713" t="s">
        <v>8357</v>
      </c>
      <c r="J134" s="525" t="s">
        <v>8379</v>
      </c>
      <c r="K134" s="522" t="s">
        <v>496</v>
      </c>
      <c r="L134" s="523"/>
      <c r="M134" s="522" t="s">
        <v>496</v>
      </c>
      <c r="N134" s="523"/>
      <c r="O134" s="524" t="s">
        <v>496</v>
      </c>
      <c r="P134" s="524"/>
      <c r="Q134" s="524"/>
      <c r="R134" s="524"/>
      <c r="S134" s="727"/>
    </row>
    <row r="135" spans="1:19" s="603" customFormat="1" ht="24" x14ac:dyDescent="0.2">
      <c r="A135" s="1108">
        <v>78</v>
      </c>
      <c r="B135" s="1236" t="s">
        <v>8380</v>
      </c>
      <c r="C135" s="1238" t="s">
        <v>6831</v>
      </c>
      <c r="D135" s="755" t="s">
        <v>8381</v>
      </c>
      <c r="E135" s="1237" t="s">
        <v>6830</v>
      </c>
      <c r="F135" s="757">
        <v>8000</v>
      </c>
      <c r="G135" s="710" t="s">
        <v>2625</v>
      </c>
      <c r="H135" s="712">
        <v>44102</v>
      </c>
      <c r="I135" s="713" t="s">
        <v>7620</v>
      </c>
      <c r="J135" s="525" t="s">
        <v>8382</v>
      </c>
      <c r="K135" s="522" t="s">
        <v>496</v>
      </c>
      <c r="L135" s="523"/>
      <c r="M135" s="522" t="s">
        <v>496</v>
      </c>
      <c r="N135" s="523"/>
      <c r="O135" s="524" t="s">
        <v>496</v>
      </c>
      <c r="P135" s="524"/>
      <c r="Q135" s="524"/>
      <c r="R135" s="524"/>
      <c r="S135" s="627"/>
    </row>
    <row r="136" spans="1:19" s="603" customFormat="1" ht="24" x14ac:dyDescent="0.2">
      <c r="A136" s="1110"/>
      <c r="B136" s="1236"/>
      <c r="C136" s="1238"/>
      <c r="D136" s="755" t="s">
        <v>8327</v>
      </c>
      <c r="E136" s="1237"/>
      <c r="F136" s="757">
        <v>4930</v>
      </c>
      <c r="G136" s="710" t="s">
        <v>2625</v>
      </c>
      <c r="H136" s="712">
        <v>44102</v>
      </c>
      <c r="I136" s="713" t="s">
        <v>8383</v>
      </c>
      <c r="J136" s="525" t="s">
        <v>8384</v>
      </c>
      <c r="K136" s="522" t="s">
        <v>496</v>
      </c>
      <c r="L136" s="523"/>
      <c r="M136" s="522" t="s">
        <v>496</v>
      </c>
      <c r="N136" s="523"/>
      <c r="O136" s="524" t="s">
        <v>496</v>
      </c>
      <c r="P136" s="524"/>
      <c r="Q136" s="524"/>
      <c r="R136" s="524"/>
      <c r="S136" s="627"/>
    </row>
    <row r="137" spans="1:19" s="603" customFormat="1" ht="27.75" customHeight="1" x14ac:dyDescent="0.2">
      <c r="A137" s="1110"/>
      <c r="B137" s="1236"/>
      <c r="C137" s="1238"/>
      <c r="D137" s="755" t="s">
        <v>7</v>
      </c>
      <c r="E137" s="1237"/>
      <c r="F137" s="757">
        <v>1271.25</v>
      </c>
      <c r="G137" s="710" t="s">
        <v>2625</v>
      </c>
      <c r="H137" s="712">
        <v>44102</v>
      </c>
      <c r="I137" s="713" t="s">
        <v>8385</v>
      </c>
      <c r="J137" s="525" t="s">
        <v>8386</v>
      </c>
      <c r="K137" s="522" t="s">
        <v>496</v>
      </c>
      <c r="L137" s="523"/>
      <c r="M137" s="522" t="s">
        <v>496</v>
      </c>
      <c r="N137" s="523"/>
      <c r="O137" s="524" t="s">
        <v>496</v>
      </c>
      <c r="P137" s="524"/>
      <c r="Q137" s="524"/>
      <c r="R137" s="524"/>
      <c r="S137" s="627"/>
    </row>
    <row r="138" spans="1:19" s="603" customFormat="1" ht="26.25" customHeight="1" x14ac:dyDescent="0.2">
      <c r="A138" s="1109"/>
      <c r="B138" s="1236"/>
      <c r="C138" s="1238"/>
      <c r="D138" s="755" t="s">
        <v>8387</v>
      </c>
      <c r="E138" s="1237"/>
      <c r="F138" s="757">
        <v>10842</v>
      </c>
      <c r="G138" s="710" t="s">
        <v>2625</v>
      </c>
      <c r="H138" s="712">
        <v>44102</v>
      </c>
      <c r="I138" s="713" t="s">
        <v>8388</v>
      </c>
      <c r="J138" s="525" t="s">
        <v>8389</v>
      </c>
      <c r="K138" s="522" t="s">
        <v>496</v>
      </c>
      <c r="L138" s="523"/>
      <c r="M138" s="522" t="s">
        <v>496</v>
      </c>
      <c r="N138" s="523"/>
      <c r="O138" s="524" t="s">
        <v>496</v>
      </c>
      <c r="P138" s="524"/>
      <c r="Q138" s="524"/>
      <c r="R138" s="524"/>
      <c r="S138" s="627"/>
    </row>
    <row r="139" spans="1:19" s="603" customFormat="1" ht="66" customHeight="1" x14ac:dyDescent="0.2">
      <c r="A139" s="702">
        <v>79</v>
      </c>
      <c r="B139" s="524" t="s">
        <v>8390</v>
      </c>
      <c r="C139" s="711" t="s">
        <v>8391</v>
      </c>
      <c r="D139" s="755" t="s">
        <v>8178</v>
      </c>
      <c r="E139" s="711" t="s">
        <v>8392</v>
      </c>
      <c r="F139" s="757">
        <v>28290</v>
      </c>
      <c r="G139" s="710" t="s">
        <v>2625</v>
      </c>
      <c r="H139" s="712">
        <v>44099</v>
      </c>
      <c r="I139" s="713" t="s">
        <v>8393</v>
      </c>
      <c r="J139" s="525" t="s">
        <v>8394</v>
      </c>
      <c r="K139" s="522"/>
      <c r="L139" s="522" t="s">
        <v>496</v>
      </c>
      <c r="M139" s="522" t="s">
        <v>496</v>
      </c>
      <c r="N139" s="523"/>
      <c r="O139" s="524" t="s">
        <v>496</v>
      </c>
      <c r="P139" s="524" t="s">
        <v>496</v>
      </c>
      <c r="Q139" s="524"/>
      <c r="R139" s="524"/>
      <c r="S139" s="662" t="s">
        <v>8684</v>
      </c>
    </row>
    <row r="140" spans="1:19" s="603" customFormat="1" ht="48" x14ac:dyDescent="0.2">
      <c r="A140" s="702">
        <v>80</v>
      </c>
      <c r="B140" s="1216" t="s">
        <v>8395</v>
      </c>
      <c r="C140" s="1222" t="s">
        <v>8396</v>
      </c>
      <c r="D140" s="745" t="s">
        <v>8491</v>
      </c>
      <c r="E140" s="1222" t="s">
        <v>6417</v>
      </c>
      <c r="F140" s="746">
        <v>4082.02</v>
      </c>
      <c r="G140" s="697" t="s">
        <v>3128</v>
      </c>
      <c r="H140" s="698">
        <v>44133</v>
      </c>
      <c r="I140" s="699" t="s">
        <v>8492</v>
      </c>
      <c r="J140" s="525" t="s">
        <v>8493</v>
      </c>
      <c r="K140" s="522" t="s">
        <v>496</v>
      </c>
      <c r="L140" s="523"/>
      <c r="M140" s="522" t="s">
        <v>496</v>
      </c>
      <c r="N140" s="523"/>
      <c r="O140" s="823"/>
      <c r="P140" s="823" t="s">
        <v>496</v>
      </c>
      <c r="Q140" s="524"/>
      <c r="R140" s="524"/>
      <c r="S140" s="662"/>
    </row>
    <row r="141" spans="1:19" s="603" customFormat="1" ht="36" x14ac:dyDescent="0.2">
      <c r="A141" s="736"/>
      <c r="B141" s="1218"/>
      <c r="C141" s="1223"/>
      <c r="D141" s="745" t="s">
        <v>5395</v>
      </c>
      <c r="E141" s="1223"/>
      <c r="F141" s="746">
        <v>9071.5</v>
      </c>
      <c r="G141" s="697" t="s">
        <v>3128</v>
      </c>
      <c r="H141" s="698">
        <v>44133</v>
      </c>
      <c r="I141" s="699" t="s">
        <v>8494</v>
      </c>
      <c r="J141" s="525" t="s">
        <v>8495</v>
      </c>
      <c r="K141" s="522" t="s">
        <v>496</v>
      </c>
      <c r="L141" s="523"/>
      <c r="M141" s="522" t="s">
        <v>496</v>
      </c>
      <c r="N141" s="523"/>
      <c r="O141" s="735"/>
      <c r="P141" s="735" t="s">
        <v>496</v>
      </c>
      <c r="Q141" s="735" t="s">
        <v>496</v>
      </c>
      <c r="R141" s="735"/>
      <c r="S141" s="662" t="s">
        <v>8682</v>
      </c>
    </row>
    <row r="142" spans="1:19" s="603" customFormat="1" ht="36" customHeight="1" x14ac:dyDescent="0.2">
      <c r="A142" s="1108">
        <v>81</v>
      </c>
      <c r="B142" s="1173" t="s">
        <v>8397</v>
      </c>
      <c r="C142" s="1227" t="s">
        <v>8398</v>
      </c>
      <c r="D142" s="745" t="s">
        <v>8469</v>
      </c>
      <c r="E142" s="1224" t="s">
        <v>8470</v>
      </c>
      <c r="F142" s="746">
        <v>85</v>
      </c>
      <c r="G142" s="697" t="s">
        <v>3128</v>
      </c>
      <c r="H142" s="698">
        <v>44112</v>
      </c>
      <c r="I142" s="699" t="s">
        <v>5995</v>
      </c>
      <c r="J142" s="525" t="s">
        <v>8471</v>
      </c>
      <c r="K142" s="522" t="s">
        <v>496</v>
      </c>
      <c r="L142" s="523"/>
      <c r="M142" s="522" t="s">
        <v>496</v>
      </c>
      <c r="N142" s="523"/>
      <c r="O142" s="524" t="s">
        <v>496</v>
      </c>
      <c r="P142" s="524"/>
      <c r="Q142" s="524"/>
      <c r="R142" s="524"/>
      <c r="S142" s="627"/>
    </row>
    <row r="143" spans="1:19" s="603" customFormat="1" ht="24" x14ac:dyDescent="0.2">
      <c r="A143" s="1110"/>
      <c r="B143" s="1230"/>
      <c r="C143" s="1228"/>
      <c r="D143" s="745" t="s">
        <v>8194</v>
      </c>
      <c r="E143" s="1225"/>
      <c r="F143" s="746">
        <v>500</v>
      </c>
      <c r="G143" s="697" t="s">
        <v>3128</v>
      </c>
      <c r="H143" s="698">
        <v>44112</v>
      </c>
      <c r="I143" s="699" t="s">
        <v>8472</v>
      </c>
      <c r="J143" s="525" t="s">
        <v>8473</v>
      </c>
      <c r="K143" s="522" t="s">
        <v>496</v>
      </c>
      <c r="L143" s="523"/>
      <c r="M143" s="522" t="s">
        <v>496</v>
      </c>
      <c r="N143" s="523"/>
      <c r="O143" s="735" t="s">
        <v>496</v>
      </c>
      <c r="P143" s="735"/>
      <c r="Q143" s="735"/>
      <c r="R143" s="735"/>
      <c r="S143" s="627"/>
    </row>
    <row r="144" spans="1:19" s="603" customFormat="1" ht="24" x14ac:dyDescent="0.2">
      <c r="A144" s="1110"/>
      <c r="B144" s="1230"/>
      <c r="C144" s="1228"/>
      <c r="D144" s="745" t="s">
        <v>8474</v>
      </c>
      <c r="E144" s="1225"/>
      <c r="F144" s="746">
        <v>493</v>
      </c>
      <c r="G144" s="697" t="s">
        <v>3128</v>
      </c>
      <c r="H144" s="698">
        <v>44112</v>
      </c>
      <c r="I144" s="699" t="s">
        <v>5995</v>
      </c>
      <c r="J144" s="525" t="s">
        <v>8475</v>
      </c>
      <c r="K144" s="522" t="s">
        <v>496</v>
      </c>
      <c r="L144" s="523"/>
      <c r="M144" s="522" t="s">
        <v>496</v>
      </c>
      <c r="N144" s="523"/>
      <c r="O144" s="735" t="s">
        <v>496</v>
      </c>
      <c r="P144" s="735"/>
      <c r="Q144" s="735"/>
      <c r="R144" s="735"/>
      <c r="S144" s="627"/>
    </row>
    <row r="145" spans="1:19" s="603" customFormat="1" ht="24" x14ac:dyDescent="0.2">
      <c r="A145" s="1109"/>
      <c r="B145" s="1174"/>
      <c r="C145" s="1229"/>
      <c r="D145" s="745" t="s">
        <v>8476</v>
      </c>
      <c r="E145" s="1226"/>
      <c r="F145" s="746">
        <v>299.25</v>
      </c>
      <c r="G145" s="697" t="s">
        <v>3128</v>
      </c>
      <c r="H145" s="698">
        <v>44112</v>
      </c>
      <c r="I145" s="699" t="s">
        <v>8477</v>
      </c>
      <c r="J145" s="525" t="s">
        <v>8478</v>
      </c>
      <c r="K145" s="522" t="s">
        <v>496</v>
      </c>
      <c r="L145" s="523"/>
      <c r="M145" s="522" t="s">
        <v>496</v>
      </c>
      <c r="N145" s="523"/>
      <c r="O145" s="735" t="s">
        <v>496</v>
      </c>
      <c r="P145" s="735"/>
      <c r="Q145" s="735"/>
      <c r="R145" s="735"/>
      <c r="S145" s="627"/>
    </row>
    <row r="146" spans="1:19" s="603" customFormat="1" ht="24" x14ac:dyDescent="0.2">
      <c r="A146" s="1108">
        <v>82</v>
      </c>
      <c r="B146" s="1236" t="s">
        <v>8399</v>
      </c>
      <c r="C146" s="1237" t="s">
        <v>8400</v>
      </c>
      <c r="D146" s="755" t="s">
        <v>8349</v>
      </c>
      <c r="E146" s="1238" t="s">
        <v>8401</v>
      </c>
      <c r="F146" s="757">
        <v>561.25</v>
      </c>
      <c r="G146" s="710" t="s">
        <v>2625</v>
      </c>
      <c r="H146" s="712">
        <v>44099</v>
      </c>
      <c r="I146" s="713" t="s">
        <v>8402</v>
      </c>
      <c r="J146" s="525" t="s">
        <v>8403</v>
      </c>
      <c r="K146" s="522" t="s">
        <v>496</v>
      </c>
      <c r="L146" s="523"/>
      <c r="M146" s="522" t="s">
        <v>496</v>
      </c>
      <c r="N146" s="523"/>
      <c r="O146" s="524" t="s">
        <v>496</v>
      </c>
      <c r="P146" s="524"/>
      <c r="Q146" s="524"/>
      <c r="R146" s="524"/>
      <c r="S146" s="627"/>
    </row>
    <row r="147" spans="1:19" s="603" customFormat="1" ht="24" x14ac:dyDescent="0.2">
      <c r="A147" s="1109"/>
      <c r="B147" s="1236"/>
      <c r="C147" s="1237"/>
      <c r="D147" s="755" t="s">
        <v>8404</v>
      </c>
      <c r="E147" s="1238"/>
      <c r="F147" s="757">
        <v>96.08</v>
      </c>
      <c r="G147" s="710" t="s">
        <v>2625</v>
      </c>
      <c r="H147" s="712">
        <v>44099</v>
      </c>
      <c r="I147" s="713" t="s">
        <v>8405</v>
      </c>
      <c r="J147" s="525" t="s">
        <v>8406</v>
      </c>
      <c r="K147" s="522" t="s">
        <v>496</v>
      </c>
      <c r="L147" s="523"/>
      <c r="M147" s="522" t="s">
        <v>496</v>
      </c>
      <c r="N147" s="523"/>
      <c r="O147" s="524" t="s">
        <v>496</v>
      </c>
      <c r="P147" s="524"/>
      <c r="Q147" s="524"/>
      <c r="R147" s="524"/>
      <c r="S147" s="627"/>
    </row>
    <row r="148" spans="1:19" s="603" customFormat="1" ht="48" x14ac:dyDescent="0.2">
      <c r="A148" s="702">
        <v>83</v>
      </c>
      <c r="B148" s="524" t="s">
        <v>8407</v>
      </c>
      <c r="C148" s="738" t="s">
        <v>8252</v>
      </c>
      <c r="D148" s="745" t="s">
        <v>8479</v>
      </c>
      <c r="E148" s="738" t="s">
        <v>8480</v>
      </c>
      <c r="F148" s="746">
        <v>37500</v>
      </c>
      <c r="G148" s="697" t="s">
        <v>3128</v>
      </c>
      <c r="H148" s="698">
        <v>44117</v>
      </c>
      <c r="I148" s="699" t="s">
        <v>8201</v>
      </c>
      <c r="J148" s="525" t="s">
        <v>8481</v>
      </c>
      <c r="K148" s="522" t="s">
        <v>496</v>
      </c>
      <c r="L148" s="523"/>
      <c r="M148" s="522" t="s">
        <v>496</v>
      </c>
      <c r="N148" s="523"/>
      <c r="O148" s="524" t="s">
        <v>496</v>
      </c>
      <c r="P148" s="524"/>
      <c r="Q148" s="524"/>
      <c r="R148" s="524"/>
      <c r="S148" s="627"/>
    </row>
    <row r="149" spans="1:19" s="603" customFormat="1" ht="48" x14ac:dyDescent="0.2">
      <c r="A149" s="702">
        <v>84</v>
      </c>
      <c r="B149" s="524" t="s">
        <v>8408</v>
      </c>
      <c r="C149" s="711" t="s">
        <v>8409</v>
      </c>
      <c r="D149" s="755" t="s">
        <v>8410</v>
      </c>
      <c r="E149" s="711" t="s">
        <v>8639</v>
      </c>
      <c r="F149" s="757">
        <v>695</v>
      </c>
      <c r="G149" s="710" t="s">
        <v>2625</v>
      </c>
      <c r="H149" s="712">
        <v>44104</v>
      </c>
      <c r="I149" s="713" t="s">
        <v>8640</v>
      </c>
      <c r="J149" s="525" t="s">
        <v>8411</v>
      </c>
      <c r="K149" s="522" t="s">
        <v>496</v>
      </c>
      <c r="L149" s="523"/>
      <c r="M149" s="522" t="s">
        <v>496</v>
      </c>
      <c r="N149" s="523"/>
      <c r="O149" s="524" t="s">
        <v>496</v>
      </c>
      <c r="P149" s="524"/>
      <c r="Q149" s="524"/>
      <c r="R149" s="524"/>
      <c r="S149" s="627"/>
    </row>
    <row r="150" spans="1:19" s="603" customFormat="1" ht="36" x14ac:dyDescent="0.2">
      <c r="A150" s="702">
        <v>85</v>
      </c>
      <c r="B150" s="524" t="s">
        <v>8412</v>
      </c>
      <c r="C150" s="711" t="s">
        <v>8413</v>
      </c>
      <c r="D150" s="755" t="s">
        <v>8414</v>
      </c>
      <c r="E150" s="711" t="s">
        <v>8641</v>
      </c>
      <c r="F150" s="757">
        <v>867.03</v>
      </c>
      <c r="G150" s="710" t="s">
        <v>2625</v>
      </c>
      <c r="H150" s="712">
        <v>44099</v>
      </c>
      <c r="I150" s="713" t="s">
        <v>8415</v>
      </c>
      <c r="J150" s="525" t="s">
        <v>8416</v>
      </c>
      <c r="K150" s="522"/>
      <c r="L150" s="523"/>
      <c r="M150" s="522"/>
      <c r="N150" s="523"/>
      <c r="O150" s="524"/>
      <c r="P150" s="524"/>
      <c r="Q150" s="524"/>
      <c r="R150" s="524"/>
      <c r="S150" s="627" t="s">
        <v>6987</v>
      </c>
    </row>
    <row r="151" spans="1:19" s="603" customFormat="1" ht="36" x14ac:dyDescent="0.2">
      <c r="A151" s="702">
        <v>86</v>
      </c>
      <c r="B151" s="524" t="s">
        <v>8417</v>
      </c>
      <c r="C151" s="738" t="s">
        <v>8418</v>
      </c>
      <c r="D151" s="745" t="s">
        <v>8482</v>
      </c>
      <c r="E151" s="738" t="s">
        <v>8483</v>
      </c>
      <c r="F151" s="746">
        <v>5293.4</v>
      </c>
      <c r="G151" s="697" t="s">
        <v>3128</v>
      </c>
      <c r="H151" s="698">
        <v>44112</v>
      </c>
      <c r="I151" s="699" t="s">
        <v>8383</v>
      </c>
      <c r="J151" s="525" t="s">
        <v>8484</v>
      </c>
      <c r="K151" s="522"/>
      <c r="L151" s="523"/>
      <c r="M151" s="522"/>
      <c r="N151" s="523"/>
      <c r="O151" s="524"/>
      <c r="P151" s="524"/>
      <c r="Q151" s="524"/>
      <c r="R151" s="524"/>
      <c r="S151" s="627" t="s">
        <v>6987</v>
      </c>
    </row>
    <row r="152" spans="1:19" s="603" customFormat="1" ht="52.5" customHeight="1" x14ac:dyDescent="0.2">
      <c r="A152" s="702">
        <v>87</v>
      </c>
      <c r="B152" s="524" t="s">
        <v>8419</v>
      </c>
      <c r="C152" s="760" t="s">
        <v>8420</v>
      </c>
      <c r="D152" s="745" t="s">
        <v>452</v>
      </c>
      <c r="E152" s="738" t="s">
        <v>8642</v>
      </c>
      <c r="F152" s="746">
        <v>1004.95</v>
      </c>
      <c r="G152" s="697" t="s">
        <v>3128</v>
      </c>
      <c r="H152" s="698">
        <v>44110</v>
      </c>
      <c r="I152" s="699" t="s">
        <v>8201</v>
      </c>
      <c r="J152" s="525" t="s">
        <v>8485</v>
      </c>
      <c r="K152" s="522" t="s">
        <v>496</v>
      </c>
      <c r="L152" s="523"/>
      <c r="M152" s="522" t="s">
        <v>496</v>
      </c>
      <c r="N152" s="523"/>
      <c r="O152" s="524" t="s">
        <v>496</v>
      </c>
      <c r="P152" s="524"/>
      <c r="Q152" s="524"/>
      <c r="R152" s="524"/>
      <c r="S152" s="627"/>
    </row>
    <row r="153" spans="1:19" s="603" customFormat="1" ht="24" x14ac:dyDescent="0.2">
      <c r="A153" s="702">
        <v>88</v>
      </c>
      <c r="B153" s="524" t="s">
        <v>8421</v>
      </c>
      <c r="C153" s="711" t="s">
        <v>8422</v>
      </c>
      <c r="D153" s="755" t="s">
        <v>174</v>
      </c>
      <c r="E153" s="711" t="s">
        <v>8643</v>
      </c>
      <c r="F153" s="757">
        <v>425</v>
      </c>
      <c r="G153" s="710" t="s">
        <v>2625</v>
      </c>
      <c r="H153" s="712">
        <v>44104</v>
      </c>
      <c r="I153" s="713" t="s">
        <v>8423</v>
      </c>
      <c r="J153" s="525" t="s">
        <v>8424</v>
      </c>
      <c r="K153" s="522" t="s">
        <v>496</v>
      </c>
      <c r="L153" s="523"/>
      <c r="M153" s="522" t="s">
        <v>496</v>
      </c>
      <c r="N153" s="523"/>
      <c r="O153" s="524" t="s">
        <v>496</v>
      </c>
      <c r="P153" s="524"/>
      <c r="Q153" s="524"/>
      <c r="R153" s="524"/>
      <c r="S153" s="627"/>
    </row>
    <row r="154" spans="1:19" s="603" customFormat="1" ht="36" x14ac:dyDescent="0.2">
      <c r="A154" s="702">
        <v>89</v>
      </c>
      <c r="B154" s="524" t="s">
        <v>8425</v>
      </c>
      <c r="C154" s="711" t="s">
        <v>8426</v>
      </c>
      <c r="D154" s="755" t="s">
        <v>137</v>
      </c>
      <c r="E154" s="711" t="s">
        <v>8427</v>
      </c>
      <c r="F154" s="757">
        <v>1353</v>
      </c>
      <c r="G154" s="710" t="s">
        <v>2625</v>
      </c>
      <c r="H154" s="712">
        <v>44102</v>
      </c>
      <c r="I154" s="713" t="s">
        <v>8428</v>
      </c>
      <c r="J154" s="525" t="s">
        <v>8429</v>
      </c>
      <c r="K154" s="522" t="s">
        <v>496</v>
      </c>
      <c r="L154" s="523"/>
      <c r="M154" s="522" t="s">
        <v>496</v>
      </c>
      <c r="N154" s="523"/>
      <c r="O154" s="524" t="s">
        <v>496</v>
      </c>
      <c r="P154" s="524"/>
      <c r="Q154" s="524"/>
      <c r="R154" s="524"/>
      <c r="S154" s="627"/>
    </row>
    <row r="155" spans="1:19" s="603" customFormat="1" ht="36" customHeight="1" x14ac:dyDescent="0.2">
      <c r="A155" s="1108">
        <v>90</v>
      </c>
      <c r="B155" s="1173" t="s">
        <v>8430</v>
      </c>
      <c r="C155" s="1227" t="s">
        <v>8431</v>
      </c>
      <c r="D155" s="745" t="s">
        <v>7536</v>
      </c>
      <c r="E155" s="1208" t="s">
        <v>8486</v>
      </c>
      <c r="F155" s="746">
        <v>199</v>
      </c>
      <c r="G155" s="697" t="s">
        <v>3128</v>
      </c>
      <c r="H155" s="698">
        <v>44110</v>
      </c>
      <c r="I155" s="699" t="s">
        <v>5362</v>
      </c>
      <c r="J155" s="525" t="s">
        <v>8487</v>
      </c>
      <c r="K155" s="522" t="s">
        <v>496</v>
      </c>
      <c r="L155" s="523"/>
      <c r="M155" s="522" t="s">
        <v>496</v>
      </c>
      <c r="N155" s="523"/>
      <c r="O155" s="524" t="s">
        <v>496</v>
      </c>
      <c r="P155" s="524"/>
      <c r="Q155" s="524"/>
      <c r="R155" s="524"/>
      <c r="S155" s="627"/>
    </row>
    <row r="156" spans="1:19" s="603" customFormat="1" ht="24" x14ac:dyDescent="0.2">
      <c r="A156" s="1110"/>
      <c r="B156" s="1230"/>
      <c r="C156" s="1228"/>
      <c r="D156" s="745" t="s">
        <v>447</v>
      </c>
      <c r="E156" s="1209"/>
      <c r="F156" s="746">
        <v>796.2</v>
      </c>
      <c r="G156" s="697" t="s">
        <v>3128</v>
      </c>
      <c r="H156" s="698">
        <v>44110</v>
      </c>
      <c r="I156" s="699" t="s">
        <v>7839</v>
      </c>
      <c r="J156" s="525" t="s">
        <v>8488</v>
      </c>
      <c r="K156" s="743" t="s">
        <v>496</v>
      </c>
      <c r="L156" s="744"/>
      <c r="M156" s="743" t="s">
        <v>496</v>
      </c>
      <c r="N156" s="744"/>
      <c r="O156" s="734" t="s">
        <v>496</v>
      </c>
      <c r="P156" s="734"/>
      <c r="Q156" s="734"/>
      <c r="R156" s="734"/>
      <c r="S156" s="627"/>
    </row>
    <row r="157" spans="1:19" s="603" customFormat="1" ht="24" x14ac:dyDescent="0.2">
      <c r="A157" s="1109"/>
      <c r="B157" s="1174"/>
      <c r="C157" s="1229"/>
      <c r="D157" s="745" t="s">
        <v>8489</v>
      </c>
      <c r="E157" s="1210"/>
      <c r="F157" s="746">
        <v>2145.3000000000002</v>
      </c>
      <c r="G157" s="697" t="s">
        <v>3128</v>
      </c>
      <c r="H157" s="698">
        <v>44110</v>
      </c>
      <c r="I157" s="699" t="s">
        <v>7839</v>
      </c>
      <c r="J157" s="525" t="s">
        <v>8490</v>
      </c>
      <c r="K157" s="743" t="s">
        <v>496</v>
      </c>
      <c r="L157" s="744"/>
      <c r="M157" s="743" t="s">
        <v>496</v>
      </c>
      <c r="N157" s="744"/>
      <c r="O157" s="734" t="s">
        <v>496</v>
      </c>
      <c r="P157" s="734"/>
      <c r="Q157" s="734"/>
      <c r="R157" s="734"/>
      <c r="S157" s="627"/>
    </row>
    <row r="158" spans="1:19" s="603" customFormat="1" ht="48" x14ac:dyDescent="0.2">
      <c r="A158" s="733">
        <v>91</v>
      </c>
      <c r="B158" s="734" t="s">
        <v>8432</v>
      </c>
      <c r="C158" s="739" t="s">
        <v>8433</v>
      </c>
      <c r="D158" s="761" t="s">
        <v>8434</v>
      </c>
      <c r="E158" s="739" t="s">
        <v>8435</v>
      </c>
      <c r="F158" s="758">
        <v>542.4</v>
      </c>
      <c r="G158" s="740" t="s">
        <v>2625</v>
      </c>
      <c r="H158" s="741">
        <v>44104</v>
      </c>
      <c r="I158" s="742" t="s">
        <v>8359</v>
      </c>
      <c r="J158" s="759" t="s">
        <v>8436</v>
      </c>
      <c r="K158" s="743" t="s">
        <v>496</v>
      </c>
      <c r="L158" s="744"/>
      <c r="M158" s="743" t="s">
        <v>496</v>
      </c>
      <c r="N158" s="744"/>
      <c r="O158" s="734" t="s">
        <v>496</v>
      </c>
      <c r="P158" s="734"/>
      <c r="Q158" s="734"/>
      <c r="R158" s="734"/>
      <c r="S158" s="667"/>
    </row>
    <row r="159" spans="1:19" s="603" customFormat="1" ht="44.25" customHeight="1" x14ac:dyDescent="0.2">
      <c r="A159" s="736">
        <v>92</v>
      </c>
      <c r="B159" s="737" t="s">
        <v>8444</v>
      </c>
      <c r="C159" s="769" t="s">
        <v>8445</v>
      </c>
      <c r="D159" s="745" t="s">
        <v>2955</v>
      </c>
      <c r="E159" s="769" t="s">
        <v>8446</v>
      </c>
      <c r="F159" s="746">
        <v>1376</v>
      </c>
      <c r="G159" s="697" t="s">
        <v>3009</v>
      </c>
      <c r="H159" s="698">
        <v>44138</v>
      </c>
      <c r="I159" s="699" t="s">
        <v>8644</v>
      </c>
      <c r="J159" s="759" t="s">
        <v>8513</v>
      </c>
      <c r="K159" s="522" t="s">
        <v>496</v>
      </c>
      <c r="L159" s="523"/>
      <c r="M159" s="522" t="s">
        <v>496</v>
      </c>
      <c r="N159" s="523"/>
      <c r="O159" s="735" t="s">
        <v>496</v>
      </c>
      <c r="P159" s="735"/>
      <c r="Q159" s="735"/>
      <c r="R159" s="735"/>
      <c r="S159" s="627"/>
    </row>
    <row r="160" spans="1:19" s="603" customFormat="1" ht="34.5" customHeight="1" x14ac:dyDescent="0.2">
      <c r="A160" s="736">
        <v>93</v>
      </c>
      <c r="B160" s="737" t="s">
        <v>8447</v>
      </c>
      <c r="C160" s="763" t="s">
        <v>8448</v>
      </c>
      <c r="D160" s="745" t="s">
        <v>8496</v>
      </c>
      <c r="E160" s="763" t="s">
        <v>8449</v>
      </c>
      <c r="F160" s="746">
        <v>248.75</v>
      </c>
      <c r="G160" s="697" t="s">
        <v>3128</v>
      </c>
      <c r="H160" s="698">
        <v>44123</v>
      </c>
      <c r="I160" s="699" t="s">
        <v>8497</v>
      </c>
      <c r="J160" s="759" t="s">
        <v>8498</v>
      </c>
      <c r="K160" s="522" t="s">
        <v>496</v>
      </c>
      <c r="L160" s="523"/>
      <c r="M160" s="522" t="s">
        <v>496</v>
      </c>
      <c r="N160" s="523"/>
      <c r="O160" s="735" t="s">
        <v>496</v>
      </c>
      <c r="P160" s="735"/>
      <c r="Q160" s="735"/>
      <c r="R160" s="735"/>
      <c r="S160" s="627"/>
    </row>
    <row r="161" spans="1:19" s="603" customFormat="1" ht="24" x14ac:dyDescent="0.2">
      <c r="A161" s="1108">
        <v>94</v>
      </c>
      <c r="B161" s="1216" t="s">
        <v>8450</v>
      </c>
      <c r="C161" s="1208" t="s">
        <v>8451</v>
      </c>
      <c r="D161" s="745" t="s">
        <v>8508</v>
      </c>
      <c r="E161" s="1222" t="s">
        <v>8452</v>
      </c>
      <c r="F161" s="746">
        <v>371.76</v>
      </c>
      <c r="G161" s="697" t="s">
        <v>3009</v>
      </c>
      <c r="H161" s="698">
        <v>44138</v>
      </c>
      <c r="I161" s="699" t="s">
        <v>8509</v>
      </c>
      <c r="J161" s="759" t="s">
        <v>8510</v>
      </c>
      <c r="K161" s="522" t="s">
        <v>496</v>
      </c>
      <c r="L161" s="523"/>
      <c r="M161" s="522" t="s">
        <v>496</v>
      </c>
      <c r="N161" s="523"/>
      <c r="O161" s="732" t="s">
        <v>496</v>
      </c>
      <c r="P161" s="732"/>
      <c r="Q161" s="732"/>
      <c r="R161" s="732"/>
      <c r="S161" s="627"/>
    </row>
    <row r="162" spans="1:19" s="603" customFormat="1" ht="34.5" customHeight="1" x14ac:dyDescent="0.2">
      <c r="A162" s="1109"/>
      <c r="B162" s="1218"/>
      <c r="C162" s="1210"/>
      <c r="D162" s="745" t="s">
        <v>2955</v>
      </c>
      <c r="E162" s="1223"/>
      <c r="F162" s="746">
        <v>24</v>
      </c>
      <c r="G162" s="697" t="s">
        <v>3009</v>
      </c>
      <c r="H162" s="698">
        <v>44138</v>
      </c>
      <c r="I162" s="699" t="s">
        <v>8511</v>
      </c>
      <c r="J162" s="759" t="s">
        <v>8512</v>
      </c>
      <c r="K162" s="522" t="s">
        <v>496</v>
      </c>
      <c r="L162" s="523"/>
      <c r="M162" s="522" t="s">
        <v>496</v>
      </c>
      <c r="N162" s="523"/>
      <c r="O162" s="768" t="s">
        <v>496</v>
      </c>
      <c r="P162" s="768"/>
      <c r="Q162" s="768"/>
      <c r="R162" s="768"/>
      <c r="S162" s="627"/>
    </row>
    <row r="163" spans="1:19" s="603" customFormat="1" ht="36" x14ac:dyDescent="0.2">
      <c r="A163" s="731">
        <v>95</v>
      </c>
      <c r="B163" s="737" t="s">
        <v>8453</v>
      </c>
      <c r="C163" s="763" t="s">
        <v>8454</v>
      </c>
      <c r="D163" s="745" t="s">
        <v>8482</v>
      </c>
      <c r="E163" s="763" t="s">
        <v>8455</v>
      </c>
      <c r="F163" s="746">
        <v>886</v>
      </c>
      <c r="G163" s="697" t="s">
        <v>3128</v>
      </c>
      <c r="H163" s="698">
        <v>44123</v>
      </c>
      <c r="I163" s="699" t="s">
        <v>6733</v>
      </c>
      <c r="J163" s="759" t="s">
        <v>8499</v>
      </c>
      <c r="K163" s="522"/>
      <c r="L163" s="523"/>
      <c r="M163" s="522"/>
      <c r="N163" s="523"/>
      <c r="O163" s="732"/>
      <c r="P163" s="732"/>
      <c r="Q163" s="732"/>
      <c r="R163" s="732"/>
      <c r="S163" s="627" t="s">
        <v>6987</v>
      </c>
    </row>
    <row r="164" spans="1:19" s="603" customFormat="1" ht="30" customHeight="1" x14ac:dyDescent="0.2">
      <c r="A164" s="1108">
        <v>96</v>
      </c>
      <c r="B164" s="1216" t="s">
        <v>8456</v>
      </c>
      <c r="C164" s="1208" t="s">
        <v>8457</v>
      </c>
      <c r="D164" s="745" t="s">
        <v>8519</v>
      </c>
      <c r="E164" s="1208" t="s">
        <v>8458</v>
      </c>
      <c r="F164" s="746">
        <v>1260</v>
      </c>
      <c r="G164" s="697" t="s">
        <v>3009</v>
      </c>
      <c r="H164" s="698">
        <v>44146</v>
      </c>
      <c r="I164" s="699" t="s">
        <v>8520</v>
      </c>
      <c r="J164" s="759" t="s">
        <v>8521</v>
      </c>
      <c r="K164" s="522" t="s">
        <v>496</v>
      </c>
      <c r="L164" s="523"/>
      <c r="M164" s="522" t="s">
        <v>496</v>
      </c>
      <c r="N164" s="523"/>
      <c r="O164" s="732" t="s">
        <v>496</v>
      </c>
      <c r="P164" s="732"/>
      <c r="Q164" s="732"/>
      <c r="R164" s="732"/>
      <c r="S164" s="627"/>
    </row>
    <row r="165" spans="1:19" s="603" customFormat="1" ht="35.25" customHeight="1" x14ac:dyDescent="0.2">
      <c r="A165" s="1109"/>
      <c r="B165" s="1218"/>
      <c r="C165" s="1210"/>
      <c r="D165" s="745" t="s">
        <v>8522</v>
      </c>
      <c r="E165" s="1210"/>
      <c r="F165" s="746">
        <v>3500</v>
      </c>
      <c r="G165" s="697" t="s">
        <v>3009</v>
      </c>
      <c r="H165" s="698">
        <v>44146</v>
      </c>
      <c r="I165" s="699" t="s">
        <v>8523</v>
      </c>
      <c r="J165" s="759" t="s">
        <v>8524</v>
      </c>
      <c r="K165" s="522" t="s">
        <v>496</v>
      </c>
      <c r="L165" s="523"/>
      <c r="M165" s="522" t="s">
        <v>496</v>
      </c>
      <c r="N165" s="523"/>
      <c r="O165" s="768" t="s">
        <v>496</v>
      </c>
      <c r="P165" s="768"/>
      <c r="Q165" s="768"/>
      <c r="R165" s="768"/>
      <c r="S165" s="627"/>
    </row>
    <row r="166" spans="1:19" s="603" customFormat="1" ht="48" x14ac:dyDescent="0.2">
      <c r="A166" s="731">
        <v>97</v>
      </c>
      <c r="B166" s="737" t="s">
        <v>8459</v>
      </c>
      <c r="C166" s="774" t="s">
        <v>7412</v>
      </c>
      <c r="D166" s="745" t="s">
        <v>8525</v>
      </c>
      <c r="E166" s="774" t="s">
        <v>8460</v>
      </c>
      <c r="F166" s="746">
        <v>665</v>
      </c>
      <c r="G166" s="697" t="s">
        <v>3009</v>
      </c>
      <c r="H166" s="698">
        <v>44152</v>
      </c>
      <c r="I166" s="699" t="s">
        <v>8645</v>
      </c>
      <c r="J166" s="324" t="s">
        <v>8526</v>
      </c>
      <c r="K166" s="522" t="s">
        <v>496</v>
      </c>
      <c r="L166" s="523"/>
      <c r="M166" s="522" t="s">
        <v>496</v>
      </c>
      <c r="N166" s="523"/>
      <c r="O166" s="732" t="s">
        <v>496</v>
      </c>
      <c r="P166" s="732"/>
      <c r="Q166" s="732"/>
      <c r="R166" s="732"/>
      <c r="S166" s="627"/>
    </row>
    <row r="167" spans="1:19" s="603" customFormat="1" ht="36" x14ac:dyDescent="0.2">
      <c r="A167" s="731">
        <v>98</v>
      </c>
      <c r="B167" s="737" t="s">
        <v>8461</v>
      </c>
      <c r="C167" s="763" t="s">
        <v>8462</v>
      </c>
      <c r="D167" s="745" t="s">
        <v>78</v>
      </c>
      <c r="E167" s="763" t="s">
        <v>8646</v>
      </c>
      <c r="F167" s="746">
        <v>1853.2</v>
      </c>
      <c r="G167" s="697" t="s">
        <v>3128</v>
      </c>
      <c r="H167" s="698">
        <v>44133</v>
      </c>
      <c r="I167" s="699" t="s">
        <v>8500</v>
      </c>
      <c r="J167" s="776" t="s">
        <v>8501</v>
      </c>
      <c r="K167" s="522" t="s">
        <v>496</v>
      </c>
      <c r="L167" s="523"/>
      <c r="M167" s="522" t="s">
        <v>496</v>
      </c>
      <c r="N167" s="523"/>
      <c r="O167" s="732" t="s">
        <v>496</v>
      </c>
      <c r="P167" s="732"/>
      <c r="Q167" s="732"/>
      <c r="R167" s="732"/>
      <c r="S167" s="627"/>
    </row>
    <row r="168" spans="1:19" s="603" customFormat="1" ht="36" x14ac:dyDescent="0.2">
      <c r="A168" s="733">
        <v>99</v>
      </c>
      <c r="B168" s="649" t="s">
        <v>8443</v>
      </c>
      <c r="C168" s="747" t="s">
        <v>8440</v>
      </c>
      <c r="D168" s="748" t="s">
        <v>8267</v>
      </c>
      <c r="E168" s="747" t="s">
        <v>8441</v>
      </c>
      <c r="F168" s="749">
        <v>33.9</v>
      </c>
      <c r="G168" s="750" t="s">
        <v>3128</v>
      </c>
      <c r="H168" s="751">
        <v>44120</v>
      </c>
      <c r="I168" s="752" t="s">
        <v>8442</v>
      </c>
      <c r="J168" s="776" t="s">
        <v>8463</v>
      </c>
      <c r="K168" s="743" t="s">
        <v>496</v>
      </c>
      <c r="L168" s="744"/>
      <c r="M168" s="743" t="s">
        <v>496</v>
      </c>
      <c r="N168" s="744"/>
      <c r="O168" s="734" t="s">
        <v>496</v>
      </c>
      <c r="P168" s="734"/>
      <c r="Q168" s="734"/>
      <c r="R168" s="734"/>
      <c r="S168" s="667"/>
    </row>
    <row r="169" spans="1:19" s="603" customFormat="1" ht="36" x14ac:dyDescent="0.2">
      <c r="A169" s="736">
        <v>100</v>
      </c>
      <c r="B169" s="737" t="s">
        <v>8464</v>
      </c>
      <c r="C169" s="738" t="s">
        <v>8465</v>
      </c>
      <c r="D169" s="745" t="s">
        <v>8434</v>
      </c>
      <c r="E169" s="738" t="s">
        <v>8466</v>
      </c>
      <c r="F169" s="746">
        <v>830.55</v>
      </c>
      <c r="G169" s="697" t="s">
        <v>3128</v>
      </c>
      <c r="H169" s="698" t="s">
        <v>8467</v>
      </c>
      <c r="I169" s="699" t="s">
        <v>8647</v>
      </c>
      <c r="J169" s="776" t="s">
        <v>8468</v>
      </c>
      <c r="K169" s="522" t="s">
        <v>496</v>
      </c>
      <c r="L169" s="523"/>
      <c r="M169" s="522" t="s">
        <v>496</v>
      </c>
      <c r="N169" s="523"/>
      <c r="O169" s="735" t="s">
        <v>496</v>
      </c>
      <c r="P169" s="735"/>
      <c r="Q169" s="735"/>
      <c r="R169" s="735"/>
      <c r="S169" s="627"/>
    </row>
    <row r="170" spans="1:19" s="603" customFormat="1" ht="60" x14ac:dyDescent="0.2">
      <c r="A170" s="731">
        <v>101</v>
      </c>
      <c r="B170" s="773" t="s">
        <v>8514</v>
      </c>
      <c r="C170" s="774" t="s">
        <v>8515</v>
      </c>
      <c r="D170" s="745" t="s">
        <v>8527</v>
      </c>
      <c r="E170" s="774" t="s">
        <v>8516</v>
      </c>
      <c r="F170" s="746">
        <v>480</v>
      </c>
      <c r="G170" s="697" t="s">
        <v>3009</v>
      </c>
      <c r="H170" s="698">
        <v>44161</v>
      </c>
      <c r="I170" s="699" t="s">
        <v>8648</v>
      </c>
      <c r="J170" s="324" t="s">
        <v>8528</v>
      </c>
      <c r="K170" s="522" t="s">
        <v>496</v>
      </c>
      <c r="L170" s="523"/>
      <c r="M170" s="522" t="s">
        <v>496</v>
      </c>
      <c r="N170" s="523"/>
      <c r="O170" s="732" t="s">
        <v>496</v>
      </c>
      <c r="P170" s="732"/>
      <c r="Q170" s="732"/>
      <c r="R170" s="732"/>
      <c r="S170" s="627"/>
    </row>
    <row r="171" spans="1:19" s="603" customFormat="1" ht="90.75" customHeight="1" x14ac:dyDescent="0.2">
      <c r="A171" s="1108">
        <v>102</v>
      </c>
      <c r="B171" s="1216" t="s">
        <v>8517</v>
      </c>
      <c r="C171" s="1208" t="s">
        <v>6302</v>
      </c>
      <c r="D171" s="745" t="s">
        <v>7960</v>
      </c>
      <c r="E171" s="1208" t="s">
        <v>8518</v>
      </c>
      <c r="F171" s="746">
        <f>500+275</f>
        <v>775</v>
      </c>
      <c r="G171" s="697" t="s">
        <v>3009</v>
      </c>
      <c r="H171" s="698">
        <v>44165</v>
      </c>
      <c r="I171" s="699" t="s">
        <v>8529</v>
      </c>
      <c r="J171" s="525" t="s">
        <v>8530</v>
      </c>
      <c r="K171" s="522" t="s">
        <v>496</v>
      </c>
      <c r="L171" s="523"/>
      <c r="M171" s="522" t="s">
        <v>496</v>
      </c>
      <c r="N171" s="523"/>
      <c r="O171" s="732" t="s">
        <v>496</v>
      </c>
      <c r="P171" s="732"/>
      <c r="Q171" s="732"/>
      <c r="R171" s="732"/>
      <c r="S171" s="627"/>
    </row>
    <row r="172" spans="1:19" s="603" customFormat="1" ht="90.75" customHeight="1" x14ac:dyDescent="0.2">
      <c r="A172" s="1109"/>
      <c r="B172" s="1218"/>
      <c r="C172" s="1210"/>
      <c r="D172" s="745" t="s">
        <v>2955</v>
      </c>
      <c r="E172" s="1210"/>
      <c r="F172" s="746">
        <f>1454+3799</f>
        <v>5253</v>
      </c>
      <c r="G172" s="697" t="s">
        <v>3009</v>
      </c>
      <c r="H172" s="698">
        <v>44165</v>
      </c>
      <c r="I172" s="699" t="s">
        <v>8529</v>
      </c>
      <c r="J172" s="525" t="s">
        <v>8531</v>
      </c>
      <c r="K172" s="522"/>
      <c r="L172" s="523"/>
      <c r="M172" s="522"/>
      <c r="N172" s="523"/>
      <c r="O172" s="732"/>
      <c r="P172" s="732"/>
      <c r="Q172" s="732"/>
      <c r="R172" s="732"/>
      <c r="S172" s="627" t="s">
        <v>6987</v>
      </c>
    </row>
    <row r="173" spans="1:19" s="603" customFormat="1" ht="33.75" customHeight="1" x14ac:dyDescent="0.2">
      <c r="A173" s="1108">
        <v>103</v>
      </c>
      <c r="B173" s="794" t="s">
        <v>8505</v>
      </c>
      <c r="C173" s="1208" t="s">
        <v>8502</v>
      </c>
      <c r="D173" s="1234" t="s">
        <v>8414</v>
      </c>
      <c r="E173" s="1222" t="s">
        <v>8532</v>
      </c>
      <c r="F173" s="746">
        <v>1374.71</v>
      </c>
      <c r="G173" s="697" t="s">
        <v>3128</v>
      </c>
      <c r="H173" s="698">
        <v>44132</v>
      </c>
      <c r="I173" s="1211" t="s">
        <v>8503</v>
      </c>
      <c r="J173" s="324" t="s">
        <v>8504</v>
      </c>
      <c r="K173" s="1213"/>
      <c r="L173" s="1213"/>
      <c r="M173" s="1213"/>
      <c r="N173" s="1213"/>
      <c r="O173" s="1173"/>
      <c r="P173" s="1173"/>
      <c r="Q173" s="1173"/>
      <c r="R173" s="1173"/>
      <c r="S173" s="1196" t="s">
        <v>6987</v>
      </c>
    </row>
    <row r="174" spans="1:19" s="603" customFormat="1" ht="36" customHeight="1" x14ac:dyDescent="0.2">
      <c r="A174" s="1109"/>
      <c r="B174" s="790" t="s">
        <v>8603</v>
      </c>
      <c r="C174" s="1210"/>
      <c r="D174" s="1235"/>
      <c r="E174" s="1223"/>
      <c r="F174" s="746">
        <f>+F173*0.2</f>
        <v>274.94200000000001</v>
      </c>
      <c r="G174" s="697" t="s">
        <v>5202</v>
      </c>
      <c r="H174" s="698">
        <v>44186</v>
      </c>
      <c r="I174" s="1212"/>
      <c r="J174" s="324" t="s">
        <v>8604</v>
      </c>
      <c r="K174" s="1214"/>
      <c r="L174" s="1214"/>
      <c r="M174" s="1214"/>
      <c r="N174" s="1214"/>
      <c r="O174" s="1174"/>
      <c r="P174" s="1174"/>
      <c r="Q174" s="1174"/>
      <c r="R174" s="1174"/>
      <c r="S174" s="1197"/>
    </row>
    <row r="175" spans="1:19" s="603" customFormat="1" ht="48" x14ac:dyDescent="0.2">
      <c r="A175" s="731">
        <v>104</v>
      </c>
      <c r="B175" s="773" t="s">
        <v>8533</v>
      </c>
      <c r="C175" s="774" t="s">
        <v>8534</v>
      </c>
      <c r="D175" s="745" t="s">
        <v>8535</v>
      </c>
      <c r="E175" s="774" t="s">
        <v>8536</v>
      </c>
      <c r="F175" s="746">
        <v>880</v>
      </c>
      <c r="G175" s="697" t="s">
        <v>3009</v>
      </c>
      <c r="H175" s="698">
        <v>44152</v>
      </c>
      <c r="I175" s="699" t="s">
        <v>8649</v>
      </c>
      <c r="J175" s="525" t="s">
        <v>8537</v>
      </c>
      <c r="K175" s="522" t="s">
        <v>496</v>
      </c>
      <c r="L175" s="523"/>
      <c r="M175" s="522" t="s">
        <v>496</v>
      </c>
      <c r="N175" s="523"/>
      <c r="O175" s="732" t="s">
        <v>496</v>
      </c>
      <c r="P175" s="732"/>
      <c r="Q175" s="732"/>
      <c r="R175" s="732"/>
      <c r="S175" s="627"/>
    </row>
    <row r="176" spans="1:19" s="603" customFormat="1" ht="48" x14ac:dyDescent="0.2">
      <c r="A176" s="1108">
        <v>105</v>
      </c>
      <c r="B176" s="1216" t="s">
        <v>8538</v>
      </c>
      <c r="C176" s="1208" t="s">
        <v>7328</v>
      </c>
      <c r="D176" s="745" t="s">
        <v>8539</v>
      </c>
      <c r="E176" s="1208" t="s">
        <v>8540</v>
      </c>
      <c r="F176" s="746">
        <v>444.7</v>
      </c>
      <c r="G176" s="697" t="s">
        <v>3009</v>
      </c>
      <c r="H176" s="698">
        <v>44152</v>
      </c>
      <c r="I176" s="699" t="s">
        <v>8541</v>
      </c>
      <c r="J176" s="525" t="s">
        <v>8542</v>
      </c>
      <c r="K176" s="522" t="s">
        <v>496</v>
      </c>
      <c r="L176" s="523"/>
      <c r="M176" s="522" t="s">
        <v>496</v>
      </c>
      <c r="N176" s="523"/>
      <c r="O176" s="732" t="s">
        <v>496</v>
      </c>
      <c r="P176" s="732"/>
      <c r="Q176" s="732"/>
      <c r="R176" s="732"/>
      <c r="S176" s="627"/>
    </row>
    <row r="177" spans="1:19" s="603" customFormat="1" ht="48" x14ac:dyDescent="0.2">
      <c r="A177" s="1110"/>
      <c r="B177" s="1217"/>
      <c r="C177" s="1209"/>
      <c r="D177" s="745" t="s">
        <v>8543</v>
      </c>
      <c r="E177" s="1209"/>
      <c r="F177" s="746">
        <v>140</v>
      </c>
      <c r="G177" s="697" t="s">
        <v>3009</v>
      </c>
      <c r="H177" s="698">
        <v>44152</v>
      </c>
      <c r="I177" s="699" t="s">
        <v>8544</v>
      </c>
      <c r="J177" s="525" t="s">
        <v>8545</v>
      </c>
      <c r="K177" s="522" t="s">
        <v>496</v>
      </c>
      <c r="L177" s="523"/>
      <c r="M177" s="522" t="s">
        <v>496</v>
      </c>
      <c r="N177" s="523"/>
      <c r="O177" s="732" t="s">
        <v>496</v>
      </c>
      <c r="P177" s="732"/>
      <c r="Q177" s="732"/>
      <c r="R177" s="732"/>
      <c r="S177" s="627"/>
    </row>
    <row r="178" spans="1:19" s="603" customFormat="1" ht="48" x14ac:dyDescent="0.2">
      <c r="A178" s="1110"/>
      <c r="B178" s="1217"/>
      <c r="C178" s="1209"/>
      <c r="D178" s="745" t="s">
        <v>8327</v>
      </c>
      <c r="E178" s="1209"/>
      <c r="F178" s="746">
        <v>627.15</v>
      </c>
      <c r="G178" s="697" t="s">
        <v>3009</v>
      </c>
      <c r="H178" s="698">
        <v>44152</v>
      </c>
      <c r="I178" s="699" t="s">
        <v>8541</v>
      </c>
      <c r="J178" s="525" t="s">
        <v>8546</v>
      </c>
      <c r="K178" s="522" t="s">
        <v>496</v>
      </c>
      <c r="L178" s="523"/>
      <c r="M178" s="522" t="s">
        <v>496</v>
      </c>
      <c r="N178" s="523"/>
      <c r="O178" s="732" t="s">
        <v>496</v>
      </c>
      <c r="P178" s="732"/>
      <c r="Q178" s="732"/>
      <c r="R178" s="732"/>
      <c r="S178" s="627"/>
    </row>
    <row r="179" spans="1:19" s="603" customFormat="1" ht="48" x14ac:dyDescent="0.2">
      <c r="A179" s="1110"/>
      <c r="B179" s="1217"/>
      <c r="C179" s="1209"/>
      <c r="D179" s="745" t="s">
        <v>8178</v>
      </c>
      <c r="E179" s="1209"/>
      <c r="F179" s="746">
        <v>564.6</v>
      </c>
      <c r="G179" s="697" t="s">
        <v>3009</v>
      </c>
      <c r="H179" s="698">
        <v>44152</v>
      </c>
      <c r="I179" s="699" t="s">
        <v>8547</v>
      </c>
      <c r="J179" s="525" t="s">
        <v>8548</v>
      </c>
      <c r="K179" s="522" t="s">
        <v>496</v>
      </c>
      <c r="L179" s="523"/>
      <c r="M179" s="522" t="s">
        <v>496</v>
      </c>
      <c r="N179" s="523"/>
      <c r="O179" s="732" t="s">
        <v>496</v>
      </c>
      <c r="P179" s="732"/>
      <c r="Q179" s="732"/>
      <c r="R179" s="732"/>
      <c r="S179" s="627"/>
    </row>
    <row r="180" spans="1:19" s="603" customFormat="1" ht="48" x14ac:dyDescent="0.2">
      <c r="A180" s="1109"/>
      <c r="B180" s="1218"/>
      <c r="C180" s="1210"/>
      <c r="D180" s="745" t="s">
        <v>7536</v>
      </c>
      <c r="E180" s="1210"/>
      <c r="F180" s="746">
        <v>1854</v>
      </c>
      <c r="G180" s="697" t="s">
        <v>3009</v>
      </c>
      <c r="H180" s="698">
        <v>44152</v>
      </c>
      <c r="I180" s="699" t="s">
        <v>8541</v>
      </c>
      <c r="J180" s="525" t="s">
        <v>8549</v>
      </c>
      <c r="K180" s="522" t="s">
        <v>496</v>
      </c>
      <c r="L180" s="523"/>
      <c r="M180" s="522" t="s">
        <v>496</v>
      </c>
      <c r="N180" s="523"/>
      <c r="O180" s="732" t="s">
        <v>496</v>
      </c>
      <c r="P180" s="732"/>
      <c r="Q180" s="732"/>
      <c r="R180" s="732"/>
      <c r="S180" s="627"/>
    </row>
    <row r="181" spans="1:19" s="603" customFormat="1" ht="36" customHeight="1" x14ac:dyDescent="0.2">
      <c r="A181" s="731">
        <v>106</v>
      </c>
      <c r="B181" s="773" t="s">
        <v>8550</v>
      </c>
      <c r="C181" s="774" t="s">
        <v>8551</v>
      </c>
      <c r="D181" s="745" t="s">
        <v>8552</v>
      </c>
      <c r="E181" s="774" t="s">
        <v>8650</v>
      </c>
      <c r="F181" s="746" t="s">
        <v>2534</v>
      </c>
      <c r="G181" s="697" t="s">
        <v>3009</v>
      </c>
      <c r="H181" s="698">
        <v>44161</v>
      </c>
      <c r="I181" s="775" t="s">
        <v>2534</v>
      </c>
      <c r="J181" s="525" t="s">
        <v>2534</v>
      </c>
      <c r="K181" s="723" t="s">
        <v>2534</v>
      </c>
      <c r="L181" s="723" t="s">
        <v>2534</v>
      </c>
      <c r="M181" s="723" t="s">
        <v>2534</v>
      </c>
      <c r="N181" s="723" t="s">
        <v>2534</v>
      </c>
      <c r="O181" s="723" t="s">
        <v>2534</v>
      </c>
      <c r="P181" s="723" t="s">
        <v>2534</v>
      </c>
      <c r="Q181" s="723" t="s">
        <v>2534</v>
      </c>
      <c r="R181" s="723" t="s">
        <v>2534</v>
      </c>
      <c r="S181" s="756" t="s">
        <v>8598</v>
      </c>
    </row>
    <row r="182" spans="1:19" s="603" customFormat="1" ht="36" x14ac:dyDescent="0.2">
      <c r="A182" s="730">
        <v>107</v>
      </c>
      <c r="B182" s="773" t="s">
        <v>8553</v>
      </c>
      <c r="C182" s="774" t="s">
        <v>8554</v>
      </c>
      <c r="D182" s="745" t="s">
        <v>8178</v>
      </c>
      <c r="E182" s="774" t="s">
        <v>8555</v>
      </c>
      <c r="F182" s="746">
        <v>900</v>
      </c>
      <c r="G182" s="697" t="s">
        <v>3009</v>
      </c>
      <c r="H182" s="698">
        <v>44161</v>
      </c>
      <c r="I182" s="699" t="s">
        <v>8520</v>
      </c>
      <c r="J182" s="525" t="s">
        <v>8556</v>
      </c>
      <c r="K182" s="522" t="s">
        <v>496</v>
      </c>
      <c r="L182" s="523"/>
      <c r="M182" s="522" t="s">
        <v>496</v>
      </c>
      <c r="N182" s="523"/>
      <c r="O182" s="735" t="s">
        <v>496</v>
      </c>
      <c r="P182" s="735"/>
      <c r="Q182" s="735"/>
      <c r="R182" s="735"/>
      <c r="S182" s="627"/>
    </row>
    <row r="183" spans="1:19" s="603" customFormat="1" ht="36" x14ac:dyDescent="0.2">
      <c r="A183" s="789">
        <v>108</v>
      </c>
      <c r="B183" s="773" t="s">
        <v>8557</v>
      </c>
      <c r="C183" s="774" t="s">
        <v>8558</v>
      </c>
      <c r="D183" s="745" t="s">
        <v>10</v>
      </c>
      <c r="E183" s="774" t="s">
        <v>8559</v>
      </c>
      <c r="F183" s="746">
        <v>4142.97</v>
      </c>
      <c r="G183" s="697" t="s">
        <v>3009</v>
      </c>
      <c r="H183" s="698">
        <v>44165</v>
      </c>
      <c r="I183" s="699" t="s">
        <v>8560</v>
      </c>
      <c r="J183" s="525" t="s">
        <v>8561</v>
      </c>
      <c r="K183" s="522"/>
      <c r="L183" s="523"/>
      <c r="M183" s="522"/>
      <c r="N183" s="523"/>
      <c r="O183" s="735"/>
      <c r="P183" s="735"/>
      <c r="Q183" s="735"/>
      <c r="R183" s="735"/>
      <c r="S183" s="627" t="s">
        <v>6987</v>
      </c>
    </row>
    <row r="184" spans="1:19" s="603" customFormat="1" ht="48" x14ac:dyDescent="0.2">
      <c r="A184" s="814">
        <v>109</v>
      </c>
      <c r="B184" s="773" t="s">
        <v>8562</v>
      </c>
      <c r="C184" s="774" t="s">
        <v>8563</v>
      </c>
      <c r="D184" s="745" t="s">
        <v>8482</v>
      </c>
      <c r="E184" s="774" t="s">
        <v>8564</v>
      </c>
      <c r="F184" s="746">
        <v>204.18</v>
      </c>
      <c r="G184" s="697" t="s">
        <v>3009</v>
      </c>
      <c r="H184" s="698">
        <v>44165</v>
      </c>
      <c r="I184" s="699" t="s">
        <v>8565</v>
      </c>
      <c r="J184" s="525" t="s">
        <v>8566</v>
      </c>
      <c r="K184" s="522"/>
      <c r="L184" s="523"/>
      <c r="M184" s="522"/>
      <c r="N184" s="523"/>
      <c r="O184" s="735"/>
      <c r="P184" s="735"/>
      <c r="Q184" s="735"/>
      <c r="R184" s="735"/>
      <c r="S184" s="627" t="s">
        <v>6987</v>
      </c>
    </row>
    <row r="185" spans="1:19" s="603" customFormat="1" ht="72" x14ac:dyDescent="0.2">
      <c r="A185" s="814">
        <v>110</v>
      </c>
      <c r="B185" s="773" t="s">
        <v>8567</v>
      </c>
      <c r="C185" s="774" t="s">
        <v>8568</v>
      </c>
      <c r="D185" s="745" t="s">
        <v>8569</v>
      </c>
      <c r="E185" s="774" t="s">
        <v>8570</v>
      </c>
      <c r="F185" s="746">
        <v>12585.52</v>
      </c>
      <c r="G185" s="697" t="s">
        <v>5202</v>
      </c>
      <c r="H185" s="698">
        <v>44169</v>
      </c>
      <c r="I185" s="699" t="s">
        <v>8571</v>
      </c>
      <c r="J185" s="525" t="s">
        <v>8572</v>
      </c>
      <c r="K185" s="522" t="s">
        <v>496</v>
      </c>
      <c r="L185" s="523"/>
      <c r="M185" s="522" t="s">
        <v>496</v>
      </c>
      <c r="N185" s="523"/>
      <c r="O185" s="735" t="s">
        <v>496</v>
      </c>
      <c r="P185" s="735"/>
      <c r="Q185" s="735"/>
      <c r="R185" s="735"/>
      <c r="S185" s="627"/>
    </row>
    <row r="186" spans="1:19" s="603" customFormat="1" ht="48" x14ac:dyDescent="0.2">
      <c r="A186" s="1181">
        <v>111</v>
      </c>
      <c r="B186" s="1216" t="s">
        <v>8573</v>
      </c>
      <c r="C186" s="1222" t="s">
        <v>8574</v>
      </c>
      <c r="D186" s="745" t="s">
        <v>8589</v>
      </c>
      <c r="E186" s="1222" t="s">
        <v>8651</v>
      </c>
      <c r="F186" s="746">
        <v>202.6</v>
      </c>
      <c r="G186" s="697" t="s">
        <v>5202</v>
      </c>
      <c r="H186" s="698">
        <v>44172</v>
      </c>
      <c r="I186" s="699" t="s">
        <v>8652</v>
      </c>
      <c r="J186" s="525" t="s">
        <v>8590</v>
      </c>
      <c r="K186" s="522" t="s">
        <v>496</v>
      </c>
      <c r="L186" s="522"/>
      <c r="M186" s="522" t="s">
        <v>496</v>
      </c>
      <c r="N186" s="522"/>
      <c r="O186" s="784" t="s">
        <v>496</v>
      </c>
      <c r="P186" s="784"/>
      <c r="Q186" s="784"/>
      <c r="R186" s="784"/>
      <c r="S186" s="627"/>
    </row>
    <row r="187" spans="1:19" s="603" customFormat="1" ht="48" x14ac:dyDescent="0.2">
      <c r="A187" s="1181"/>
      <c r="B187" s="1217"/>
      <c r="C187" s="1241"/>
      <c r="D187" s="745" t="s">
        <v>8591</v>
      </c>
      <c r="E187" s="1241"/>
      <c r="F187" s="746">
        <v>234</v>
      </c>
      <c r="G187" s="697" t="s">
        <v>5202</v>
      </c>
      <c r="H187" s="698">
        <v>44172</v>
      </c>
      <c r="I187" s="699" t="s">
        <v>8652</v>
      </c>
      <c r="J187" s="525" t="s">
        <v>8592</v>
      </c>
      <c r="K187" s="522" t="s">
        <v>496</v>
      </c>
      <c r="L187" s="522"/>
      <c r="M187" s="522" t="s">
        <v>496</v>
      </c>
      <c r="N187" s="522"/>
      <c r="O187" s="784" t="s">
        <v>496</v>
      </c>
      <c r="P187" s="784"/>
      <c r="Q187" s="784"/>
      <c r="R187" s="784"/>
      <c r="S187" s="627"/>
    </row>
    <row r="188" spans="1:19" s="603" customFormat="1" ht="48" x14ac:dyDescent="0.2">
      <c r="A188" s="1120"/>
      <c r="B188" s="1218"/>
      <c r="C188" s="1223"/>
      <c r="D188" s="745" t="s">
        <v>8593</v>
      </c>
      <c r="E188" s="1223"/>
      <c r="F188" s="746">
        <v>68.400000000000006</v>
      </c>
      <c r="G188" s="697" t="s">
        <v>5202</v>
      </c>
      <c r="H188" s="698">
        <v>44172</v>
      </c>
      <c r="I188" s="699" t="s">
        <v>8652</v>
      </c>
      <c r="J188" s="525" t="s">
        <v>8594</v>
      </c>
      <c r="K188" s="522" t="s">
        <v>496</v>
      </c>
      <c r="L188" s="522"/>
      <c r="M188" s="522" t="s">
        <v>496</v>
      </c>
      <c r="N188" s="522"/>
      <c r="O188" s="784" t="s">
        <v>496</v>
      </c>
      <c r="P188" s="784"/>
      <c r="Q188" s="784"/>
      <c r="R188" s="784"/>
      <c r="S188" s="627"/>
    </row>
    <row r="189" spans="1:19" s="603" customFormat="1" ht="48" x14ac:dyDescent="0.2">
      <c r="A189" s="788">
        <v>112</v>
      </c>
      <c r="B189" s="773" t="s">
        <v>8575</v>
      </c>
      <c r="C189" s="774" t="s">
        <v>6924</v>
      </c>
      <c r="D189" s="745" t="s">
        <v>8576</v>
      </c>
      <c r="E189" s="774" t="s">
        <v>8653</v>
      </c>
      <c r="F189" s="746">
        <v>3600</v>
      </c>
      <c r="G189" s="697" t="s">
        <v>3009</v>
      </c>
      <c r="H189" s="698">
        <v>44165</v>
      </c>
      <c r="I189" s="699" t="s">
        <v>8577</v>
      </c>
      <c r="J189" s="525" t="s">
        <v>8578</v>
      </c>
      <c r="K189" s="522" t="s">
        <v>496</v>
      </c>
      <c r="L189" s="522"/>
      <c r="M189" s="522" t="s">
        <v>496</v>
      </c>
      <c r="N189" s="522"/>
      <c r="O189" s="815"/>
      <c r="P189" s="815"/>
      <c r="Q189" s="815"/>
      <c r="R189" s="815" t="s">
        <v>496</v>
      </c>
      <c r="S189" s="627"/>
    </row>
    <row r="190" spans="1:19" s="603" customFormat="1" ht="60" x14ac:dyDescent="0.2">
      <c r="A190" s="814">
        <v>113</v>
      </c>
      <c r="B190" s="780" t="s">
        <v>8579</v>
      </c>
      <c r="C190" s="779" t="s">
        <v>8580</v>
      </c>
      <c r="D190" s="748" t="s">
        <v>2805</v>
      </c>
      <c r="E190" s="779" t="s">
        <v>8581</v>
      </c>
      <c r="F190" s="749">
        <v>302.5</v>
      </c>
      <c r="G190" s="750" t="s">
        <v>3009</v>
      </c>
      <c r="H190" s="751">
        <v>44165</v>
      </c>
      <c r="I190" s="752" t="s">
        <v>8582</v>
      </c>
      <c r="J190" s="786" t="s">
        <v>8583</v>
      </c>
      <c r="K190" s="743" t="s">
        <v>496</v>
      </c>
      <c r="L190" s="743"/>
      <c r="M190" s="743" t="s">
        <v>496</v>
      </c>
      <c r="N190" s="743"/>
      <c r="O190" s="787" t="s">
        <v>496</v>
      </c>
      <c r="P190" s="787"/>
      <c r="Q190" s="787"/>
      <c r="R190" s="787"/>
      <c r="S190" s="667"/>
    </row>
    <row r="191" spans="1:19" s="603" customFormat="1" ht="48" x14ac:dyDescent="0.2">
      <c r="A191" s="778">
        <v>114</v>
      </c>
      <c r="B191" s="782" t="s">
        <v>8584</v>
      </c>
      <c r="C191" s="783" t="s">
        <v>8585</v>
      </c>
      <c r="D191" s="745" t="s">
        <v>8586</v>
      </c>
      <c r="E191" s="783" t="s">
        <v>8654</v>
      </c>
      <c r="F191" s="746">
        <v>334.91</v>
      </c>
      <c r="G191" s="697" t="s">
        <v>5202</v>
      </c>
      <c r="H191" s="698">
        <v>44168</v>
      </c>
      <c r="I191" s="699" t="s">
        <v>8587</v>
      </c>
      <c r="J191" s="525" t="s">
        <v>8588</v>
      </c>
      <c r="K191" s="522" t="s">
        <v>496</v>
      </c>
      <c r="L191" s="522"/>
      <c r="M191" s="522" t="s">
        <v>496</v>
      </c>
      <c r="N191" s="784"/>
      <c r="O191" s="784" t="s">
        <v>496</v>
      </c>
      <c r="P191" s="784"/>
      <c r="Q191" s="784"/>
      <c r="R191" s="785"/>
      <c r="S191" s="782"/>
    </row>
    <row r="192" spans="1:19" s="603" customFormat="1" ht="17.25" customHeight="1" x14ac:dyDescent="0.2">
      <c r="A192" s="613"/>
      <c r="B192" s="614"/>
      <c r="C192" s="607"/>
      <c r="D192" s="614"/>
      <c r="E192" s="607"/>
      <c r="F192" s="811">
        <f>SUM(F9:F191)</f>
        <v>755641.522</v>
      </c>
      <c r="G192" s="619"/>
      <c r="H192" s="616"/>
      <c r="I192" s="614"/>
      <c r="J192" s="609"/>
      <c r="O192" s="602"/>
      <c r="P192" s="602"/>
      <c r="Q192" s="602"/>
      <c r="R192" s="602"/>
      <c r="S192" s="604"/>
    </row>
    <row r="193" spans="1:19" s="603" customFormat="1" x14ac:dyDescent="0.2">
      <c r="A193" s="613"/>
      <c r="B193" s="614"/>
      <c r="C193" s="607"/>
      <c r="D193" s="614"/>
      <c r="E193" s="607"/>
      <c r="F193" s="615"/>
      <c r="G193" s="619"/>
      <c r="H193" s="616"/>
      <c r="I193" s="614"/>
      <c r="J193" s="609"/>
      <c r="O193" s="602"/>
      <c r="P193" s="602"/>
      <c r="Q193" s="602"/>
      <c r="R193" s="602"/>
      <c r="S193" s="604"/>
    </row>
    <row r="194" spans="1:19" s="603" customFormat="1" x14ac:dyDescent="0.2">
      <c r="A194" s="613"/>
      <c r="B194" s="614"/>
      <c r="C194" s="607"/>
      <c r="D194" s="614"/>
      <c r="E194" s="607"/>
      <c r="F194" s="615"/>
      <c r="G194" s="619"/>
      <c r="H194" s="616"/>
      <c r="I194" s="614"/>
      <c r="J194" s="609"/>
      <c r="O194" s="602"/>
      <c r="P194" s="602"/>
      <c r="Q194" s="602"/>
      <c r="R194" s="602"/>
      <c r="S194" s="604"/>
    </row>
    <row r="195" spans="1:19" s="603" customFormat="1" x14ac:dyDescent="0.2">
      <c r="A195" s="613"/>
      <c r="B195" s="614"/>
      <c r="C195" s="607"/>
      <c r="D195" s="614"/>
      <c r="E195" s="607"/>
      <c r="F195" s="615"/>
      <c r="G195" s="619"/>
      <c r="H195" s="616"/>
      <c r="I195" s="614"/>
      <c r="J195" s="609"/>
      <c r="O195" s="602"/>
      <c r="P195" s="602"/>
      <c r="Q195" s="602"/>
      <c r="R195" s="602"/>
      <c r="S195" s="604"/>
    </row>
    <row r="196" spans="1:19" s="603" customFormat="1" ht="9.75" customHeight="1" x14ac:dyDescent="0.2">
      <c r="A196" s="613"/>
      <c r="B196" s="614"/>
      <c r="C196" s="607"/>
      <c r="D196" s="614"/>
      <c r="E196" s="607"/>
      <c r="F196" s="615"/>
      <c r="G196" s="619"/>
      <c r="H196" s="616"/>
      <c r="I196" s="614"/>
      <c r="J196" s="609"/>
      <c r="O196" s="602"/>
      <c r="P196" s="602"/>
      <c r="Q196" s="602"/>
      <c r="R196" s="602"/>
      <c r="S196" s="604"/>
    </row>
    <row r="197" spans="1:19" s="603" customFormat="1" hidden="1" x14ac:dyDescent="0.2">
      <c r="A197" s="613"/>
      <c r="B197" s="614"/>
      <c r="C197" s="607"/>
      <c r="D197" s="614"/>
      <c r="E197" s="607"/>
      <c r="F197" s="615"/>
      <c r="G197" s="619"/>
      <c r="H197" s="616"/>
      <c r="I197" s="614"/>
      <c r="J197" s="609"/>
      <c r="O197" s="602"/>
      <c r="P197" s="602"/>
      <c r="Q197" s="602"/>
      <c r="R197" s="602"/>
      <c r="S197" s="604"/>
    </row>
    <row r="198" spans="1:19" s="603" customFormat="1" ht="26.25" customHeight="1" thickBot="1" x14ac:dyDescent="0.25">
      <c r="A198" s="1178" t="s">
        <v>8437</v>
      </c>
      <c r="B198" s="1178"/>
      <c r="C198" s="1178"/>
      <c r="D198" s="1178"/>
      <c r="E198" s="1178"/>
      <c r="F198" s="1178"/>
      <c r="G198" s="1178"/>
      <c r="H198" s="1178"/>
      <c r="I198" s="1178"/>
      <c r="J198" s="1178"/>
      <c r="K198" s="1178"/>
      <c r="L198" s="1178"/>
      <c r="M198" s="1178"/>
      <c r="N198" s="1178"/>
      <c r="O198" s="1178"/>
      <c r="P198" s="1178"/>
      <c r="Q198" s="1178"/>
      <c r="R198" s="1178"/>
      <c r="S198" s="1178"/>
    </row>
    <row r="199" spans="1:19" s="603" customFormat="1" x14ac:dyDescent="0.2">
      <c r="A199" s="1206" t="s">
        <v>7239</v>
      </c>
      <c r="B199" s="1204" t="s">
        <v>4857</v>
      </c>
      <c r="C199" s="1204" t="s">
        <v>5514</v>
      </c>
      <c r="D199" s="1204" t="s">
        <v>2520</v>
      </c>
      <c r="E199" s="1204" t="s">
        <v>2521</v>
      </c>
      <c r="F199" s="1200" t="s">
        <v>2522</v>
      </c>
      <c r="G199" s="1200" t="s">
        <v>2523</v>
      </c>
      <c r="H199" s="1202" t="s">
        <v>2524</v>
      </c>
      <c r="I199" s="1204" t="s">
        <v>2525</v>
      </c>
      <c r="J199" s="1204" t="s">
        <v>2526</v>
      </c>
      <c r="K199" s="1204" t="s">
        <v>1079</v>
      </c>
      <c r="L199" s="1204"/>
      <c r="M199" s="1204" t="s">
        <v>1080</v>
      </c>
      <c r="N199" s="1204"/>
      <c r="O199" s="1204" t="s">
        <v>1081</v>
      </c>
      <c r="P199" s="1204"/>
      <c r="Q199" s="1204"/>
      <c r="R199" s="1204"/>
      <c r="S199" s="1198" t="s">
        <v>1082</v>
      </c>
    </row>
    <row r="200" spans="1:19" s="603" customFormat="1" x14ac:dyDescent="0.2">
      <c r="A200" s="1207"/>
      <c r="B200" s="1205"/>
      <c r="C200" s="1205"/>
      <c r="D200" s="1205"/>
      <c r="E200" s="1205"/>
      <c r="F200" s="1201"/>
      <c r="G200" s="1201"/>
      <c r="H200" s="1203"/>
      <c r="I200" s="1205"/>
      <c r="J200" s="1205"/>
      <c r="K200" s="721" t="s">
        <v>1085</v>
      </c>
      <c r="L200" s="721" t="s">
        <v>2527</v>
      </c>
      <c r="M200" s="721" t="s">
        <v>1085</v>
      </c>
      <c r="N200" s="721" t="s">
        <v>1084</v>
      </c>
      <c r="O200" s="721" t="s">
        <v>492</v>
      </c>
      <c r="P200" s="721" t="s">
        <v>493</v>
      </c>
      <c r="Q200" s="721" t="s">
        <v>494</v>
      </c>
      <c r="R200" s="721" t="s">
        <v>495</v>
      </c>
      <c r="S200" s="1199"/>
    </row>
    <row r="201" spans="1:19" s="603" customFormat="1" ht="96" x14ac:dyDescent="0.2">
      <c r="A201" s="714">
        <v>1</v>
      </c>
      <c r="B201" s="563" t="s">
        <v>8206</v>
      </c>
      <c r="C201" s="529" t="s">
        <v>8207</v>
      </c>
      <c r="D201" s="765" t="s">
        <v>8208</v>
      </c>
      <c r="E201" s="529" t="s">
        <v>8209</v>
      </c>
      <c r="F201" s="632">
        <v>1900</v>
      </c>
      <c r="G201" s="530" t="s">
        <v>2827</v>
      </c>
      <c r="H201" s="722">
        <v>43942</v>
      </c>
      <c r="I201" s="566" t="s">
        <v>8210</v>
      </c>
      <c r="J201" s="525" t="s">
        <v>8211</v>
      </c>
      <c r="K201" s="723" t="s">
        <v>2534</v>
      </c>
      <c r="L201" s="723" t="s">
        <v>2534</v>
      </c>
      <c r="M201" s="723" t="s">
        <v>2534</v>
      </c>
      <c r="N201" s="723" t="s">
        <v>2534</v>
      </c>
      <c r="O201" s="723" t="s">
        <v>2534</v>
      </c>
      <c r="P201" s="723" t="s">
        <v>2534</v>
      </c>
      <c r="Q201" s="723" t="s">
        <v>2534</v>
      </c>
      <c r="R201" s="723" t="s">
        <v>2534</v>
      </c>
      <c r="S201" s="724"/>
    </row>
    <row r="202" spans="1:19" s="603" customFormat="1" ht="72.75" thickBot="1" x14ac:dyDescent="0.25">
      <c r="A202" s="715">
        <v>2</v>
      </c>
      <c r="B202" s="725" t="s">
        <v>8212</v>
      </c>
      <c r="C202" s="716" t="s">
        <v>8213</v>
      </c>
      <c r="D202" s="766" t="s">
        <v>8214</v>
      </c>
      <c r="E202" s="716" t="s">
        <v>8215</v>
      </c>
      <c r="F202" s="631">
        <v>59994</v>
      </c>
      <c r="G202" s="717" t="s">
        <v>2847</v>
      </c>
      <c r="H202" s="718">
        <v>43958</v>
      </c>
      <c r="I202" s="719" t="s">
        <v>8216</v>
      </c>
      <c r="J202" s="729" t="s">
        <v>8217</v>
      </c>
      <c r="K202" s="726" t="s">
        <v>2534</v>
      </c>
      <c r="L202" s="726" t="s">
        <v>2534</v>
      </c>
      <c r="M202" s="726" t="s">
        <v>2534</v>
      </c>
      <c r="N202" s="726" t="s">
        <v>2534</v>
      </c>
      <c r="O202" s="726" t="s">
        <v>2534</v>
      </c>
      <c r="P202" s="726" t="s">
        <v>2534</v>
      </c>
      <c r="Q202" s="726" t="s">
        <v>2534</v>
      </c>
      <c r="R202" s="726" t="s">
        <v>2534</v>
      </c>
      <c r="S202" s="720"/>
    </row>
    <row r="203" spans="1:19" s="603" customFormat="1" x14ac:dyDescent="0.2">
      <c r="A203" s="613"/>
      <c r="B203" s="614"/>
      <c r="C203" s="607"/>
      <c r="D203" s="614"/>
      <c r="E203" s="607"/>
      <c r="F203" s="812">
        <f>+F201+F202</f>
        <v>61894</v>
      </c>
      <c r="G203" s="619"/>
      <c r="H203" s="616"/>
      <c r="I203" s="614"/>
      <c r="J203" s="609"/>
      <c r="O203" s="602"/>
      <c r="P203" s="602"/>
      <c r="Q203" s="602"/>
      <c r="R203" s="602"/>
      <c r="S203" s="604"/>
    </row>
    <row r="204" spans="1:19" s="603" customFormat="1" x14ac:dyDescent="0.2">
      <c r="A204" s="613"/>
      <c r="B204" s="614"/>
      <c r="C204" s="607"/>
      <c r="D204" s="614"/>
      <c r="E204" s="607"/>
      <c r="F204" s="777"/>
      <c r="G204" s="619"/>
      <c r="H204" s="616"/>
      <c r="I204" s="614"/>
      <c r="J204" s="609"/>
      <c r="O204" s="602"/>
      <c r="P204" s="602"/>
      <c r="Q204" s="602"/>
      <c r="R204" s="602"/>
      <c r="S204" s="604"/>
    </row>
    <row r="205" spans="1:19" s="603" customFormat="1" x14ac:dyDescent="0.2">
      <c r="A205" s="613"/>
      <c r="B205" s="614"/>
      <c r="C205" s="607"/>
      <c r="D205" s="614"/>
      <c r="E205" s="607"/>
      <c r="F205" s="777"/>
      <c r="G205" s="619"/>
      <c r="H205" s="616"/>
      <c r="I205" s="614"/>
      <c r="J205" s="609"/>
      <c r="O205" s="602"/>
      <c r="P205" s="602"/>
      <c r="Q205" s="602"/>
      <c r="R205" s="602"/>
      <c r="S205" s="604"/>
    </row>
    <row r="206" spans="1:19" s="603" customFormat="1" ht="19.5" customHeight="1" thickBot="1" x14ac:dyDescent="0.25">
      <c r="A206" s="1178" t="s">
        <v>6112</v>
      </c>
      <c r="B206" s="1178"/>
      <c r="C206" s="1178"/>
      <c r="D206" s="1178"/>
      <c r="E206" s="1178"/>
      <c r="F206" s="1178"/>
      <c r="G206" s="1178"/>
      <c r="H206" s="1178"/>
      <c r="I206" s="1178"/>
      <c r="J206" s="1178"/>
      <c r="K206" s="1178"/>
      <c r="L206" s="1178"/>
      <c r="M206" s="1178"/>
      <c r="N206" s="1178"/>
      <c r="O206" s="1178"/>
      <c r="P206" s="1178"/>
      <c r="Q206" s="1178"/>
      <c r="R206" s="1178"/>
      <c r="S206" s="1178"/>
    </row>
    <row r="207" spans="1:19" s="603" customFormat="1" ht="12.75" thickBot="1" x14ac:dyDescent="0.25">
      <c r="A207" s="613"/>
      <c r="B207" s="614"/>
      <c r="C207" s="607"/>
      <c r="D207" s="614"/>
      <c r="E207" s="607"/>
      <c r="F207" s="615"/>
      <c r="G207" s="619"/>
      <c r="H207" s="616"/>
      <c r="I207" s="614"/>
      <c r="J207" s="609"/>
      <c r="O207" s="602"/>
      <c r="P207" s="602"/>
      <c r="Q207" s="602"/>
      <c r="R207" s="602"/>
      <c r="S207" s="604"/>
    </row>
    <row r="208" spans="1:19" s="603" customFormat="1" ht="12.75" customHeight="1" thickTop="1" x14ac:dyDescent="0.2">
      <c r="A208" s="1194" t="s">
        <v>7239</v>
      </c>
      <c r="B208" s="1186" t="s">
        <v>4857</v>
      </c>
      <c r="C208" s="1192" t="s">
        <v>5514</v>
      </c>
      <c r="D208" s="1186" t="s">
        <v>2520</v>
      </c>
      <c r="E208" s="1186" t="s">
        <v>2521</v>
      </c>
      <c r="F208" s="1190" t="s">
        <v>2522</v>
      </c>
      <c r="G208" s="1190" t="s">
        <v>2523</v>
      </c>
      <c r="H208" s="1188" t="s">
        <v>2524</v>
      </c>
      <c r="I208" s="1186" t="s">
        <v>2525</v>
      </c>
      <c r="J208" s="1184" t="s">
        <v>8631</v>
      </c>
      <c r="K208" s="1175" t="s">
        <v>1079</v>
      </c>
      <c r="L208" s="1176"/>
      <c r="M208" s="1175" t="s">
        <v>1080</v>
      </c>
      <c r="N208" s="1176"/>
      <c r="O208" s="1175" t="s">
        <v>1081</v>
      </c>
      <c r="P208" s="1177"/>
      <c r="Q208" s="1177"/>
      <c r="R208" s="1176"/>
      <c r="S208" s="1182" t="s">
        <v>1082</v>
      </c>
    </row>
    <row r="209" spans="1:19" s="603" customFormat="1" ht="12.75" thickBot="1" x14ac:dyDescent="0.25">
      <c r="A209" s="1195"/>
      <c r="B209" s="1187"/>
      <c r="C209" s="1193"/>
      <c r="D209" s="1187"/>
      <c r="E209" s="1187"/>
      <c r="F209" s="1191"/>
      <c r="G209" s="1191"/>
      <c r="H209" s="1189"/>
      <c r="I209" s="1187"/>
      <c r="J209" s="1185"/>
      <c r="K209" s="844" t="s">
        <v>1085</v>
      </c>
      <c r="L209" s="844" t="s">
        <v>2527</v>
      </c>
      <c r="M209" s="844" t="s">
        <v>1085</v>
      </c>
      <c r="N209" s="844" t="s">
        <v>1084</v>
      </c>
      <c r="O209" s="844" t="s">
        <v>492</v>
      </c>
      <c r="P209" s="844" t="s">
        <v>493</v>
      </c>
      <c r="Q209" s="844" t="s">
        <v>494</v>
      </c>
      <c r="R209" s="844" t="s">
        <v>495</v>
      </c>
      <c r="S209" s="1183"/>
    </row>
    <row r="210" spans="1:19" s="603" customFormat="1" ht="37.5" thickTop="1" thickBot="1" x14ac:dyDescent="0.25">
      <c r="A210" s="845">
        <v>1</v>
      </c>
      <c r="B210" s="574" t="s">
        <v>8620</v>
      </c>
      <c r="C210" s="575" t="s">
        <v>8252</v>
      </c>
      <c r="D210" s="575" t="s">
        <v>8621</v>
      </c>
      <c r="E210" s="575" t="s">
        <v>8622</v>
      </c>
      <c r="F210" s="846" t="s">
        <v>2534</v>
      </c>
      <c r="G210" s="578" t="s">
        <v>2657</v>
      </c>
      <c r="H210" s="586">
        <v>43987</v>
      </c>
      <c r="I210" s="796" t="s">
        <v>8623</v>
      </c>
      <c r="J210" s="847" t="s">
        <v>2534</v>
      </c>
      <c r="K210" s="809"/>
      <c r="L210" s="809"/>
      <c r="M210" s="809"/>
      <c r="N210" s="809"/>
      <c r="O210" s="809"/>
      <c r="P210" s="809"/>
      <c r="Q210" s="809"/>
      <c r="R210" s="809"/>
      <c r="S210" s="848"/>
    </row>
    <row r="211" spans="1:19" s="603" customFormat="1" ht="12.75" thickTop="1" x14ac:dyDescent="0.2">
      <c r="A211" s="613"/>
      <c r="B211" s="614"/>
      <c r="C211" s="607"/>
      <c r="D211" s="614"/>
      <c r="E211" s="607"/>
      <c r="F211" s="812">
        <f>SUM(F210:F210)</f>
        <v>0</v>
      </c>
      <c r="G211" s="619"/>
      <c r="H211" s="616"/>
      <c r="I211" s="614"/>
      <c r="J211" s="609"/>
      <c r="O211" s="602"/>
      <c r="P211" s="602"/>
      <c r="Q211" s="602"/>
      <c r="R211" s="602"/>
      <c r="S211" s="604"/>
    </row>
    <row r="212" spans="1:19" s="603" customFormat="1" x14ac:dyDescent="0.2">
      <c r="A212" s="613"/>
      <c r="B212" s="614"/>
      <c r="C212" s="607"/>
      <c r="D212" s="614"/>
      <c r="E212" s="607"/>
      <c r="F212" s="615"/>
      <c r="G212" s="619"/>
      <c r="H212" s="616"/>
      <c r="I212" s="614"/>
      <c r="J212" s="609"/>
      <c r="O212" s="602"/>
      <c r="P212" s="602"/>
      <c r="Q212" s="602"/>
      <c r="R212" s="602"/>
      <c r="S212" s="604"/>
    </row>
    <row r="213" spans="1:19" s="603" customFormat="1" ht="19.5" thickBot="1" x14ac:dyDescent="0.25">
      <c r="A213" s="1178" t="s">
        <v>7562</v>
      </c>
      <c r="B213" s="1178"/>
      <c r="C213" s="1178"/>
      <c r="D213" s="1178"/>
      <c r="E213" s="1178"/>
      <c r="F213" s="1178"/>
      <c r="G213" s="1178"/>
      <c r="H213" s="1178"/>
      <c r="I213" s="1178"/>
      <c r="J213" s="1178"/>
      <c r="K213" s="1178"/>
      <c r="L213" s="1178"/>
      <c r="M213" s="1178"/>
      <c r="N213" s="1178"/>
      <c r="O213" s="1178"/>
      <c r="P213" s="1178"/>
      <c r="Q213" s="1178"/>
      <c r="R213" s="1178"/>
      <c r="S213" s="1178"/>
    </row>
    <row r="214" spans="1:19" s="603" customFormat="1" ht="12.75" thickBot="1" x14ac:dyDescent="0.25">
      <c r="A214" s="613"/>
      <c r="B214" s="614"/>
      <c r="C214" s="607"/>
      <c r="D214" s="614"/>
      <c r="E214" s="607"/>
      <c r="F214" s="615"/>
      <c r="G214" s="619"/>
      <c r="H214" s="616"/>
      <c r="I214" s="614"/>
      <c r="J214" s="609"/>
      <c r="O214" s="602"/>
      <c r="P214" s="602"/>
      <c r="Q214" s="602"/>
      <c r="R214" s="602"/>
      <c r="S214" s="604"/>
    </row>
    <row r="215" spans="1:19" s="603" customFormat="1" ht="133.5" customHeight="1" thickTop="1" x14ac:dyDescent="0.2">
      <c r="A215" s="801" t="s">
        <v>7239</v>
      </c>
      <c r="B215" s="798" t="s">
        <v>4857</v>
      </c>
      <c r="C215" s="798" t="s">
        <v>5514</v>
      </c>
      <c r="D215" s="798" t="s">
        <v>2520</v>
      </c>
      <c r="E215" s="798" t="s">
        <v>2521</v>
      </c>
      <c r="F215" s="802" t="s">
        <v>2522</v>
      </c>
      <c r="G215" s="802" t="s">
        <v>2523</v>
      </c>
      <c r="H215" s="797" t="s">
        <v>2524</v>
      </c>
      <c r="I215" s="798" t="s">
        <v>2525</v>
      </c>
      <c r="J215" s="798" t="s">
        <v>8628</v>
      </c>
      <c r="K215" s="1175" t="s">
        <v>1079</v>
      </c>
      <c r="L215" s="1176"/>
      <c r="M215" s="1175" t="s">
        <v>1080</v>
      </c>
      <c r="N215" s="1176"/>
      <c r="O215" s="1175" t="s">
        <v>1081</v>
      </c>
      <c r="P215" s="1177"/>
      <c r="Q215" s="1177"/>
      <c r="R215" s="1176"/>
      <c r="S215" s="791" t="s">
        <v>1082</v>
      </c>
    </row>
    <row r="216" spans="1:19" s="603" customFormat="1" ht="12.75" customHeight="1" thickBot="1" x14ac:dyDescent="0.25">
      <c r="A216" s="803"/>
      <c r="B216" s="800"/>
      <c r="C216" s="800"/>
      <c r="D216" s="800"/>
      <c r="E216" s="800"/>
      <c r="F216" s="804"/>
      <c r="G216" s="804"/>
      <c r="H216" s="799"/>
      <c r="I216" s="800"/>
      <c r="J216" s="800"/>
      <c r="K216" s="793" t="s">
        <v>1085</v>
      </c>
      <c r="L216" s="793" t="s">
        <v>2527</v>
      </c>
      <c r="M216" s="793" t="s">
        <v>1085</v>
      </c>
      <c r="N216" s="793" t="s">
        <v>1084</v>
      </c>
      <c r="O216" s="793" t="s">
        <v>492</v>
      </c>
      <c r="P216" s="793" t="s">
        <v>493</v>
      </c>
      <c r="Q216" s="793" t="s">
        <v>494</v>
      </c>
      <c r="R216" s="793" t="s">
        <v>495</v>
      </c>
      <c r="S216" s="792"/>
    </row>
    <row r="217" spans="1:19" s="603" customFormat="1" ht="101.25" customHeight="1" thickTop="1" thickBot="1" x14ac:dyDescent="0.25">
      <c r="A217" s="805">
        <v>1</v>
      </c>
      <c r="B217" s="806" t="s">
        <v>8627</v>
      </c>
      <c r="C217" s="807" t="s">
        <v>8606</v>
      </c>
      <c r="D217" s="795" t="s">
        <v>8630</v>
      </c>
      <c r="E217" s="807" t="s">
        <v>8608</v>
      </c>
      <c r="F217" s="532" t="s">
        <v>2534</v>
      </c>
      <c r="G217" s="578" t="s">
        <v>3075</v>
      </c>
      <c r="H217" s="586">
        <v>44186</v>
      </c>
      <c r="I217" s="808" t="s">
        <v>2534</v>
      </c>
      <c r="J217" s="808" t="s">
        <v>2534</v>
      </c>
      <c r="K217" s="809" t="s">
        <v>2534</v>
      </c>
      <c r="L217" s="809" t="s">
        <v>2534</v>
      </c>
      <c r="M217" s="809" t="s">
        <v>2534</v>
      </c>
      <c r="N217" s="809" t="s">
        <v>2534</v>
      </c>
      <c r="O217" s="809" t="s">
        <v>2534</v>
      </c>
      <c r="P217" s="809" t="s">
        <v>2534</v>
      </c>
      <c r="Q217" s="809" t="s">
        <v>2534</v>
      </c>
      <c r="R217" s="809" t="s">
        <v>2534</v>
      </c>
      <c r="S217" s="810" t="s">
        <v>8630</v>
      </c>
    </row>
    <row r="218" spans="1:19" s="603" customFormat="1" ht="13.5" thickTop="1" thickBot="1" x14ac:dyDescent="0.25">
      <c r="S218" s="604"/>
    </row>
    <row r="219" spans="1:19" s="603" customFormat="1" ht="21" customHeight="1" thickBot="1" x14ac:dyDescent="0.25">
      <c r="A219" s="1179" t="s">
        <v>8629</v>
      </c>
      <c r="B219" s="1180"/>
      <c r="C219" s="1180"/>
      <c r="D219" s="1180"/>
      <c r="E219" s="1180"/>
      <c r="F219" s="813">
        <f>+F192+F203+F211</f>
        <v>817535.522</v>
      </c>
      <c r="G219" s="619"/>
      <c r="H219" s="616"/>
      <c r="I219" s="614"/>
      <c r="J219" s="609"/>
      <c r="O219" s="602"/>
      <c r="P219" s="602"/>
      <c r="Q219" s="602"/>
      <c r="R219" s="602"/>
      <c r="S219" s="604"/>
    </row>
    <row r="220" spans="1:19" s="603" customFormat="1" x14ac:dyDescent="0.2">
      <c r="A220" s="613"/>
      <c r="B220" s="614"/>
      <c r="C220" s="607"/>
      <c r="D220" s="614"/>
      <c r="E220" s="607"/>
      <c r="F220" s="615"/>
      <c r="G220" s="619"/>
      <c r="H220" s="616"/>
      <c r="I220" s="614"/>
      <c r="J220" s="609"/>
      <c r="O220" s="602"/>
      <c r="P220" s="602"/>
      <c r="Q220" s="602"/>
      <c r="R220" s="602"/>
      <c r="S220" s="604"/>
    </row>
    <row r="221" spans="1:19" s="603" customFormat="1" x14ac:dyDescent="0.2">
      <c r="A221" s="613"/>
      <c r="B221" s="614"/>
      <c r="C221" s="607"/>
      <c r="D221" s="614"/>
      <c r="E221" s="607"/>
      <c r="F221" s="615"/>
      <c r="G221" s="619"/>
      <c r="H221" s="616"/>
      <c r="I221" s="614"/>
      <c r="J221" s="609"/>
      <c r="O221" s="602"/>
      <c r="P221" s="602"/>
      <c r="Q221" s="602"/>
      <c r="R221" s="602"/>
      <c r="S221" s="604"/>
    </row>
    <row r="222" spans="1:19" s="603" customFormat="1" x14ac:dyDescent="0.2">
      <c r="A222" s="613"/>
      <c r="B222" s="614"/>
      <c r="C222" s="607"/>
      <c r="D222" s="614"/>
      <c r="E222" s="607"/>
      <c r="F222" s="615"/>
      <c r="G222" s="619"/>
      <c r="H222" s="616"/>
      <c r="I222" s="614"/>
      <c r="J222" s="609"/>
      <c r="O222" s="602"/>
      <c r="P222" s="602"/>
      <c r="Q222" s="602"/>
      <c r="R222" s="602"/>
      <c r="S222" s="604"/>
    </row>
    <row r="223" spans="1:19" x14ac:dyDescent="0.2">
      <c r="C223" s="607"/>
      <c r="D223" s="614"/>
      <c r="E223" s="607"/>
      <c r="F223" s="615"/>
      <c r="G223" s="619"/>
      <c r="H223" s="616"/>
      <c r="I223" s="614"/>
      <c r="J223" s="609"/>
      <c r="K223" s="603"/>
      <c r="L223" s="603"/>
      <c r="M223" s="603"/>
      <c r="N223" s="603"/>
      <c r="O223" s="602"/>
      <c r="P223" s="602"/>
      <c r="Q223" s="602"/>
      <c r="R223" s="602"/>
      <c r="S223" s="604"/>
    </row>
    <row r="224" spans="1:19" x14ac:dyDescent="0.2">
      <c r="C224" s="607"/>
      <c r="D224" s="614"/>
      <c r="E224" s="607"/>
      <c r="F224" s="615"/>
      <c r="G224" s="619"/>
      <c r="H224" s="616"/>
      <c r="I224" s="614"/>
      <c r="J224" s="609"/>
      <c r="K224" s="603"/>
      <c r="L224" s="603"/>
      <c r="M224" s="603"/>
      <c r="N224" s="603"/>
      <c r="O224" s="602"/>
      <c r="P224" s="602"/>
      <c r="Q224" s="602"/>
      <c r="R224" s="602"/>
      <c r="S224" s="604"/>
    </row>
    <row r="225" spans="3:10" x14ac:dyDescent="0.2">
      <c r="C225" s="607"/>
      <c r="D225" s="614"/>
      <c r="E225" s="607"/>
      <c r="F225" s="615"/>
      <c r="G225" s="619"/>
      <c r="H225" s="616"/>
      <c r="I225" s="614"/>
      <c r="J225" s="609"/>
    </row>
    <row r="226" spans="3:10" x14ac:dyDescent="0.2">
      <c r="C226" s="607"/>
      <c r="D226" s="614"/>
      <c r="E226" s="607"/>
      <c r="F226" s="615"/>
      <c r="G226" s="619"/>
      <c r="H226" s="616"/>
      <c r="I226" s="614"/>
      <c r="J226" s="609"/>
    </row>
    <row r="227" spans="3:10" x14ac:dyDescent="0.2">
      <c r="C227" s="607"/>
      <c r="D227" s="614"/>
      <c r="E227" s="607"/>
      <c r="F227" s="615"/>
      <c r="G227" s="619"/>
      <c r="H227" s="616"/>
      <c r="I227" s="614"/>
      <c r="J227" s="609"/>
    </row>
    <row r="228" spans="3:10" x14ac:dyDescent="0.2">
      <c r="C228" s="607"/>
      <c r="D228" s="614"/>
      <c r="E228" s="607"/>
      <c r="F228" s="615"/>
      <c r="G228" s="619"/>
      <c r="H228" s="616"/>
      <c r="I228" s="614"/>
      <c r="J228" s="609"/>
    </row>
    <row r="229" spans="3:10" x14ac:dyDescent="0.2">
      <c r="C229" s="607"/>
      <c r="D229" s="614"/>
      <c r="E229" s="607"/>
      <c r="F229" s="615"/>
      <c r="G229" s="619"/>
      <c r="H229" s="616"/>
      <c r="I229" s="614"/>
      <c r="J229" s="609"/>
    </row>
    <row r="230" spans="3:10" x14ac:dyDescent="0.2">
      <c r="C230" s="607"/>
      <c r="D230" s="614"/>
      <c r="E230" s="607"/>
      <c r="F230" s="615"/>
      <c r="G230" s="619"/>
      <c r="H230" s="616"/>
      <c r="I230" s="614"/>
      <c r="J230" s="609"/>
    </row>
    <row r="231" spans="3:10" x14ac:dyDescent="0.2">
      <c r="C231" s="607"/>
      <c r="D231" s="614"/>
      <c r="E231" s="607"/>
      <c r="F231" s="615"/>
      <c r="G231" s="619"/>
      <c r="H231" s="616"/>
      <c r="I231" s="614"/>
      <c r="J231" s="609"/>
    </row>
    <row r="232" spans="3:10" x14ac:dyDescent="0.2">
      <c r="C232" s="607"/>
      <c r="D232" s="614"/>
      <c r="E232" s="607"/>
      <c r="F232" s="615"/>
      <c r="G232" s="619"/>
      <c r="H232" s="616"/>
      <c r="I232" s="614"/>
      <c r="J232" s="609"/>
    </row>
    <row r="233" spans="3:10" x14ac:dyDescent="0.2">
      <c r="C233" s="607"/>
      <c r="D233" s="614"/>
      <c r="E233" s="607"/>
      <c r="F233" s="615"/>
      <c r="G233" s="619"/>
      <c r="H233" s="616"/>
      <c r="I233" s="614"/>
      <c r="J233" s="609"/>
    </row>
    <row r="234" spans="3:10" x14ac:dyDescent="0.2">
      <c r="C234" s="607"/>
      <c r="D234" s="614"/>
      <c r="E234" s="607"/>
      <c r="F234" s="615"/>
      <c r="G234" s="619"/>
      <c r="H234" s="616"/>
      <c r="I234" s="614"/>
      <c r="J234" s="609"/>
    </row>
    <row r="235" spans="3:10" x14ac:dyDescent="0.2">
      <c r="C235" s="607"/>
      <c r="D235" s="614"/>
      <c r="E235" s="607"/>
      <c r="F235" s="615"/>
      <c r="G235" s="619"/>
      <c r="H235" s="616"/>
      <c r="I235" s="614"/>
      <c r="J235" s="609"/>
    </row>
    <row r="236" spans="3:10" x14ac:dyDescent="0.2">
      <c r="C236" s="607"/>
      <c r="D236" s="614"/>
      <c r="E236" s="607"/>
      <c r="F236" s="615"/>
      <c r="G236" s="619"/>
      <c r="H236" s="616"/>
      <c r="I236" s="614"/>
      <c r="J236" s="609"/>
    </row>
    <row r="237" spans="3:10" x14ac:dyDescent="0.2">
      <c r="C237" s="607"/>
      <c r="D237" s="614"/>
      <c r="E237" s="607"/>
      <c r="F237" s="615"/>
      <c r="G237" s="619"/>
      <c r="H237" s="616"/>
      <c r="I237" s="614"/>
      <c r="J237" s="609"/>
    </row>
    <row r="238" spans="3:10" x14ac:dyDescent="0.2">
      <c r="C238" s="607"/>
      <c r="D238" s="614"/>
      <c r="E238" s="607"/>
      <c r="F238" s="615"/>
      <c r="G238" s="619"/>
      <c r="H238" s="616"/>
      <c r="I238" s="614"/>
      <c r="J238" s="609"/>
    </row>
    <row r="239" spans="3:10" x14ac:dyDescent="0.2">
      <c r="C239" s="607"/>
      <c r="D239" s="614"/>
      <c r="E239" s="607"/>
      <c r="F239" s="615"/>
      <c r="G239" s="619"/>
      <c r="H239" s="616"/>
      <c r="I239" s="614"/>
      <c r="J239" s="609"/>
    </row>
    <row r="240" spans="3:10" x14ac:dyDescent="0.2">
      <c r="C240" s="607"/>
      <c r="D240" s="614"/>
      <c r="E240" s="607"/>
      <c r="F240" s="615"/>
      <c r="G240" s="619"/>
      <c r="H240" s="616"/>
      <c r="I240" s="614"/>
      <c r="J240" s="609"/>
    </row>
    <row r="241" spans="3:10" x14ac:dyDescent="0.2">
      <c r="C241" s="607"/>
      <c r="D241" s="614"/>
      <c r="E241" s="607"/>
      <c r="F241" s="615"/>
      <c r="G241" s="619"/>
      <c r="H241" s="616"/>
      <c r="I241" s="614"/>
      <c r="J241" s="609"/>
    </row>
  </sheetData>
  <protectedRanges>
    <protectedRange sqref="A7:J8 A1:IB4 T5:IB8 K126:S126 B192:S197 K127:R129 K131:R131 A203:S207 K191:R191 A128:A197 S218 B219:J65479 A219:A65474 K219:S65462 A211:S214 T70:IB65460" name="Rango1"/>
    <protectedRange sqref="F53:H53 E17:J50 B13:J16 A18:A55 E55:J55 A60:A68 E60:J68 T13:IB69 E75:J76 A75:A95 C94:J94 A100:A113" name="Rango1_2"/>
    <protectedRange sqref="A13:A17" name="Rango1_2_8"/>
    <protectedRange sqref="T9:IB10 I10:I12 J9:J11 A10:H10 A9:I9 B11:B12" name="Rango1_2_7"/>
    <protectedRange sqref="T11:IB12 A11:A12 J12 C11:H12" name="Rango1_2_4_1"/>
    <protectedRange sqref="I53:J53 B55:D55 B19:D50 B53:E53 B60:D68 B75:C76 B94" name="Rango1_2_9"/>
    <protectedRange sqref="E51:J52" name="Rango1_2_2"/>
    <protectedRange sqref="B51:D52" name="Rango1_2_9_2"/>
    <protectedRange sqref="F54:J54" name="Rango1_2_3"/>
    <protectedRange sqref="B54:E54" name="Rango1_2_9_3"/>
    <protectedRange sqref="E56:E58 A56:A59 F56:J59" name="Rango1_2_4"/>
    <protectedRange sqref="B56:C58 D56:D59" name="Rango1_2_9_4"/>
    <protectedRange sqref="E69:E73 A69:A74 F69:J74" name="Rango1_2_5"/>
    <protectedRange sqref="D69:D74 B69:C73" name="Rango1_2_9_5"/>
    <protectedRange sqref="C77:J77" name="Rango1_2_6"/>
    <protectedRange sqref="B77" name="Rango1_2_9_6"/>
    <protectedRange sqref="C78:C84 D78:D85 E78:E84 F78:J85" name="Rango1_2_11"/>
    <protectedRange sqref="B78:B84" name="Rango1_2_9_8"/>
    <protectedRange sqref="C87:J93" name="Rango1_2_12"/>
    <protectedRange sqref="B87:B93" name="Rango1_2_9_9"/>
    <protectedRange sqref="C95:J95" name="Rango1_2_13"/>
    <protectedRange sqref="B95" name="Rango1_2_9_10"/>
    <protectedRange sqref="C100:J113" name="Rango1_2_14"/>
    <protectedRange sqref="B100:B113" name="Rango1_2_9_11"/>
    <protectedRange sqref="C86:R86" name="Rango1_2_10"/>
    <protectedRange sqref="B86" name="Rango1_2_9_7"/>
    <protectedRange sqref="A96:A99 C96:J99" name="Rango1_2_16"/>
    <protectedRange sqref="B96:B99" name="Rango1_2_9_13"/>
    <protectedRange sqref="D122 F121:J123 D123:E123 C114:J117 D121:E121 C129:J129 C121:C123 C126:J126 A114:A127 C131:J131" name="Rango1_2_17"/>
    <protectedRange sqref="B114:B117 B129 B121:B123 B126 B131" name="Rango1_2_9_14"/>
    <protectedRange sqref="C127:J128" name="Rango1_2_18"/>
    <protectedRange sqref="B127:B128" name="Rango1_2_9_15"/>
    <protectedRange sqref="C118:J120" name="Rango1_2_20"/>
    <protectedRange sqref="B118:B120" name="Rango1_2_9_17"/>
    <protectedRange sqref="C124:J125" name="Rango1_2_23"/>
    <protectedRange sqref="B124:B125" name="Rango1_2_9_18"/>
    <protectedRange sqref="C130:J130" name="Rango1_2_24"/>
    <protectedRange sqref="B130" name="Rango1_2_9_19"/>
    <protectedRange sqref="C132:J139 C146:J147 C142:C145 E145 C149:J150 C153:J154 C158:J158 C155:C157" name="Rango1_2_25"/>
    <protectedRange sqref="B132:B139 B142:B158" name="Rango1_2_9_20"/>
    <protectedRange sqref="A199:J200" name="Rango1_3"/>
    <protectedRange sqref="C168:J169 C164:C165" name="Rango1_2_1"/>
    <protectedRange sqref="B159:B160 B163:B169" name="Rango1_2_9_1"/>
    <protectedRange sqref="D142:J144" name="Rango1_2_21"/>
    <protectedRange sqref="D145" name="Rango1_2_22"/>
    <protectedRange sqref="F145:J145" name="Rango1_2_26"/>
    <protectedRange sqref="C148:J148" name="Rango1_2_27"/>
    <protectedRange sqref="C151:J151" name="Rango1_2_29"/>
    <protectedRange sqref="C152:J152" name="Rango1_2_30"/>
    <protectedRange sqref="D155:J157" name="Rango1_2_31"/>
    <protectedRange sqref="C140:J141" name="Rango1_2_28"/>
    <protectedRange sqref="B140:B141" name="Rango1_2_9_16"/>
    <protectedRange sqref="C160:J160" name="Rango1_2_33"/>
    <protectedRange sqref="C163:J163" name="Rango1_2_34"/>
    <protectedRange sqref="C167:J167" name="Rango1_2_35"/>
    <protectedRange sqref="C161:J162" name="Rango1_2_15"/>
    <protectedRange sqref="B161:B162" name="Rango1_2_9_12"/>
    <protectedRange sqref="C159:J159" name="Rango1_2_32"/>
    <protectedRange sqref="D164:J165" name="Rango1_2_38"/>
    <protectedRange sqref="C166:J166" name="Rango1_2_39"/>
    <protectedRange sqref="C170:J172 B182:J185 B189:J191 C175:J181" name="Rango1_2_41"/>
    <protectedRange sqref="B170:B172 B175:B181" name="Rango1_2_9_23"/>
    <protectedRange sqref="B186:J188" name="Rango1_2_19"/>
    <protectedRange sqref="C173:J174" name="Rango1_2_36"/>
    <protectedRange sqref="B173:B174" name="Rango1_2_9_21"/>
    <protectedRange sqref="A208:J209" name="Rango1_1"/>
    <protectedRange sqref="A215:J216" name="Rango1_5"/>
  </protectedRanges>
  <autoFilter ref="A7:S67">
    <filterColumn colId="10" showButton="0"/>
    <filterColumn colId="12" showButton="0"/>
    <filterColumn colId="14" showButton="0"/>
    <filterColumn colId="15" showButton="0"/>
    <filterColumn colId="16" showButton="0"/>
  </autoFilter>
  <mergeCells count="184">
    <mergeCell ref="C135:C138"/>
    <mergeCell ref="E135:E138"/>
    <mergeCell ref="A135:A138"/>
    <mergeCell ref="A173:A174"/>
    <mergeCell ref="D122:J122"/>
    <mergeCell ref="E132:E133"/>
    <mergeCell ref="A132:A133"/>
    <mergeCell ref="C171:C172"/>
    <mergeCell ref="B171:B172"/>
    <mergeCell ref="B164:B165"/>
    <mergeCell ref="C164:C165"/>
    <mergeCell ref="E164:E165"/>
    <mergeCell ref="A171:A172"/>
    <mergeCell ref="B135:B138"/>
    <mergeCell ref="H104:H112"/>
    <mergeCell ref="I106:I107"/>
    <mergeCell ref="I109:I110"/>
    <mergeCell ref="B132:B133"/>
    <mergeCell ref="C132:C133"/>
    <mergeCell ref="A127:A128"/>
    <mergeCell ref="B127:B128"/>
    <mergeCell ref="C127:C128"/>
    <mergeCell ref="E127:E128"/>
    <mergeCell ref="E118:E120"/>
    <mergeCell ref="A124:A125"/>
    <mergeCell ref="C124:C125"/>
    <mergeCell ref="B124:B125"/>
    <mergeCell ref="E124:E125"/>
    <mergeCell ref="A96:A98"/>
    <mergeCell ref="B96:B98"/>
    <mergeCell ref="C96:C98"/>
    <mergeCell ref="E96:E98"/>
    <mergeCell ref="B90:B93"/>
    <mergeCell ref="C90:C93"/>
    <mergeCell ref="E90:E93"/>
    <mergeCell ref="A101:A103"/>
    <mergeCell ref="A104:A112"/>
    <mergeCell ref="B104:B112"/>
    <mergeCell ref="C104:C112"/>
    <mergeCell ref="E104:E112"/>
    <mergeCell ref="B101:B103"/>
    <mergeCell ref="E101:E103"/>
    <mergeCell ref="C101:C103"/>
    <mergeCell ref="A1:J1"/>
    <mergeCell ref="A7:A8"/>
    <mergeCell ref="B7:B8"/>
    <mergeCell ref="C7:C8"/>
    <mergeCell ref="D7:D8"/>
    <mergeCell ref="E7:E8"/>
    <mergeCell ref="F7:F8"/>
    <mergeCell ref="M7:N7"/>
    <mergeCell ref="A21:A22"/>
    <mergeCell ref="B21:B22"/>
    <mergeCell ref="C21:C22"/>
    <mergeCell ref="E21:E22"/>
    <mergeCell ref="A13:A16"/>
    <mergeCell ref="B13:B16"/>
    <mergeCell ref="C13:C16"/>
    <mergeCell ref="E13:E16"/>
    <mergeCell ref="O7:R7"/>
    <mergeCell ref="K7:L7"/>
    <mergeCell ref="G7:G8"/>
    <mergeCell ref="H7:H8"/>
    <mergeCell ref="I7:I8"/>
    <mergeCell ref="J7:J8"/>
    <mergeCell ref="S7:S8"/>
    <mergeCell ref="A5:S5"/>
    <mergeCell ref="A6:S6"/>
    <mergeCell ref="A23:A24"/>
    <mergeCell ref="B23:B24"/>
    <mergeCell ref="C23:C24"/>
    <mergeCell ref="E23:E24"/>
    <mergeCell ref="A28:A37"/>
    <mergeCell ref="B28:B37"/>
    <mergeCell ref="C28:C37"/>
    <mergeCell ref="E28:E37"/>
    <mergeCell ref="E84:E85"/>
    <mergeCell ref="E40:E41"/>
    <mergeCell ref="A56:A59"/>
    <mergeCell ref="B56:B59"/>
    <mergeCell ref="C56:C59"/>
    <mergeCell ref="E56:E59"/>
    <mergeCell ref="A78:A81"/>
    <mergeCell ref="C78:C81"/>
    <mergeCell ref="E78:E81"/>
    <mergeCell ref="C84:C85"/>
    <mergeCell ref="A84:A85"/>
    <mergeCell ref="A25:A27"/>
    <mergeCell ref="B25:B27"/>
    <mergeCell ref="C25:C27"/>
    <mergeCell ref="E25:E27"/>
    <mergeCell ref="A69:A74"/>
    <mergeCell ref="B78:B81"/>
    <mergeCell ref="A40:A41"/>
    <mergeCell ref="B40:B41"/>
    <mergeCell ref="C40:C41"/>
    <mergeCell ref="B199:B200"/>
    <mergeCell ref="C199:C200"/>
    <mergeCell ref="D199:D200"/>
    <mergeCell ref="E199:E200"/>
    <mergeCell ref="A155:A157"/>
    <mergeCell ref="A146:A147"/>
    <mergeCell ref="A142:A145"/>
    <mergeCell ref="C142:C145"/>
    <mergeCell ref="B186:B188"/>
    <mergeCell ref="C186:C188"/>
    <mergeCell ref="E186:E188"/>
    <mergeCell ref="B161:B162"/>
    <mergeCell ref="C161:C162"/>
    <mergeCell ref="E161:E162"/>
    <mergeCell ref="A161:A162"/>
    <mergeCell ref="A164:A165"/>
    <mergeCell ref="A90:A93"/>
    <mergeCell ref="A118:A120"/>
    <mergeCell ref="B118:B120"/>
    <mergeCell ref="C118:C120"/>
    <mergeCell ref="H28:H37"/>
    <mergeCell ref="E171:E172"/>
    <mergeCell ref="B176:B180"/>
    <mergeCell ref="E176:E180"/>
    <mergeCell ref="K75:R75"/>
    <mergeCell ref="B140:B141"/>
    <mergeCell ref="C140:C141"/>
    <mergeCell ref="E140:E141"/>
    <mergeCell ref="E142:E145"/>
    <mergeCell ref="E155:E157"/>
    <mergeCell ref="C155:C157"/>
    <mergeCell ref="B155:B157"/>
    <mergeCell ref="D86:J86"/>
    <mergeCell ref="C173:C174"/>
    <mergeCell ref="D173:D174"/>
    <mergeCell ref="E173:E174"/>
    <mergeCell ref="B146:B147"/>
    <mergeCell ref="C146:C147"/>
    <mergeCell ref="E146:E147"/>
    <mergeCell ref="B142:B145"/>
    <mergeCell ref="B69:B74"/>
    <mergeCell ref="B84:B85"/>
    <mergeCell ref="C69:C74"/>
    <mergeCell ref="E69:E74"/>
    <mergeCell ref="S173:S174"/>
    <mergeCell ref="S199:S200"/>
    <mergeCell ref="A198:S198"/>
    <mergeCell ref="G199:G200"/>
    <mergeCell ref="H199:H200"/>
    <mergeCell ref="I199:I200"/>
    <mergeCell ref="J199:J200"/>
    <mergeCell ref="A199:A200"/>
    <mergeCell ref="A176:A180"/>
    <mergeCell ref="C176:C180"/>
    <mergeCell ref="Q173:Q174"/>
    <mergeCell ref="R173:R174"/>
    <mergeCell ref="F199:F200"/>
    <mergeCell ref="K199:L199"/>
    <mergeCell ref="M199:N199"/>
    <mergeCell ref="O199:R199"/>
    <mergeCell ref="I173:I174"/>
    <mergeCell ref="K173:K174"/>
    <mergeCell ref="L173:L174"/>
    <mergeCell ref="M173:M174"/>
    <mergeCell ref="N173:N174"/>
    <mergeCell ref="O173:O174"/>
    <mergeCell ref="P173:P174"/>
    <mergeCell ref="K215:L215"/>
    <mergeCell ref="M215:N215"/>
    <mergeCell ref="O215:R215"/>
    <mergeCell ref="A213:S213"/>
    <mergeCell ref="A219:E219"/>
    <mergeCell ref="A186:A188"/>
    <mergeCell ref="K208:L208"/>
    <mergeCell ref="M208:N208"/>
    <mergeCell ref="O208:R208"/>
    <mergeCell ref="S208:S209"/>
    <mergeCell ref="A206:S206"/>
    <mergeCell ref="J208:J209"/>
    <mergeCell ref="I208:I209"/>
    <mergeCell ref="H208:H209"/>
    <mergeCell ref="G208:G209"/>
    <mergeCell ref="F208:F209"/>
    <mergeCell ref="E208:E209"/>
    <mergeCell ref="D208:D209"/>
    <mergeCell ref="C208:C209"/>
    <mergeCell ref="B208:B209"/>
    <mergeCell ref="A208:A209"/>
  </mergeCells>
  <conditionalFormatting sqref="B22 D22 B20:J20 B21:H21 J21:J22 F22:H22 B24:D24 B28:I28 B26:D27 F26:I27 B41:D41 B29:D37 F24:I24 B25:I25 F29:G37 B53:E53 G53:J53 F41:J41 B19:I19 B42:J50 I30:J37 I29 B23:J23 B38:J40 B55:J55 B60:J68 B75:J76 B95:J95 D122 B189:J191">
    <cfRule type="cellIs" dxfId="218" priority="335" stopIfTrue="1" operator="lessThanOrEqual">
      <formula>0</formula>
    </cfRule>
  </conditionalFormatting>
  <conditionalFormatting sqref="D14:D16 A13:J13 F14:J16 A17:I18">
    <cfRule type="cellIs" dxfId="217" priority="302" stopIfTrue="1" operator="lessThanOrEqual">
      <formula>0</formula>
    </cfRule>
  </conditionalFormatting>
  <conditionalFormatting sqref="A11:H12 A10:D10 F10:H10 A9:I9">
    <cfRule type="cellIs" dxfId="216" priority="292" stopIfTrue="1" operator="lessThanOrEqual">
      <formula>0</formula>
    </cfRule>
  </conditionalFormatting>
  <conditionalFormatting sqref="E10">
    <cfRule type="cellIs" dxfId="215" priority="284" stopIfTrue="1" operator="lessThanOrEqual">
      <formula>0</formula>
    </cfRule>
  </conditionalFormatting>
  <conditionalFormatting sqref="I10:I12">
    <cfRule type="cellIs" dxfId="214" priority="281" stopIfTrue="1" operator="lessThanOrEqual">
      <formula>0</formula>
    </cfRule>
  </conditionalFormatting>
  <conditionalFormatting sqref="I21:I22">
    <cfRule type="cellIs" dxfId="213" priority="277" stopIfTrue="1" operator="lessThanOrEqual">
      <formula>0</formula>
    </cfRule>
  </conditionalFormatting>
  <conditionalFormatting sqref="J19">
    <cfRule type="cellIs" dxfId="212" priority="227" stopIfTrue="1" operator="lessThanOrEqual">
      <formula>0</formula>
    </cfRule>
  </conditionalFormatting>
  <conditionalFormatting sqref="J24:J29">
    <cfRule type="cellIs" dxfId="211" priority="223" stopIfTrue="1" operator="lessThanOrEqual">
      <formula>0</formula>
    </cfRule>
  </conditionalFormatting>
  <conditionalFormatting sqref="J18">
    <cfRule type="cellIs" dxfId="210" priority="222" stopIfTrue="1" operator="lessThanOrEqual">
      <formula>0</formula>
    </cfRule>
  </conditionalFormatting>
  <conditionalFormatting sqref="J17">
    <cfRule type="cellIs" dxfId="209" priority="221" stopIfTrue="1" operator="lessThanOrEqual">
      <formula>0</formula>
    </cfRule>
  </conditionalFormatting>
  <conditionalFormatting sqref="J9:J11">
    <cfRule type="cellIs" dxfId="208" priority="211" stopIfTrue="1" operator="lessThanOrEqual">
      <formula>0</formula>
    </cfRule>
  </conditionalFormatting>
  <conditionalFormatting sqref="J12">
    <cfRule type="cellIs" dxfId="207" priority="210" stopIfTrue="1" operator="lessThanOrEqual">
      <formula>0</formula>
    </cfRule>
  </conditionalFormatting>
  <conditionalFormatting sqref="B51:B52">
    <cfRule type="cellIs" dxfId="206" priority="166" stopIfTrue="1" operator="lessThanOrEqual">
      <formula>0</formula>
    </cfRule>
  </conditionalFormatting>
  <conditionalFormatting sqref="C51:J52">
    <cfRule type="cellIs" dxfId="205" priority="165" stopIfTrue="1" operator="lessThanOrEqual">
      <formula>0</formula>
    </cfRule>
  </conditionalFormatting>
  <conditionalFormatting sqref="B54">
    <cfRule type="cellIs" dxfId="204" priority="164" stopIfTrue="1" operator="lessThanOrEqual">
      <formula>0</formula>
    </cfRule>
  </conditionalFormatting>
  <conditionalFormatting sqref="C54:E54 G54:J54">
    <cfRule type="cellIs" dxfId="203" priority="163" stopIfTrue="1" operator="lessThanOrEqual">
      <formula>0</formula>
    </cfRule>
  </conditionalFormatting>
  <conditionalFormatting sqref="D57:D59 B56:I56 F57:I59">
    <cfRule type="cellIs" dxfId="202" priority="162" stopIfTrue="1" operator="lessThanOrEqual">
      <formula>0</formula>
    </cfRule>
  </conditionalFormatting>
  <conditionalFormatting sqref="J56:J59">
    <cfRule type="cellIs" dxfId="201" priority="160" stopIfTrue="1" operator="lessThanOrEqual">
      <formula>0</formula>
    </cfRule>
  </conditionalFormatting>
  <conditionalFormatting sqref="D70:D74 F70:F74 B69:I69 H70:I74">
    <cfRule type="cellIs" dxfId="200" priority="159" stopIfTrue="1" operator="lessThanOrEqual">
      <formula>0</formula>
    </cfRule>
  </conditionalFormatting>
  <conditionalFormatting sqref="J69:J74">
    <cfRule type="cellIs" dxfId="199" priority="158" stopIfTrue="1" operator="lessThanOrEqual">
      <formula>0</formula>
    </cfRule>
  </conditionalFormatting>
  <conditionalFormatting sqref="G70:G74">
    <cfRule type="cellIs" dxfId="198" priority="157" stopIfTrue="1" operator="lessThanOrEqual">
      <formula>0</formula>
    </cfRule>
  </conditionalFormatting>
  <conditionalFormatting sqref="B77">
    <cfRule type="cellIs" dxfId="197" priority="156" stopIfTrue="1" operator="lessThanOrEqual">
      <formula>0</formula>
    </cfRule>
  </conditionalFormatting>
  <conditionalFormatting sqref="C77:J77">
    <cfRule type="cellIs" dxfId="196" priority="155" stopIfTrue="1" operator="lessThanOrEqual">
      <formula>0</formula>
    </cfRule>
  </conditionalFormatting>
  <conditionalFormatting sqref="B78:J78 D79:D81 F79:F81 D85 B83:J83 F85:I85 B84:I84 B82:F82 H79:J82">
    <cfRule type="cellIs" dxfId="195" priority="154" stopIfTrue="1" operator="lessThanOrEqual">
      <formula>0</formula>
    </cfRule>
  </conditionalFormatting>
  <conditionalFormatting sqref="J84:J85">
    <cfRule type="cellIs" dxfId="194" priority="153" stopIfTrue="1" operator="lessThanOrEqual">
      <formula>0</formula>
    </cfRule>
  </conditionalFormatting>
  <conditionalFormatting sqref="G79:G82">
    <cfRule type="cellIs" dxfId="193" priority="152" stopIfTrue="1" operator="lessThanOrEqual">
      <formula>0</formula>
    </cfRule>
  </conditionalFormatting>
  <conditionalFormatting sqref="B87:I87 B88:J90 D91:D93 F91:J93">
    <cfRule type="cellIs" dxfId="192" priority="151" stopIfTrue="1" operator="lessThanOrEqual">
      <formula>0</formula>
    </cfRule>
  </conditionalFormatting>
  <conditionalFormatting sqref="J87">
    <cfRule type="cellIs" dxfId="191" priority="150" stopIfTrue="1" operator="lessThanOrEqual">
      <formula>0</formula>
    </cfRule>
  </conditionalFormatting>
  <conditionalFormatting sqref="B94:J94">
    <cfRule type="cellIs" dxfId="190" priority="149" stopIfTrue="1" operator="lessThanOrEqual">
      <formula>0</formula>
    </cfRule>
  </conditionalFormatting>
  <conditionalFormatting sqref="B100:J100 D102:D103 F102:I103 B104:E104 I105 G104:I104 B113:I113 I112 D105:D112 I108:I109">
    <cfRule type="cellIs" dxfId="189" priority="146" stopIfTrue="1" operator="lessThanOrEqual">
      <formula>0</formula>
    </cfRule>
  </conditionalFormatting>
  <conditionalFormatting sqref="B101:I101">
    <cfRule type="cellIs" dxfId="188" priority="145" stopIfTrue="1" operator="lessThanOrEqual">
      <formula>0</formula>
    </cfRule>
  </conditionalFormatting>
  <conditionalFormatting sqref="J101:J103">
    <cfRule type="cellIs" dxfId="187" priority="144" stopIfTrue="1" operator="lessThanOrEqual">
      <formula>0</formula>
    </cfRule>
  </conditionalFormatting>
  <conditionalFormatting sqref="G105:G112">
    <cfRule type="cellIs" dxfId="186" priority="143" stopIfTrue="1" operator="lessThanOrEqual">
      <formula>0</formula>
    </cfRule>
  </conditionalFormatting>
  <conditionalFormatting sqref="J104:J112">
    <cfRule type="cellIs" dxfId="185" priority="142" stopIfTrue="1" operator="lessThanOrEqual">
      <formula>0</formula>
    </cfRule>
  </conditionalFormatting>
  <conditionalFormatting sqref="F104:F112">
    <cfRule type="cellIs" dxfId="184" priority="141" stopIfTrue="1" operator="lessThanOrEqual">
      <formula>0</formula>
    </cfRule>
  </conditionalFormatting>
  <conditionalFormatting sqref="J113">
    <cfRule type="cellIs" dxfId="183" priority="140" stopIfTrue="1" operator="lessThanOrEqual">
      <formula>0</formula>
    </cfRule>
  </conditionalFormatting>
  <conditionalFormatting sqref="I111">
    <cfRule type="cellIs" dxfId="182" priority="138" stopIfTrue="1" operator="lessThanOrEqual">
      <formula>0</formula>
    </cfRule>
  </conditionalFormatting>
  <conditionalFormatting sqref="I106">
    <cfRule type="cellIs" dxfId="181" priority="137" stopIfTrue="1" operator="lessThanOrEqual">
      <formula>0</formula>
    </cfRule>
  </conditionalFormatting>
  <conditionalFormatting sqref="B86:D86">
    <cfRule type="cellIs" dxfId="180" priority="128" stopIfTrue="1" operator="lessThanOrEqual">
      <formula>0</formula>
    </cfRule>
  </conditionalFormatting>
  <conditionalFormatting sqref="B96:J96 F97:J98 D97:D99 B99:C99 E99:J99">
    <cfRule type="cellIs" dxfId="179" priority="126" stopIfTrue="1" operator="lessThanOrEqual">
      <formula>0</formula>
    </cfRule>
  </conditionalFormatting>
  <conditionalFormatting sqref="B114:I114 B115:J116 B121:J121 F129:I129 B129:C129 B126:J126 B123:J123 B122:C122 B131:C131">
    <cfRule type="cellIs" dxfId="178" priority="125" stopIfTrue="1" operator="lessThanOrEqual">
      <formula>0</formula>
    </cfRule>
  </conditionalFormatting>
  <conditionalFormatting sqref="J114">
    <cfRule type="cellIs" dxfId="177" priority="124" stopIfTrue="1" operator="lessThanOrEqual">
      <formula>0</formula>
    </cfRule>
  </conditionalFormatting>
  <conditionalFormatting sqref="D131:J131">
    <cfRule type="cellIs" dxfId="176" priority="123" stopIfTrue="1" operator="lessThanOrEqual">
      <formula>0</formula>
    </cfRule>
  </conditionalFormatting>
  <conditionalFormatting sqref="B117:I117">
    <cfRule type="cellIs" dxfId="175" priority="122" stopIfTrue="1" operator="lessThanOrEqual">
      <formula>0</formula>
    </cfRule>
  </conditionalFormatting>
  <conditionalFormatting sqref="J117">
    <cfRule type="cellIs" dxfId="174" priority="121" stopIfTrue="1" operator="lessThanOrEqual">
      <formula>0</formula>
    </cfRule>
  </conditionalFormatting>
  <conditionalFormatting sqref="D129">
    <cfRule type="cellIs" dxfId="173" priority="120" stopIfTrue="1" operator="lessThanOrEqual">
      <formula>0</formula>
    </cfRule>
  </conditionalFormatting>
  <conditionalFormatting sqref="E129">
    <cfRule type="cellIs" dxfId="172" priority="119" stopIfTrue="1" operator="lessThanOrEqual">
      <formula>0</formula>
    </cfRule>
  </conditionalFormatting>
  <conditionalFormatting sqref="J129">
    <cfRule type="cellIs" dxfId="171" priority="118" stopIfTrue="1" operator="lessThanOrEqual">
      <formula>0</formula>
    </cfRule>
  </conditionalFormatting>
  <conditionalFormatting sqref="D128 B127:I127 F128:I128">
    <cfRule type="cellIs" dxfId="170" priority="111" stopIfTrue="1" operator="lessThanOrEqual">
      <formula>0</formula>
    </cfRule>
  </conditionalFormatting>
  <conditionalFormatting sqref="J127:J128">
    <cfRule type="cellIs" dxfId="169" priority="110" stopIfTrue="1" operator="lessThanOrEqual">
      <formula>0</formula>
    </cfRule>
  </conditionalFormatting>
  <conditionalFormatting sqref="B118:C118 E118 G120:H120 G118:I119">
    <cfRule type="cellIs" dxfId="168" priority="109" stopIfTrue="1" operator="lessThanOrEqual">
      <formula>0</formula>
    </cfRule>
  </conditionalFormatting>
  <conditionalFormatting sqref="D118:D120">
    <cfRule type="cellIs" dxfId="167" priority="108" stopIfTrue="1" operator="lessThanOrEqual">
      <formula>0</formula>
    </cfRule>
  </conditionalFormatting>
  <conditionalFormatting sqref="F118:F120">
    <cfRule type="cellIs" dxfId="166" priority="107" stopIfTrue="1" operator="lessThanOrEqual">
      <formula>0</formula>
    </cfRule>
  </conditionalFormatting>
  <conditionalFormatting sqref="J118:J119">
    <cfRule type="cellIs" dxfId="165" priority="106" stopIfTrue="1" operator="lessThanOrEqual">
      <formula>0</formula>
    </cfRule>
  </conditionalFormatting>
  <conditionalFormatting sqref="I120">
    <cfRule type="cellIs" dxfId="164" priority="105" stopIfTrue="1" operator="lessThanOrEqual">
      <formula>0</formula>
    </cfRule>
  </conditionalFormatting>
  <conditionalFormatting sqref="J120">
    <cfRule type="cellIs" dxfId="163" priority="104" stopIfTrue="1" operator="lessThanOrEqual">
      <formula>0</formula>
    </cfRule>
  </conditionalFormatting>
  <conditionalFormatting sqref="B124:C124 F125:I125 E124:I124">
    <cfRule type="cellIs" dxfId="162" priority="103" stopIfTrue="1" operator="lessThanOrEqual">
      <formula>0</formula>
    </cfRule>
  </conditionalFormatting>
  <conditionalFormatting sqref="D124:D125">
    <cfRule type="cellIs" dxfId="161" priority="102" stopIfTrue="1" operator="lessThanOrEqual">
      <formula>0</formula>
    </cfRule>
  </conditionalFormatting>
  <conditionalFormatting sqref="J124:J125">
    <cfRule type="cellIs" dxfId="160" priority="101" stopIfTrue="1" operator="lessThanOrEqual">
      <formula>0</formula>
    </cfRule>
  </conditionalFormatting>
  <conditionalFormatting sqref="B130:C130 E130:I130">
    <cfRule type="cellIs" dxfId="159" priority="100" stopIfTrue="1" operator="lessThanOrEqual">
      <formula>0</formula>
    </cfRule>
  </conditionalFormatting>
  <conditionalFormatting sqref="J130">
    <cfRule type="cellIs" dxfId="158" priority="98" stopIfTrue="1" operator="lessThanOrEqual">
      <formula>0</formula>
    </cfRule>
  </conditionalFormatting>
  <conditionalFormatting sqref="D130">
    <cfRule type="cellIs" dxfId="157" priority="97" stopIfTrue="1" operator="lessThanOrEqual">
      <formula>0</formula>
    </cfRule>
  </conditionalFormatting>
  <conditionalFormatting sqref="B132:I132 D133 F133:I133 B134:I134 B135:C135 B153:I153 E135:I135 F136:I138 B139:I139 D147 F147 B146:F146 H146:I147 B151:B152 B150:F150 I150 B154:F154 H154:I154 B149:I149 B158:I158 B148 B155:C155 B142:C142">
    <cfRule type="cellIs" dxfId="156" priority="96" stopIfTrue="1" operator="lessThanOrEqual">
      <formula>0</formula>
    </cfRule>
  </conditionalFormatting>
  <conditionalFormatting sqref="D135:D138">
    <cfRule type="cellIs" dxfId="155" priority="93" stopIfTrue="1" operator="lessThanOrEqual">
      <formula>0</formula>
    </cfRule>
  </conditionalFormatting>
  <conditionalFormatting sqref="G146:G147">
    <cfRule type="cellIs" dxfId="154" priority="91" stopIfTrue="1" operator="lessThanOrEqual">
      <formula>0</formula>
    </cfRule>
  </conditionalFormatting>
  <conditionalFormatting sqref="H150">
    <cfRule type="cellIs" dxfId="153" priority="90" stopIfTrue="1" operator="lessThanOrEqual">
      <formula>0</formula>
    </cfRule>
  </conditionalFormatting>
  <conditionalFormatting sqref="G150">
    <cfRule type="cellIs" dxfId="152" priority="89" stopIfTrue="1" operator="lessThanOrEqual">
      <formula>0</formula>
    </cfRule>
  </conditionalFormatting>
  <conditionalFormatting sqref="G154">
    <cfRule type="cellIs" dxfId="151" priority="88" stopIfTrue="1" operator="lessThanOrEqual">
      <formula>0</formula>
    </cfRule>
  </conditionalFormatting>
  <conditionalFormatting sqref="A201:C202 G202:I202">
    <cfRule type="cellIs" dxfId="150" priority="87" stopIfTrue="1" operator="lessThanOrEqual">
      <formula>0</formula>
    </cfRule>
  </conditionalFormatting>
  <conditionalFormatting sqref="E201:G201 E202">
    <cfRule type="cellIs" dxfId="149" priority="86" stopIfTrue="1" operator="lessThanOrEqual">
      <formula>0</formula>
    </cfRule>
  </conditionalFormatting>
  <conditionalFormatting sqref="H201">
    <cfRule type="cellIs" dxfId="148" priority="85" stopIfTrue="1" operator="lessThanOrEqual">
      <formula>0</formula>
    </cfRule>
  </conditionalFormatting>
  <conditionalFormatting sqref="I201">
    <cfRule type="cellIs" dxfId="147" priority="84" stopIfTrue="1" operator="lessThanOrEqual">
      <formula>0</formula>
    </cfRule>
  </conditionalFormatting>
  <conditionalFormatting sqref="D201">
    <cfRule type="cellIs" dxfId="146" priority="83" stopIfTrue="1" operator="lessThanOrEqual">
      <formula>0</formula>
    </cfRule>
  </conditionalFormatting>
  <conditionalFormatting sqref="D202">
    <cfRule type="cellIs" dxfId="145" priority="82" stopIfTrue="1" operator="lessThanOrEqual">
      <formula>0</formula>
    </cfRule>
  </conditionalFormatting>
  <conditionalFormatting sqref="F202">
    <cfRule type="cellIs" dxfId="144" priority="81" stopIfTrue="1" operator="lessThanOrEqual">
      <formula>0</formula>
    </cfRule>
  </conditionalFormatting>
  <conditionalFormatting sqref="J201:J202">
    <cfRule type="cellIs" dxfId="143" priority="79" stopIfTrue="1" operator="lessThanOrEqual">
      <formula>0</formula>
    </cfRule>
  </conditionalFormatting>
  <conditionalFormatting sqref="J132:J139">
    <cfRule type="cellIs" dxfId="142" priority="78" stopIfTrue="1" operator="lessThanOrEqual">
      <formula>0</formula>
    </cfRule>
  </conditionalFormatting>
  <conditionalFormatting sqref="J146:J147 J149:J150 J153:J154">
    <cfRule type="cellIs" dxfId="141" priority="77" stopIfTrue="1" operator="lessThanOrEqual">
      <formula>0</formula>
    </cfRule>
  </conditionalFormatting>
  <conditionalFormatting sqref="J158">
    <cfRule type="cellIs" dxfId="140" priority="76" stopIfTrue="1" operator="lessThanOrEqual">
      <formula>0</formula>
    </cfRule>
  </conditionalFormatting>
  <conditionalFormatting sqref="D145">
    <cfRule type="cellIs" dxfId="139" priority="62" stopIfTrue="1" operator="lessThanOrEqual">
      <formula>0</formula>
    </cfRule>
  </conditionalFormatting>
  <conditionalFormatting sqref="J142:J144">
    <cfRule type="cellIs" dxfId="138" priority="63" stopIfTrue="1" operator="lessThanOrEqual">
      <formula>0</formula>
    </cfRule>
  </conditionalFormatting>
  <conditionalFormatting sqref="F142:F144">
    <cfRule type="cellIs" dxfId="137" priority="64" stopIfTrue="1" operator="lessThanOrEqual">
      <formula>0</formula>
    </cfRule>
  </conditionalFormatting>
  <conditionalFormatting sqref="G145:I145">
    <cfRule type="cellIs" dxfId="136" priority="61" stopIfTrue="1" operator="lessThanOrEqual">
      <formula>0</formula>
    </cfRule>
  </conditionalFormatting>
  <conditionalFormatting sqref="B168:I169 B159:B160 B164:C164 B163 B166:B167">
    <cfRule type="cellIs" dxfId="135" priority="67" stopIfTrue="1" operator="lessThanOrEqual">
      <formula>0</formula>
    </cfRule>
  </conditionalFormatting>
  <conditionalFormatting sqref="J168:J169">
    <cfRule type="cellIs" dxfId="134" priority="66" stopIfTrue="1" operator="lessThanOrEqual">
      <formula>0</formula>
    </cfRule>
  </conditionalFormatting>
  <conditionalFormatting sqref="D143:D144 D142:E142 G142:I144">
    <cfRule type="cellIs" dxfId="133" priority="65" stopIfTrue="1" operator="lessThanOrEqual">
      <formula>0</formula>
    </cfRule>
  </conditionalFormatting>
  <conditionalFormatting sqref="F145">
    <cfRule type="cellIs" dxfId="132" priority="60" stopIfTrue="1" operator="lessThanOrEqual">
      <formula>0</formula>
    </cfRule>
  </conditionalFormatting>
  <conditionalFormatting sqref="J145">
    <cfRule type="cellIs" dxfId="131" priority="59" stopIfTrue="1" operator="lessThanOrEqual">
      <formula>0</formula>
    </cfRule>
  </conditionalFormatting>
  <conditionalFormatting sqref="C148:I148">
    <cfRule type="cellIs" dxfId="130" priority="58" stopIfTrue="1" operator="lessThanOrEqual">
      <formula>0</formula>
    </cfRule>
  </conditionalFormatting>
  <conditionalFormatting sqref="J148">
    <cfRule type="cellIs" dxfId="129" priority="57" stopIfTrue="1" operator="lessThanOrEqual">
      <formula>0</formula>
    </cfRule>
  </conditionalFormatting>
  <conditionalFormatting sqref="C151:I151">
    <cfRule type="cellIs" dxfId="128" priority="56" stopIfTrue="1" operator="lessThanOrEqual">
      <formula>0</formula>
    </cfRule>
  </conditionalFormatting>
  <conditionalFormatting sqref="J151">
    <cfRule type="cellIs" dxfId="127" priority="55" stopIfTrue="1" operator="lessThanOrEqual">
      <formula>0</formula>
    </cfRule>
  </conditionalFormatting>
  <conditionalFormatting sqref="D152:I152">
    <cfRule type="cellIs" dxfId="126" priority="54" stopIfTrue="1" operator="lessThanOrEqual">
      <formula>0</formula>
    </cfRule>
  </conditionalFormatting>
  <conditionalFormatting sqref="J152">
    <cfRule type="cellIs" dxfId="125" priority="53" stopIfTrue="1" operator="lessThanOrEqual">
      <formula>0</formula>
    </cfRule>
  </conditionalFormatting>
  <conditionalFormatting sqref="G155:I157">
    <cfRule type="cellIs" dxfId="124" priority="52" stopIfTrue="1" operator="lessThanOrEqual">
      <formula>0</formula>
    </cfRule>
  </conditionalFormatting>
  <conditionalFormatting sqref="D155:D157">
    <cfRule type="cellIs" dxfId="123" priority="51" stopIfTrue="1" operator="lessThanOrEqual">
      <formula>0</formula>
    </cfRule>
  </conditionalFormatting>
  <conditionalFormatting sqref="F155:F157">
    <cfRule type="cellIs" dxfId="122" priority="50" stopIfTrue="1" operator="lessThanOrEqual">
      <formula>0</formula>
    </cfRule>
  </conditionalFormatting>
  <conditionalFormatting sqref="E155">
    <cfRule type="cellIs" dxfId="121" priority="49" stopIfTrue="1" operator="lessThanOrEqual">
      <formula>0</formula>
    </cfRule>
  </conditionalFormatting>
  <conditionalFormatting sqref="J155:J157">
    <cfRule type="cellIs" dxfId="120" priority="48" stopIfTrue="1" operator="lessThanOrEqual">
      <formula>0</formula>
    </cfRule>
  </conditionalFormatting>
  <conditionalFormatting sqref="F140:F141">
    <cfRule type="cellIs" dxfId="119" priority="46" stopIfTrue="1" operator="lessThanOrEqual">
      <formula>0</formula>
    </cfRule>
  </conditionalFormatting>
  <conditionalFormatting sqref="B140:E140 D141 G140:I141">
    <cfRule type="cellIs" dxfId="118" priority="47" stopIfTrue="1" operator="lessThanOrEqual">
      <formula>0</formula>
    </cfRule>
  </conditionalFormatting>
  <conditionalFormatting sqref="C160:I160">
    <cfRule type="cellIs" dxfId="117" priority="45" stopIfTrue="1" operator="lessThanOrEqual">
      <formula>0</formula>
    </cfRule>
  </conditionalFormatting>
  <conditionalFormatting sqref="C163:I163">
    <cfRule type="cellIs" dxfId="116" priority="44" stopIfTrue="1" operator="lessThanOrEqual">
      <formula>0</formula>
    </cfRule>
  </conditionalFormatting>
  <conditionalFormatting sqref="C167:I167">
    <cfRule type="cellIs" dxfId="115" priority="43" stopIfTrue="1" operator="lessThanOrEqual">
      <formula>0</formula>
    </cfRule>
  </conditionalFormatting>
  <conditionalFormatting sqref="C159:I159">
    <cfRule type="cellIs" dxfId="114" priority="35" stopIfTrue="1" operator="lessThanOrEqual">
      <formula>0</formula>
    </cfRule>
  </conditionalFormatting>
  <conditionalFormatting sqref="J160">
    <cfRule type="cellIs" dxfId="113" priority="41" stopIfTrue="1" operator="lessThanOrEqual">
      <formula>0</formula>
    </cfRule>
  </conditionalFormatting>
  <conditionalFormatting sqref="J163">
    <cfRule type="cellIs" dxfId="112" priority="40" stopIfTrue="1" operator="lessThanOrEqual">
      <formula>0</formula>
    </cfRule>
  </conditionalFormatting>
  <conditionalFormatting sqref="J167">
    <cfRule type="cellIs" dxfId="111" priority="39" stopIfTrue="1" operator="lessThanOrEqual">
      <formula>0</formula>
    </cfRule>
  </conditionalFormatting>
  <conditionalFormatting sqref="D165 F165:I165 D164:I164">
    <cfRule type="cellIs" dxfId="110" priority="31" stopIfTrue="1" operator="lessThanOrEqual">
      <formula>0</formula>
    </cfRule>
  </conditionalFormatting>
  <conditionalFormatting sqref="D162 F162:I162 B161:I161">
    <cfRule type="cellIs" dxfId="109" priority="37" stopIfTrue="1" operator="lessThanOrEqual">
      <formula>0</formula>
    </cfRule>
  </conditionalFormatting>
  <conditionalFormatting sqref="J159">
    <cfRule type="cellIs" dxfId="108" priority="33" stopIfTrue="1" operator="lessThanOrEqual">
      <formula>0</formula>
    </cfRule>
  </conditionalFormatting>
  <conditionalFormatting sqref="J161:J162">
    <cfRule type="cellIs" dxfId="107" priority="32" stopIfTrue="1" operator="lessThanOrEqual">
      <formula>0</formula>
    </cfRule>
  </conditionalFormatting>
  <conditionalFormatting sqref="J164:J165">
    <cfRule type="cellIs" dxfId="106" priority="30" stopIfTrue="1" operator="lessThanOrEqual">
      <formula>0</formula>
    </cfRule>
  </conditionalFormatting>
  <conditionalFormatting sqref="C166:J166">
    <cfRule type="cellIs" dxfId="105" priority="29" stopIfTrue="1" operator="lessThanOrEqual">
      <formula>0</formula>
    </cfRule>
  </conditionalFormatting>
  <conditionalFormatting sqref="J184">
    <cfRule type="cellIs" dxfId="104" priority="22" stopIfTrue="1" operator="lessThanOrEqual">
      <formula>0</formula>
    </cfRule>
  </conditionalFormatting>
  <conditionalFormatting sqref="B170:J171 B175:J175 D172 B176:C176 E176:G176 B181:D181 I176:J181 F177:G181 F172:J172">
    <cfRule type="cellIs" dxfId="103" priority="28" stopIfTrue="1" operator="lessThanOrEqual">
      <formula>0</formula>
    </cfRule>
  </conditionalFormatting>
  <conditionalFormatting sqref="B182:I184 B185:J185">
    <cfRule type="cellIs" dxfId="102" priority="27" stopIfTrue="1" operator="lessThanOrEqual">
      <formula>0</formula>
    </cfRule>
  </conditionalFormatting>
  <conditionalFormatting sqref="D176:D180">
    <cfRule type="cellIs" dxfId="101" priority="26" stopIfTrue="1" operator="lessThanOrEqual">
      <formula>0</formula>
    </cfRule>
  </conditionalFormatting>
  <conditionalFormatting sqref="H176:H181">
    <cfRule type="cellIs" dxfId="100" priority="25" stopIfTrue="1" operator="lessThanOrEqual">
      <formula>0</formula>
    </cfRule>
  </conditionalFormatting>
  <conditionalFormatting sqref="J182:J183">
    <cfRule type="cellIs" dxfId="99" priority="24" stopIfTrue="1" operator="lessThanOrEqual">
      <formula>0</formula>
    </cfRule>
  </conditionalFormatting>
  <conditionalFormatting sqref="E181">
    <cfRule type="cellIs" dxfId="98" priority="23" stopIfTrue="1" operator="lessThanOrEqual">
      <formula>0</formula>
    </cfRule>
  </conditionalFormatting>
  <conditionalFormatting sqref="D187:D188 B186:F186 H186:I188 F187:F188">
    <cfRule type="cellIs" dxfId="97" priority="21" stopIfTrue="1" operator="lessThanOrEqual">
      <formula>0</formula>
    </cfRule>
  </conditionalFormatting>
  <conditionalFormatting sqref="G186:G188">
    <cfRule type="cellIs" dxfId="96" priority="20" stopIfTrue="1" operator="lessThanOrEqual">
      <formula>0</formula>
    </cfRule>
  </conditionalFormatting>
  <conditionalFormatting sqref="J186:J188">
    <cfRule type="cellIs" dxfId="95" priority="19" stopIfTrue="1" operator="lessThanOrEqual">
      <formula>0</formula>
    </cfRule>
  </conditionalFormatting>
  <conditionalFormatting sqref="J140:J141">
    <cfRule type="cellIs" dxfId="94" priority="18" stopIfTrue="1" operator="lessThanOrEqual">
      <formula>0</formula>
    </cfRule>
  </conditionalFormatting>
  <conditionalFormatting sqref="B173:J173 F174:H174 J174">
    <cfRule type="cellIs" dxfId="93" priority="17" stopIfTrue="1" operator="lessThanOrEqual">
      <formula>0</formula>
    </cfRule>
  </conditionalFormatting>
  <conditionalFormatting sqref="A210:J210">
    <cfRule type="cellIs" dxfId="92" priority="8" stopIfTrue="1" operator="lessThanOrEqual">
      <formula>0</formula>
    </cfRule>
  </conditionalFormatting>
  <conditionalFormatting sqref="D217">
    <cfRule type="cellIs" dxfId="91" priority="2" stopIfTrue="1" operator="lessThanOrEqual">
      <formula>0</formula>
    </cfRule>
  </conditionalFormatting>
  <conditionalFormatting sqref="J217">
    <cfRule type="cellIs" dxfId="90" priority="1" stopIfTrue="1" operator="lessThanOrEqual">
      <formula>0</formula>
    </cfRule>
  </conditionalFormatting>
  <conditionalFormatting sqref="A217:C217">
    <cfRule type="cellIs" dxfId="89" priority="6" stopIfTrue="1" operator="lessThanOrEqual">
      <formula>0</formula>
    </cfRule>
  </conditionalFormatting>
  <conditionalFormatting sqref="E217:G217">
    <cfRule type="cellIs" dxfId="88" priority="5" stopIfTrue="1" operator="lessThanOrEqual">
      <formula>0</formula>
    </cfRule>
  </conditionalFormatting>
  <conditionalFormatting sqref="H217">
    <cfRule type="cellIs" dxfId="87" priority="4" stopIfTrue="1" operator="lessThanOrEqual">
      <formula>0</formula>
    </cfRule>
  </conditionalFormatting>
  <conditionalFormatting sqref="I217">
    <cfRule type="cellIs" dxfId="86" priority="3" stopIfTrue="1" operator="lessThanOrEqual">
      <formula>0</formula>
    </cfRule>
  </conditionalFormatting>
  <hyperlinks>
    <hyperlink ref="J17" r:id="rId1"/>
    <hyperlink ref="J18" r:id="rId2"/>
    <hyperlink ref="J23" r:id="rId3"/>
    <hyperlink ref="J24" r:id="rId4"/>
    <hyperlink ref="J25" r:id="rId5"/>
    <hyperlink ref="J26" r:id="rId6"/>
    <hyperlink ref="J27" r:id="rId7"/>
    <hyperlink ref="J28" r:id="rId8"/>
    <hyperlink ref="J29" r:id="rId9"/>
    <hyperlink ref="J30" r:id="rId10"/>
    <hyperlink ref="J31" r:id="rId11"/>
    <hyperlink ref="J32" r:id="rId12"/>
    <hyperlink ref="J33" r:id="rId13"/>
    <hyperlink ref="J20" r:id="rId14"/>
    <hyperlink ref="J34" r:id="rId15"/>
    <hyperlink ref="J35" r:id="rId16"/>
    <hyperlink ref="J36" r:id="rId17"/>
    <hyperlink ref="J37" r:id="rId18"/>
    <hyperlink ref="J38" r:id="rId19"/>
    <hyperlink ref="J39" r:id="rId20"/>
    <hyperlink ref="J40" r:id="rId21"/>
    <hyperlink ref="J41" r:id="rId22"/>
    <hyperlink ref="J42" r:id="rId23"/>
    <hyperlink ref="J43" r:id="rId24"/>
    <hyperlink ref="J44" r:id="rId25"/>
    <hyperlink ref="J45" r:id="rId26"/>
    <hyperlink ref="J46" r:id="rId27"/>
    <hyperlink ref="J47" r:id="rId28"/>
    <hyperlink ref="J48" r:id="rId29"/>
    <hyperlink ref="J76" r:id="rId30"/>
    <hyperlink ref="J75" r:id="rId31"/>
    <hyperlink ref="J68" r:id="rId32"/>
    <hyperlink ref="J67" r:id="rId33"/>
    <hyperlink ref="J66" r:id="rId34"/>
    <hyperlink ref="J65" r:id="rId35"/>
    <hyperlink ref="J64" r:id="rId36"/>
    <hyperlink ref="J63" r:id="rId37"/>
    <hyperlink ref="J62" r:id="rId38"/>
    <hyperlink ref="J61" r:id="rId39"/>
    <hyperlink ref="J60" r:id="rId40"/>
    <hyperlink ref="J55" r:id="rId41"/>
    <hyperlink ref="J50" r:id="rId42"/>
    <hyperlink ref="J49" r:id="rId43"/>
    <hyperlink ref="J22" r:id="rId44"/>
    <hyperlink ref="J19" r:id="rId45"/>
    <hyperlink ref="J53" r:id="rId46" display="Declarado Desierto. Resolución Adjudicativa SBG N° 37/2020"/>
    <hyperlink ref="J12" r:id="rId47"/>
    <hyperlink ref="J9" r:id="rId48"/>
    <hyperlink ref="J10:J11" r:id="rId49" display="Acuerdo de Junta Directiva Nº 656.12.2019 "/>
    <hyperlink ref="J13" r:id="rId50"/>
    <hyperlink ref="J14" r:id="rId51"/>
    <hyperlink ref="J52" r:id="rId52"/>
    <hyperlink ref="J51" r:id="rId53"/>
    <hyperlink ref="J54" r:id="rId54"/>
    <hyperlink ref="J59" r:id="rId55"/>
    <hyperlink ref="J58" r:id="rId56"/>
    <hyperlink ref="J57" r:id="rId57"/>
    <hyperlink ref="J56" r:id="rId58"/>
    <hyperlink ref="J74" r:id="rId59"/>
    <hyperlink ref="J73" r:id="rId60"/>
    <hyperlink ref="J72" r:id="rId61"/>
    <hyperlink ref="J71" r:id="rId62"/>
    <hyperlink ref="J70" r:id="rId63"/>
    <hyperlink ref="J69" r:id="rId64"/>
    <hyperlink ref="J77" r:id="rId65"/>
    <hyperlink ref="J85" r:id="rId66"/>
    <hyperlink ref="J84" r:id="rId67"/>
    <hyperlink ref="J82" r:id="rId68"/>
    <hyperlink ref="J81" r:id="rId69"/>
    <hyperlink ref="J80" r:id="rId70"/>
    <hyperlink ref="J79" r:id="rId71"/>
    <hyperlink ref="J78" r:id="rId72"/>
    <hyperlink ref="J83" r:id="rId73"/>
    <hyperlink ref="J90" r:id="rId74"/>
    <hyperlink ref="J91" r:id="rId75"/>
    <hyperlink ref="J92" r:id="rId76"/>
    <hyperlink ref="J93" r:id="rId77"/>
    <hyperlink ref="J89" r:id="rId78"/>
    <hyperlink ref="J88" r:id="rId79"/>
    <hyperlink ref="J87" r:id="rId80"/>
    <hyperlink ref="J94" r:id="rId81"/>
    <hyperlink ref="J95" r:id="rId82"/>
    <hyperlink ref="J101" r:id="rId83"/>
    <hyperlink ref="J102" r:id="rId84"/>
    <hyperlink ref="J103" r:id="rId85"/>
    <hyperlink ref="J104" r:id="rId86"/>
    <hyperlink ref="J105" r:id="rId87"/>
    <hyperlink ref="J106" r:id="rId88"/>
    <hyperlink ref="J108" r:id="rId89"/>
    <hyperlink ref="J109" r:id="rId90"/>
    <hyperlink ref="J112" r:id="rId91"/>
    <hyperlink ref="J113" r:id="rId92"/>
    <hyperlink ref="J110" r:id="rId93"/>
    <hyperlink ref="J111" r:id="rId94"/>
    <hyperlink ref="J107" r:id="rId95"/>
    <hyperlink ref="J100" r:id="rId96"/>
    <hyperlink ref="J114" r:id="rId97" display="Orden de compra Nº 1323"/>
    <hyperlink ref="J120" r:id="rId98" display="Orden de Compra N° 1334/2020"/>
    <hyperlink ref="J119" r:id="rId99" display="Orden de Compra N° 1334/2020"/>
    <hyperlink ref="J118" r:id="rId100" display="Orden de Compra N° 1334/2020"/>
    <hyperlink ref="J124" r:id="rId101"/>
    <hyperlink ref="J125" r:id="rId102"/>
    <hyperlink ref="J130" r:id="rId103"/>
    <hyperlink ref="J132" r:id="rId104"/>
    <hyperlink ref="J133" r:id="rId105"/>
    <hyperlink ref="J134" r:id="rId106"/>
    <hyperlink ref="J135" r:id="rId107"/>
    <hyperlink ref="J136" r:id="rId108"/>
    <hyperlink ref="J137" r:id="rId109"/>
    <hyperlink ref="J138" r:id="rId110"/>
    <hyperlink ref="J139" r:id="rId111"/>
    <hyperlink ref="J146" r:id="rId112"/>
    <hyperlink ref="J147" r:id="rId113"/>
    <hyperlink ref="J201" r:id="rId114"/>
    <hyperlink ref="J202" r:id="rId115"/>
    <hyperlink ref="J168" r:id="rId116"/>
    <hyperlink ref="J169" r:id="rId117"/>
    <hyperlink ref="J142" r:id="rId118"/>
    <hyperlink ref="J143" r:id="rId119"/>
    <hyperlink ref="J144" r:id="rId120"/>
    <hyperlink ref="J145" r:id="rId121"/>
    <hyperlink ref="J148" r:id="rId122"/>
    <hyperlink ref="J151" r:id="rId123"/>
    <hyperlink ref="J152" r:id="rId124"/>
    <hyperlink ref="J155" r:id="rId125"/>
    <hyperlink ref="J156" r:id="rId126"/>
    <hyperlink ref="J157" r:id="rId127"/>
    <hyperlink ref="J165" r:id="rId128"/>
    <hyperlink ref="J164" r:id="rId129"/>
    <hyperlink ref="J166" r:id="rId130"/>
    <hyperlink ref="J170" r:id="rId131"/>
    <hyperlink ref="J173" r:id="rId132"/>
    <hyperlink ref="J174" r:id="rId133"/>
  </hyperlinks>
  <printOptions horizontalCentered="1"/>
  <pageMargins left="0" right="0" top="0" bottom="0" header="0" footer="0"/>
  <pageSetup scale="43" orientation="landscape" r:id="rId134"/>
  <rowBreaks count="3" manualBreakCount="3">
    <brk id="27" max="18" man="1"/>
    <brk id="162" max="18" man="1"/>
    <brk id="192" max="18" man="1"/>
  </rowBreaks>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97"/>
  <sheetViews>
    <sheetView tabSelected="1" topLeftCell="A95" zoomScale="93" zoomScaleNormal="93" zoomScaleSheetLayoutView="30" workbookViewId="0">
      <selection activeCell="S99" sqref="S99"/>
    </sheetView>
  </sheetViews>
  <sheetFormatPr baseColWidth="10" defaultColWidth="11.7109375" defaultRowHeight="12" x14ac:dyDescent="0.2"/>
  <cols>
    <col min="1" max="1" width="5" style="613" customWidth="1"/>
    <col min="2" max="2" width="13" style="614" bestFit="1" customWidth="1"/>
    <col min="3" max="3" width="32.5703125" style="620" customWidth="1"/>
    <col min="4" max="4" width="35.28515625" style="621" customWidth="1"/>
    <col min="5" max="5" width="31" style="620" customWidth="1"/>
    <col min="6" max="6" width="15.28515625" style="622" customWidth="1"/>
    <col min="7" max="7" width="16" style="623" customWidth="1"/>
    <col min="8" max="8" width="14.85546875" style="624" customWidth="1"/>
    <col min="9" max="9" width="27" style="621" customWidth="1"/>
    <col min="10" max="10" width="18" style="625" customWidth="1"/>
    <col min="11" max="12" width="8" style="610" customWidth="1"/>
    <col min="13" max="14" width="6.7109375" style="610" bestFit="1" customWidth="1"/>
    <col min="15" max="18" width="6.7109375" style="617" bestFit="1" customWidth="1"/>
    <col min="19" max="19" width="21.5703125" style="618" customWidth="1"/>
    <col min="20" max="30" width="11.7109375" style="610" customWidth="1"/>
    <col min="31" max="236" width="11.7109375" style="610"/>
    <col min="237" max="237" width="5" style="610" customWidth="1"/>
    <col min="238" max="238" width="13" style="610" bestFit="1" customWidth="1"/>
    <col min="239" max="239" width="32.5703125" style="610" customWidth="1"/>
    <col min="240" max="240" width="35.28515625" style="610" customWidth="1"/>
    <col min="241" max="241" width="31" style="610" customWidth="1"/>
    <col min="242" max="242" width="15.28515625" style="610" customWidth="1"/>
    <col min="243" max="243" width="16" style="610" customWidth="1"/>
    <col min="244" max="244" width="14.85546875" style="610" customWidth="1"/>
    <col min="245" max="245" width="27" style="610" customWidth="1"/>
    <col min="246" max="247" width="18" style="610" customWidth="1"/>
    <col min="248" max="248" width="22" style="610" customWidth="1"/>
    <col min="249" max="249" width="30.85546875" style="610" customWidth="1"/>
    <col min="250" max="250" width="15.28515625" style="610" customWidth="1"/>
    <col min="251" max="251" width="14.140625" style="610" customWidth="1"/>
    <col min="252" max="252" width="17.85546875" style="610" customWidth="1"/>
    <col min="253" max="253" width="14.85546875" style="610" customWidth="1"/>
    <col min="254" max="254" width="15.42578125" style="610" customWidth="1"/>
    <col min="255" max="255" width="7" style="610" customWidth="1"/>
    <col min="256" max="256" width="6.5703125" style="610" customWidth="1"/>
    <col min="257" max="257" width="10.28515625" style="610" customWidth="1"/>
    <col min="258" max="258" width="9.5703125" style="610" customWidth="1"/>
    <col min="259" max="259" width="10.140625" style="610" customWidth="1"/>
    <col min="260" max="260" width="12.28515625" style="610" customWidth="1"/>
    <col min="261" max="261" width="10.28515625" style="610" customWidth="1"/>
    <col min="262" max="262" width="14.85546875" style="610" customWidth="1"/>
    <col min="263" max="263" width="6.140625" style="610" customWidth="1"/>
    <col min="264" max="264" width="17.28515625" style="610" customWidth="1"/>
    <col min="265" max="265" width="17" style="610" customWidth="1"/>
    <col min="266" max="266" width="24.5703125" style="610" customWidth="1"/>
    <col min="267" max="268" width="8" style="610" customWidth="1"/>
    <col min="269" max="274" width="6.7109375" style="610" bestFit="1" customWidth="1"/>
    <col min="275" max="275" width="21.5703125" style="610" customWidth="1"/>
    <col min="276" max="286" width="11.7109375" style="610" customWidth="1"/>
    <col min="287" max="492" width="11.7109375" style="610"/>
    <col min="493" max="493" width="5" style="610" customWidth="1"/>
    <col min="494" max="494" width="13" style="610" bestFit="1" customWidth="1"/>
    <col min="495" max="495" width="32.5703125" style="610" customWidth="1"/>
    <col min="496" max="496" width="35.28515625" style="610" customWidth="1"/>
    <col min="497" max="497" width="31" style="610" customWidth="1"/>
    <col min="498" max="498" width="15.28515625" style="610" customWidth="1"/>
    <col min="499" max="499" width="16" style="610" customWidth="1"/>
    <col min="500" max="500" width="14.85546875" style="610" customWidth="1"/>
    <col min="501" max="501" width="27" style="610" customWidth="1"/>
    <col min="502" max="503" width="18" style="610" customWidth="1"/>
    <col min="504" max="504" width="22" style="610" customWidth="1"/>
    <col min="505" max="505" width="30.85546875" style="610" customWidth="1"/>
    <col min="506" max="506" width="15.28515625" style="610" customWidth="1"/>
    <col min="507" max="507" width="14.140625" style="610" customWidth="1"/>
    <col min="508" max="508" width="17.85546875" style="610" customWidth="1"/>
    <col min="509" max="509" width="14.85546875" style="610" customWidth="1"/>
    <col min="510" max="510" width="15.42578125" style="610" customWidth="1"/>
    <col min="511" max="511" width="7" style="610" customWidth="1"/>
    <col min="512" max="512" width="6.5703125" style="610" customWidth="1"/>
    <col min="513" max="513" width="10.28515625" style="610" customWidth="1"/>
    <col min="514" max="514" width="9.5703125" style="610" customWidth="1"/>
    <col min="515" max="515" width="10.140625" style="610" customWidth="1"/>
    <col min="516" max="516" width="12.28515625" style="610" customWidth="1"/>
    <col min="517" max="517" width="10.28515625" style="610" customWidth="1"/>
    <col min="518" max="518" width="14.85546875" style="610" customWidth="1"/>
    <col min="519" max="519" width="6.140625" style="610" customWidth="1"/>
    <col min="520" max="520" width="17.28515625" style="610" customWidth="1"/>
    <col min="521" max="521" width="17" style="610" customWidth="1"/>
    <col min="522" max="522" width="24.5703125" style="610" customWidth="1"/>
    <col min="523" max="524" width="8" style="610" customWidth="1"/>
    <col min="525" max="530" width="6.7109375" style="610" bestFit="1" customWidth="1"/>
    <col min="531" max="531" width="21.5703125" style="610" customWidth="1"/>
    <col min="532" max="542" width="11.7109375" style="610" customWidth="1"/>
    <col min="543" max="748" width="11.7109375" style="610"/>
    <col min="749" max="749" width="5" style="610" customWidth="1"/>
    <col min="750" max="750" width="13" style="610" bestFit="1" customWidth="1"/>
    <col min="751" max="751" width="32.5703125" style="610" customWidth="1"/>
    <col min="752" max="752" width="35.28515625" style="610" customWidth="1"/>
    <col min="753" max="753" width="31" style="610" customWidth="1"/>
    <col min="754" max="754" width="15.28515625" style="610" customWidth="1"/>
    <col min="755" max="755" width="16" style="610" customWidth="1"/>
    <col min="756" max="756" width="14.85546875" style="610" customWidth="1"/>
    <col min="757" max="757" width="27" style="610" customWidth="1"/>
    <col min="758" max="759" width="18" style="610" customWidth="1"/>
    <col min="760" max="760" width="22" style="610" customWidth="1"/>
    <col min="761" max="761" width="30.85546875" style="610" customWidth="1"/>
    <col min="762" max="762" width="15.28515625" style="610" customWidth="1"/>
    <col min="763" max="763" width="14.140625" style="610" customWidth="1"/>
    <col min="764" max="764" width="17.85546875" style="610" customWidth="1"/>
    <col min="765" max="765" width="14.85546875" style="610" customWidth="1"/>
    <col min="766" max="766" width="15.42578125" style="610" customWidth="1"/>
    <col min="767" max="767" width="7" style="610" customWidth="1"/>
    <col min="768" max="768" width="6.5703125" style="610" customWidth="1"/>
    <col min="769" max="769" width="10.28515625" style="610" customWidth="1"/>
    <col min="770" max="770" width="9.5703125" style="610" customWidth="1"/>
    <col min="771" max="771" width="10.140625" style="610" customWidth="1"/>
    <col min="772" max="772" width="12.28515625" style="610" customWidth="1"/>
    <col min="773" max="773" width="10.28515625" style="610" customWidth="1"/>
    <col min="774" max="774" width="14.85546875" style="610" customWidth="1"/>
    <col min="775" max="775" width="6.140625" style="610" customWidth="1"/>
    <col min="776" max="776" width="17.28515625" style="610" customWidth="1"/>
    <col min="777" max="777" width="17" style="610" customWidth="1"/>
    <col min="778" max="778" width="24.5703125" style="610" customWidth="1"/>
    <col min="779" max="780" width="8" style="610" customWidth="1"/>
    <col min="781" max="786" width="6.7109375" style="610" bestFit="1" customWidth="1"/>
    <col min="787" max="787" width="21.5703125" style="610" customWidth="1"/>
    <col min="788" max="798" width="11.7109375" style="610" customWidth="1"/>
    <col min="799" max="1004" width="11.7109375" style="610"/>
    <col min="1005" max="1005" width="5" style="610" customWidth="1"/>
    <col min="1006" max="1006" width="13" style="610" bestFit="1" customWidth="1"/>
    <col min="1007" max="1007" width="32.5703125" style="610" customWidth="1"/>
    <col min="1008" max="1008" width="35.28515625" style="610" customWidth="1"/>
    <col min="1009" max="1009" width="31" style="610" customWidth="1"/>
    <col min="1010" max="1010" width="15.28515625" style="610" customWidth="1"/>
    <col min="1011" max="1011" width="16" style="610" customWidth="1"/>
    <col min="1012" max="1012" width="14.85546875" style="610" customWidth="1"/>
    <col min="1013" max="1013" width="27" style="610" customWidth="1"/>
    <col min="1014" max="1015" width="18" style="610" customWidth="1"/>
    <col min="1016" max="1016" width="22" style="610" customWidth="1"/>
    <col min="1017" max="1017" width="30.85546875" style="610" customWidth="1"/>
    <col min="1018" max="1018" width="15.28515625" style="610" customWidth="1"/>
    <col min="1019" max="1019" width="14.140625" style="610" customWidth="1"/>
    <col min="1020" max="1020" width="17.85546875" style="610" customWidth="1"/>
    <col min="1021" max="1021" width="14.85546875" style="610" customWidth="1"/>
    <col min="1022" max="1022" width="15.42578125" style="610" customWidth="1"/>
    <col min="1023" max="1023" width="7" style="610" customWidth="1"/>
    <col min="1024" max="1024" width="6.5703125" style="610" customWidth="1"/>
    <col min="1025" max="1025" width="10.28515625" style="610" customWidth="1"/>
    <col min="1026" max="1026" width="9.5703125" style="610" customWidth="1"/>
    <col min="1027" max="1027" width="10.140625" style="610" customWidth="1"/>
    <col min="1028" max="1028" width="12.28515625" style="610" customWidth="1"/>
    <col min="1029" max="1029" width="10.28515625" style="610" customWidth="1"/>
    <col min="1030" max="1030" width="14.85546875" style="610" customWidth="1"/>
    <col min="1031" max="1031" width="6.140625" style="610" customWidth="1"/>
    <col min="1032" max="1032" width="17.28515625" style="610" customWidth="1"/>
    <col min="1033" max="1033" width="17" style="610" customWidth="1"/>
    <col min="1034" max="1034" width="24.5703125" style="610" customWidth="1"/>
    <col min="1035" max="1036" width="8" style="610" customWidth="1"/>
    <col min="1037" max="1042" width="6.7109375" style="610" bestFit="1" customWidth="1"/>
    <col min="1043" max="1043" width="21.5703125" style="610" customWidth="1"/>
    <col min="1044" max="1054" width="11.7109375" style="610" customWidth="1"/>
    <col min="1055" max="1260" width="11.7109375" style="610"/>
    <col min="1261" max="1261" width="5" style="610" customWidth="1"/>
    <col min="1262" max="1262" width="13" style="610" bestFit="1" customWidth="1"/>
    <col min="1263" max="1263" width="32.5703125" style="610" customWidth="1"/>
    <col min="1264" max="1264" width="35.28515625" style="610" customWidth="1"/>
    <col min="1265" max="1265" width="31" style="610" customWidth="1"/>
    <col min="1266" max="1266" width="15.28515625" style="610" customWidth="1"/>
    <col min="1267" max="1267" width="16" style="610" customWidth="1"/>
    <col min="1268" max="1268" width="14.85546875" style="610" customWidth="1"/>
    <col min="1269" max="1269" width="27" style="610" customWidth="1"/>
    <col min="1270" max="1271" width="18" style="610" customWidth="1"/>
    <col min="1272" max="1272" width="22" style="610" customWidth="1"/>
    <col min="1273" max="1273" width="30.85546875" style="610" customWidth="1"/>
    <col min="1274" max="1274" width="15.28515625" style="610" customWidth="1"/>
    <col min="1275" max="1275" width="14.140625" style="610" customWidth="1"/>
    <col min="1276" max="1276" width="17.85546875" style="610" customWidth="1"/>
    <col min="1277" max="1277" width="14.85546875" style="610" customWidth="1"/>
    <col min="1278" max="1278" width="15.42578125" style="610" customWidth="1"/>
    <col min="1279" max="1279" width="7" style="610" customWidth="1"/>
    <col min="1280" max="1280" width="6.5703125" style="610" customWidth="1"/>
    <col min="1281" max="1281" width="10.28515625" style="610" customWidth="1"/>
    <col min="1282" max="1282" width="9.5703125" style="610" customWidth="1"/>
    <col min="1283" max="1283" width="10.140625" style="610" customWidth="1"/>
    <col min="1284" max="1284" width="12.28515625" style="610" customWidth="1"/>
    <col min="1285" max="1285" width="10.28515625" style="610" customWidth="1"/>
    <col min="1286" max="1286" width="14.85546875" style="610" customWidth="1"/>
    <col min="1287" max="1287" width="6.140625" style="610" customWidth="1"/>
    <col min="1288" max="1288" width="17.28515625" style="610" customWidth="1"/>
    <col min="1289" max="1289" width="17" style="610" customWidth="1"/>
    <col min="1290" max="1290" width="24.5703125" style="610" customWidth="1"/>
    <col min="1291" max="1292" width="8" style="610" customWidth="1"/>
    <col min="1293" max="1298" width="6.7109375" style="610" bestFit="1" customWidth="1"/>
    <col min="1299" max="1299" width="21.5703125" style="610" customWidth="1"/>
    <col min="1300" max="1310" width="11.7109375" style="610" customWidth="1"/>
    <col min="1311" max="1516" width="11.7109375" style="610"/>
    <col min="1517" max="1517" width="5" style="610" customWidth="1"/>
    <col min="1518" max="1518" width="13" style="610" bestFit="1" customWidth="1"/>
    <col min="1519" max="1519" width="32.5703125" style="610" customWidth="1"/>
    <col min="1520" max="1520" width="35.28515625" style="610" customWidth="1"/>
    <col min="1521" max="1521" width="31" style="610" customWidth="1"/>
    <col min="1522" max="1522" width="15.28515625" style="610" customWidth="1"/>
    <col min="1523" max="1523" width="16" style="610" customWidth="1"/>
    <col min="1524" max="1524" width="14.85546875" style="610" customWidth="1"/>
    <col min="1525" max="1525" width="27" style="610" customWidth="1"/>
    <col min="1526" max="1527" width="18" style="610" customWidth="1"/>
    <col min="1528" max="1528" width="22" style="610" customWidth="1"/>
    <col min="1529" max="1529" width="30.85546875" style="610" customWidth="1"/>
    <col min="1530" max="1530" width="15.28515625" style="610" customWidth="1"/>
    <col min="1531" max="1531" width="14.140625" style="610" customWidth="1"/>
    <col min="1532" max="1532" width="17.85546875" style="610" customWidth="1"/>
    <col min="1533" max="1533" width="14.85546875" style="610" customWidth="1"/>
    <col min="1534" max="1534" width="15.42578125" style="610" customWidth="1"/>
    <col min="1535" max="1535" width="7" style="610" customWidth="1"/>
    <col min="1536" max="1536" width="6.5703125" style="610" customWidth="1"/>
    <col min="1537" max="1537" width="10.28515625" style="610" customWidth="1"/>
    <col min="1538" max="1538" width="9.5703125" style="610" customWidth="1"/>
    <col min="1539" max="1539" width="10.140625" style="610" customWidth="1"/>
    <col min="1540" max="1540" width="12.28515625" style="610" customWidth="1"/>
    <col min="1541" max="1541" width="10.28515625" style="610" customWidth="1"/>
    <col min="1542" max="1542" width="14.85546875" style="610" customWidth="1"/>
    <col min="1543" max="1543" width="6.140625" style="610" customWidth="1"/>
    <col min="1544" max="1544" width="17.28515625" style="610" customWidth="1"/>
    <col min="1545" max="1545" width="17" style="610" customWidth="1"/>
    <col min="1546" max="1546" width="24.5703125" style="610" customWidth="1"/>
    <col min="1547" max="1548" width="8" style="610" customWidth="1"/>
    <col min="1549" max="1554" width="6.7109375" style="610" bestFit="1" customWidth="1"/>
    <col min="1555" max="1555" width="21.5703125" style="610" customWidth="1"/>
    <col min="1556" max="1566" width="11.7109375" style="610" customWidth="1"/>
    <col min="1567" max="1772" width="11.7109375" style="610"/>
    <col min="1773" max="1773" width="5" style="610" customWidth="1"/>
    <col min="1774" max="1774" width="13" style="610" bestFit="1" customWidth="1"/>
    <col min="1775" max="1775" width="32.5703125" style="610" customWidth="1"/>
    <col min="1776" max="1776" width="35.28515625" style="610" customWidth="1"/>
    <col min="1777" max="1777" width="31" style="610" customWidth="1"/>
    <col min="1778" max="1778" width="15.28515625" style="610" customWidth="1"/>
    <col min="1779" max="1779" width="16" style="610" customWidth="1"/>
    <col min="1780" max="1780" width="14.85546875" style="610" customWidth="1"/>
    <col min="1781" max="1781" width="27" style="610" customWidth="1"/>
    <col min="1782" max="1783" width="18" style="610" customWidth="1"/>
    <col min="1784" max="1784" width="22" style="610" customWidth="1"/>
    <col min="1785" max="1785" width="30.85546875" style="610" customWidth="1"/>
    <col min="1786" max="1786" width="15.28515625" style="610" customWidth="1"/>
    <col min="1787" max="1787" width="14.140625" style="610" customWidth="1"/>
    <col min="1788" max="1788" width="17.85546875" style="610" customWidth="1"/>
    <col min="1789" max="1789" width="14.85546875" style="610" customWidth="1"/>
    <col min="1790" max="1790" width="15.42578125" style="610" customWidth="1"/>
    <col min="1791" max="1791" width="7" style="610" customWidth="1"/>
    <col min="1792" max="1792" width="6.5703125" style="610" customWidth="1"/>
    <col min="1793" max="1793" width="10.28515625" style="610" customWidth="1"/>
    <col min="1794" max="1794" width="9.5703125" style="610" customWidth="1"/>
    <col min="1795" max="1795" width="10.140625" style="610" customWidth="1"/>
    <col min="1796" max="1796" width="12.28515625" style="610" customWidth="1"/>
    <col min="1797" max="1797" width="10.28515625" style="610" customWidth="1"/>
    <col min="1798" max="1798" width="14.85546875" style="610" customWidth="1"/>
    <col min="1799" max="1799" width="6.140625" style="610" customWidth="1"/>
    <col min="1800" max="1800" width="17.28515625" style="610" customWidth="1"/>
    <col min="1801" max="1801" width="17" style="610" customWidth="1"/>
    <col min="1802" max="1802" width="24.5703125" style="610" customWidth="1"/>
    <col min="1803" max="1804" width="8" style="610" customWidth="1"/>
    <col min="1805" max="1810" width="6.7109375" style="610" bestFit="1" customWidth="1"/>
    <col min="1811" max="1811" width="21.5703125" style="610" customWidth="1"/>
    <col min="1812" max="1822" width="11.7109375" style="610" customWidth="1"/>
    <col min="1823" max="2028" width="11.7109375" style="610"/>
    <col min="2029" max="2029" width="5" style="610" customWidth="1"/>
    <col min="2030" max="2030" width="13" style="610" bestFit="1" customWidth="1"/>
    <col min="2031" max="2031" width="32.5703125" style="610" customWidth="1"/>
    <col min="2032" max="2032" width="35.28515625" style="610" customWidth="1"/>
    <col min="2033" max="2033" width="31" style="610" customWidth="1"/>
    <col min="2034" max="2034" width="15.28515625" style="610" customWidth="1"/>
    <col min="2035" max="2035" width="16" style="610" customWidth="1"/>
    <col min="2036" max="2036" width="14.85546875" style="610" customWidth="1"/>
    <col min="2037" max="2037" width="27" style="610" customWidth="1"/>
    <col min="2038" max="2039" width="18" style="610" customWidth="1"/>
    <col min="2040" max="2040" width="22" style="610" customWidth="1"/>
    <col min="2041" max="2041" width="30.85546875" style="610" customWidth="1"/>
    <col min="2042" max="2042" width="15.28515625" style="610" customWidth="1"/>
    <col min="2043" max="2043" width="14.140625" style="610" customWidth="1"/>
    <col min="2044" max="2044" width="17.85546875" style="610" customWidth="1"/>
    <col min="2045" max="2045" width="14.85546875" style="610" customWidth="1"/>
    <col min="2046" max="2046" width="15.42578125" style="610" customWidth="1"/>
    <col min="2047" max="2047" width="7" style="610" customWidth="1"/>
    <col min="2048" max="2048" width="6.5703125" style="610" customWidth="1"/>
    <col min="2049" max="2049" width="10.28515625" style="610" customWidth="1"/>
    <col min="2050" max="2050" width="9.5703125" style="610" customWidth="1"/>
    <col min="2051" max="2051" width="10.140625" style="610" customWidth="1"/>
    <col min="2052" max="2052" width="12.28515625" style="610" customWidth="1"/>
    <col min="2053" max="2053" width="10.28515625" style="610" customWidth="1"/>
    <col min="2054" max="2054" width="14.85546875" style="610" customWidth="1"/>
    <col min="2055" max="2055" width="6.140625" style="610" customWidth="1"/>
    <col min="2056" max="2056" width="17.28515625" style="610" customWidth="1"/>
    <col min="2057" max="2057" width="17" style="610" customWidth="1"/>
    <col min="2058" max="2058" width="24.5703125" style="610" customWidth="1"/>
    <col min="2059" max="2060" width="8" style="610" customWidth="1"/>
    <col min="2061" max="2066" width="6.7109375" style="610" bestFit="1" customWidth="1"/>
    <col min="2067" max="2067" width="21.5703125" style="610" customWidth="1"/>
    <col min="2068" max="2078" width="11.7109375" style="610" customWidth="1"/>
    <col min="2079" max="2284" width="11.7109375" style="610"/>
    <col min="2285" max="2285" width="5" style="610" customWidth="1"/>
    <col min="2286" max="2286" width="13" style="610" bestFit="1" customWidth="1"/>
    <col min="2287" max="2287" width="32.5703125" style="610" customWidth="1"/>
    <col min="2288" max="2288" width="35.28515625" style="610" customWidth="1"/>
    <col min="2289" max="2289" width="31" style="610" customWidth="1"/>
    <col min="2290" max="2290" width="15.28515625" style="610" customWidth="1"/>
    <col min="2291" max="2291" width="16" style="610" customWidth="1"/>
    <col min="2292" max="2292" width="14.85546875" style="610" customWidth="1"/>
    <col min="2293" max="2293" width="27" style="610" customWidth="1"/>
    <col min="2294" max="2295" width="18" style="610" customWidth="1"/>
    <col min="2296" max="2296" width="22" style="610" customWidth="1"/>
    <col min="2297" max="2297" width="30.85546875" style="610" customWidth="1"/>
    <col min="2298" max="2298" width="15.28515625" style="610" customWidth="1"/>
    <col min="2299" max="2299" width="14.140625" style="610" customWidth="1"/>
    <col min="2300" max="2300" width="17.85546875" style="610" customWidth="1"/>
    <col min="2301" max="2301" width="14.85546875" style="610" customWidth="1"/>
    <col min="2302" max="2302" width="15.42578125" style="610" customWidth="1"/>
    <col min="2303" max="2303" width="7" style="610" customWidth="1"/>
    <col min="2304" max="2304" width="6.5703125" style="610" customWidth="1"/>
    <col min="2305" max="2305" width="10.28515625" style="610" customWidth="1"/>
    <col min="2306" max="2306" width="9.5703125" style="610" customWidth="1"/>
    <col min="2307" max="2307" width="10.140625" style="610" customWidth="1"/>
    <col min="2308" max="2308" width="12.28515625" style="610" customWidth="1"/>
    <col min="2309" max="2309" width="10.28515625" style="610" customWidth="1"/>
    <col min="2310" max="2310" width="14.85546875" style="610" customWidth="1"/>
    <col min="2311" max="2311" width="6.140625" style="610" customWidth="1"/>
    <col min="2312" max="2312" width="17.28515625" style="610" customWidth="1"/>
    <col min="2313" max="2313" width="17" style="610" customWidth="1"/>
    <col min="2314" max="2314" width="24.5703125" style="610" customWidth="1"/>
    <col min="2315" max="2316" width="8" style="610" customWidth="1"/>
    <col min="2317" max="2322" width="6.7109375" style="610" bestFit="1" customWidth="1"/>
    <col min="2323" max="2323" width="21.5703125" style="610" customWidth="1"/>
    <col min="2324" max="2334" width="11.7109375" style="610" customWidth="1"/>
    <col min="2335" max="2540" width="11.7109375" style="610"/>
    <col min="2541" max="2541" width="5" style="610" customWidth="1"/>
    <col min="2542" max="2542" width="13" style="610" bestFit="1" customWidth="1"/>
    <col min="2543" max="2543" width="32.5703125" style="610" customWidth="1"/>
    <col min="2544" max="2544" width="35.28515625" style="610" customWidth="1"/>
    <col min="2545" max="2545" width="31" style="610" customWidth="1"/>
    <col min="2546" max="2546" width="15.28515625" style="610" customWidth="1"/>
    <col min="2547" max="2547" width="16" style="610" customWidth="1"/>
    <col min="2548" max="2548" width="14.85546875" style="610" customWidth="1"/>
    <col min="2549" max="2549" width="27" style="610" customWidth="1"/>
    <col min="2550" max="2551" width="18" style="610" customWidth="1"/>
    <col min="2552" max="2552" width="22" style="610" customWidth="1"/>
    <col min="2553" max="2553" width="30.85546875" style="610" customWidth="1"/>
    <col min="2554" max="2554" width="15.28515625" style="610" customWidth="1"/>
    <col min="2555" max="2555" width="14.140625" style="610" customWidth="1"/>
    <col min="2556" max="2556" width="17.85546875" style="610" customWidth="1"/>
    <col min="2557" max="2557" width="14.85546875" style="610" customWidth="1"/>
    <col min="2558" max="2558" width="15.42578125" style="610" customWidth="1"/>
    <col min="2559" max="2559" width="7" style="610" customWidth="1"/>
    <col min="2560" max="2560" width="6.5703125" style="610" customWidth="1"/>
    <col min="2561" max="2561" width="10.28515625" style="610" customWidth="1"/>
    <col min="2562" max="2562" width="9.5703125" style="610" customWidth="1"/>
    <col min="2563" max="2563" width="10.140625" style="610" customWidth="1"/>
    <col min="2564" max="2564" width="12.28515625" style="610" customWidth="1"/>
    <col min="2565" max="2565" width="10.28515625" style="610" customWidth="1"/>
    <col min="2566" max="2566" width="14.85546875" style="610" customWidth="1"/>
    <col min="2567" max="2567" width="6.140625" style="610" customWidth="1"/>
    <col min="2568" max="2568" width="17.28515625" style="610" customWidth="1"/>
    <col min="2569" max="2569" width="17" style="610" customWidth="1"/>
    <col min="2570" max="2570" width="24.5703125" style="610" customWidth="1"/>
    <col min="2571" max="2572" width="8" style="610" customWidth="1"/>
    <col min="2573" max="2578" width="6.7109375" style="610" bestFit="1" customWidth="1"/>
    <col min="2579" max="2579" width="21.5703125" style="610" customWidth="1"/>
    <col min="2580" max="2590" width="11.7109375" style="610" customWidth="1"/>
    <col min="2591" max="2796" width="11.7109375" style="610"/>
    <col min="2797" max="2797" width="5" style="610" customWidth="1"/>
    <col min="2798" max="2798" width="13" style="610" bestFit="1" customWidth="1"/>
    <col min="2799" max="2799" width="32.5703125" style="610" customWidth="1"/>
    <col min="2800" max="2800" width="35.28515625" style="610" customWidth="1"/>
    <col min="2801" max="2801" width="31" style="610" customWidth="1"/>
    <col min="2802" max="2802" width="15.28515625" style="610" customWidth="1"/>
    <col min="2803" max="2803" width="16" style="610" customWidth="1"/>
    <col min="2804" max="2804" width="14.85546875" style="610" customWidth="1"/>
    <col min="2805" max="2805" width="27" style="610" customWidth="1"/>
    <col min="2806" max="2807" width="18" style="610" customWidth="1"/>
    <col min="2808" max="2808" width="22" style="610" customWidth="1"/>
    <col min="2809" max="2809" width="30.85546875" style="610" customWidth="1"/>
    <col min="2810" max="2810" width="15.28515625" style="610" customWidth="1"/>
    <col min="2811" max="2811" width="14.140625" style="610" customWidth="1"/>
    <col min="2812" max="2812" width="17.85546875" style="610" customWidth="1"/>
    <col min="2813" max="2813" width="14.85546875" style="610" customWidth="1"/>
    <col min="2814" max="2814" width="15.42578125" style="610" customWidth="1"/>
    <col min="2815" max="2815" width="7" style="610" customWidth="1"/>
    <col min="2816" max="2816" width="6.5703125" style="610" customWidth="1"/>
    <col min="2817" max="2817" width="10.28515625" style="610" customWidth="1"/>
    <col min="2818" max="2818" width="9.5703125" style="610" customWidth="1"/>
    <col min="2819" max="2819" width="10.140625" style="610" customWidth="1"/>
    <col min="2820" max="2820" width="12.28515625" style="610" customWidth="1"/>
    <col min="2821" max="2821" width="10.28515625" style="610" customWidth="1"/>
    <col min="2822" max="2822" width="14.85546875" style="610" customWidth="1"/>
    <col min="2823" max="2823" width="6.140625" style="610" customWidth="1"/>
    <col min="2824" max="2824" width="17.28515625" style="610" customWidth="1"/>
    <col min="2825" max="2825" width="17" style="610" customWidth="1"/>
    <col min="2826" max="2826" width="24.5703125" style="610" customWidth="1"/>
    <col min="2827" max="2828" width="8" style="610" customWidth="1"/>
    <col min="2829" max="2834" width="6.7109375" style="610" bestFit="1" customWidth="1"/>
    <col min="2835" max="2835" width="21.5703125" style="610" customWidth="1"/>
    <col min="2836" max="2846" width="11.7109375" style="610" customWidth="1"/>
    <col min="2847" max="3052" width="11.7109375" style="610"/>
    <col min="3053" max="3053" width="5" style="610" customWidth="1"/>
    <col min="3054" max="3054" width="13" style="610" bestFit="1" customWidth="1"/>
    <col min="3055" max="3055" width="32.5703125" style="610" customWidth="1"/>
    <col min="3056" max="3056" width="35.28515625" style="610" customWidth="1"/>
    <col min="3057" max="3057" width="31" style="610" customWidth="1"/>
    <col min="3058" max="3058" width="15.28515625" style="610" customWidth="1"/>
    <col min="3059" max="3059" width="16" style="610" customWidth="1"/>
    <col min="3060" max="3060" width="14.85546875" style="610" customWidth="1"/>
    <col min="3061" max="3061" width="27" style="610" customWidth="1"/>
    <col min="3062" max="3063" width="18" style="610" customWidth="1"/>
    <col min="3064" max="3064" width="22" style="610" customWidth="1"/>
    <col min="3065" max="3065" width="30.85546875" style="610" customWidth="1"/>
    <col min="3066" max="3066" width="15.28515625" style="610" customWidth="1"/>
    <col min="3067" max="3067" width="14.140625" style="610" customWidth="1"/>
    <col min="3068" max="3068" width="17.85546875" style="610" customWidth="1"/>
    <col min="3069" max="3069" width="14.85546875" style="610" customWidth="1"/>
    <col min="3070" max="3070" width="15.42578125" style="610" customWidth="1"/>
    <col min="3071" max="3071" width="7" style="610" customWidth="1"/>
    <col min="3072" max="3072" width="6.5703125" style="610" customWidth="1"/>
    <col min="3073" max="3073" width="10.28515625" style="610" customWidth="1"/>
    <col min="3074" max="3074" width="9.5703125" style="610" customWidth="1"/>
    <col min="3075" max="3075" width="10.140625" style="610" customWidth="1"/>
    <col min="3076" max="3076" width="12.28515625" style="610" customWidth="1"/>
    <col min="3077" max="3077" width="10.28515625" style="610" customWidth="1"/>
    <col min="3078" max="3078" width="14.85546875" style="610" customWidth="1"/>
    <col min="3079" max="3079" width="6.140625" style="610" customWidth="1"/>
    <col min="3080" max="3080" width="17.28515625" style="610" customWidth="1"/>
    <col min="3081" max="3081" width="17" style="610" customWidth="1"/>
    <col min="3082" max="3082" width="24.5703125" style="610" customWidth="1"/>
    <col min="3083" max="3084" width="8" style="610" customWidth="1"/>
    <col min="3085" max="3090" width="6.7109375" style="610" bestFit="1" customWidth="1"/>
    <col min="3091" max="3091" width="21.5703125" style="610" customWidth="1"/>
    <col min="3092" max="3102" width="11.7109375" style="610" customWidth="1"/>
    <col min="3103" max="3308" width="11.7109375" style="610"/>
    <col min="3309" max="3309" width="5" style="610" customWidth="1"/>
    <col min="3310" max="3310" width="13" style="610" bestFit="1" customWidth="1"/>
    <col min="3311" max="3311" width="32.5703125" style="610" customWidth="1"/>
    <col min="3312" max="3312" width="35.28515625" style="610" customWidth="1"/>
    <col min="3313" max="3313" width="31" style="610" customWidth="1"/>
    <col min="3314" max="3314" width="15.28515625" style="610" customWidth="1"/>
    <col min="3315" max="3315" width="16" style="610" customWidth="1"/>
    <col min="3316" max="3316" width="14.85546875" style="610" customWidth="1"/>
    <col min="3317" max="3317" width="27" style="610" customWidth="1"/>
    <col min="3318" max="3319" width="18" style="610" customWidth="1"/>
    <col min="3320" max="3320" width="22" style="610" customWidth="1"/>
    <col min="3321" max="3321" width="30.85546875" style="610" customWidth="1"/>
    <col min="3322" max="3322" width="15.28515625" style="610" customWidth="1"/>
    <col min="3323" max="3323" width="14.140625" style="610" customWidth="1"/>
    <col min="3324" max="3324" width="17.85546875" style="610" customWidth="1"/>
    <col min="3325" max="3325" width="14.85546875" style="610" customWidth="1"/>
    <col min="3326" max="3326" width="15.42578125" style="610" customWidth="1"/>
    <col min="3327" max="3327" width="7" style="610" customWidth="1"/>
    <col min="3328" max="3328" width="6.5703125" style="610" customWidth="1"/>
    <col min="3329" max="3329" width="10.28515625" style="610" customWidth="1"/>
    <col min="3330" max="3330" width="9.5703125" style="610" customWidth="1"/>
    <col min="3331" max="3331" width="10.140625" style="610" customWidth="1"/>
    <col min="3332" max="3332" width="12.28515625" style="610" customWidth="1"/>
    <col min="3333" max="3333" width="10.28515625" style="610" customWidth="1"/>
    <col min="3334" max="3334" width="14.85546875" style="610" customWidth="1"/>
    <col min="3335" max="3335" width="6.140625" style="610" customWidth="1"/>
    <col min="3336" max="3336" width="17.28515625" style="610" customWidth="1"/>
    <col min="3337" max="3337" width="17" style="610" customWidth="1"/>
    <col min="3338" max="3338" width="24.5703125" style="610" customWidth="1"/>
    <col min="3339" max="3340" width="8" style="610" customWidth="1"/>
    <col min="3341" max="3346" width="6.7109375" style="610" bestFit="1" customWidth="1"/>
    <col min="3347" max="3347" width="21.5703125" style="610" customWidth="1"/>
    <col min="3348" max="3358" width="11.7109375" style="610" customWidth="1"/>
    <col min="3359" max="3564" width="11.7109375" style="610"/>
    <col min="3565" max="3565" width="5" style="610" customWidth="1"/>
    <col min="3566" max="3566" width="13" style="610" bestFit="1" customWidth="1"/>
    <col min="3567" max="3567" width="32.5703125" style="610" customWidth="1"/>
    <col min="3568" max="3568" width="35.28515625" style="610" customWidth="1"/>
    <col min="3569" max="3569" width="31" style="610" customWidth="1"/>
    <col min="3570" max="3570" width="15.28515625" style="610" customWidth="1"/>
    <col min="3571" max="3571" width="16" style="610" customWidth="1"/>
    <col min="3572" max="3572" width="14.85546875" style="610" customWidth="1"/>
    <col min="3573" max="3573" width="27" style="610" customWidth="1"/>
    <col min="3574" max="3575" width="18" style="610" customWidth="1"/>
    <col min="3576" max="3576" width="22" style="610" customWidth="1"/>
    <col min="3577" max="3577" width="30.85546875" style="610" customWidth="1"/>
    <col min="3578" max="3578" width="15.28515625" style="610" customWidth="1"/>
    <col min="3579" max="3579" width="14.140625" style="610" customWidth="1"/>
    <col min="3580" max="3580" width="17.85546875" style="610" customWidth="1"/>
    <col min="3581" max="3581" width="14.85546875" style="610" customWidth="1"/>
    <col min="3582" max="3582" width="15.42578125" style="610" customWidth="1"/>
    <col min="3583" max="3583" width="7" style="610" customWidth="1"/>
    <col min="3584" max="3584" width="6.5703125" style="610" customWidth="1"/>
    <col min="3585" max="3585" width="10.28515625" style="610" customWidth="1"/>
    <col min="3586" max="3586" width="9.5703125" style="610" customWidth="1"/>
    <col min="3587" max="3587" width="10.140625" style="610" customWidth="1"/>
    <col min="3588" max="3588" width="12.28515625" style="610" customWidth="1"/>
    <col min="3589" max="3589" width="10.28515625" style="610" customWidth="1"/>
    <col min="3590" max="3590" width="14.85546875" style="610" customWidth="1"/>
    <col min="3591" max="3591" width="6.140625" style="610" customWidth="1"/>
    <col min="3592" max="3592" width="17.28515625" style="610" customWidth="1"/>
    <col min="3593" max="3593" width="17" style="610" customWidth="1"/>
    <col min="3594" max="3594" width="24.5703125" style="610" customWidth="1"/>
    <col min="3595" max="3596" width="8" style="610" customWidth="1"/>
    <col min="3597" max="3602" width="6.7109375" style="610" bestFit="1" customWidth="1"/>
    <col min="3603" max="3603" width="21.5703125" style="610" customWidth="1"/>
    <col min="3604" max="3614" width="11.7109375" style="610" customWidth="1"/>
    <col min="3615" max="3820" width="11.7109375" style="610"/>
    <col min="3821" max="3821" width="5" style="610" customWidth="1"/>
    <col min="3822" max="3822" width="13" style="610" bestFit="1" customWidth="1"/>
    <col min="3823" max="3823" width="32.5703125" style="610" customWidth="1"/>
    <col min="3824" max="3824" width="35.28515625" style="610" customWidth="1"/>
    <col min="3825" max="3825" width="31" style="610" customWidth="1"/>
    <col min="3826" max="3826" width="15.28515625" style="610" customWidth="1"/>
    <col min="3827" max="3827" width="16" style="610" customWidth="1"/>
    <col min="3828" max="3828" width="14.85546875" style="610" customWidth="1"/>
    <col min="3829" max="3829" width="27" style="610" customWidth="1"/>
    <col min="3830" max="3831" width="18" style="610" customWidth="1"/>
    <col min="3832" max="3832" width="22" style="610" customWidth="1"/>
    <col min="3833" max="3833" width="30.85546875" style="610" customWidth="1"/>
    <col min="3834" max="3834" width="15.28515625" style="610" customWidth="1"/>
    <col min="3835" max="3835" width="14.140625" style="610" customWidth="1"/>
    <col min="3836" max="3836" width="17.85546875" style="610" customWidth="1"/>
    <col min="3837" max="3837" width="14.85546875" style="610" customWidth="1"/>
    <col min="3838" max="3838" width="15.42578125" style="610" customWidth="1"/>
    <col min="3839" max="3839" width="7" style="610" customWidth="1"/>
    <col min="3840" max="3840" width="6.5703125" style="610" customWidth="1"/>
    <col min="3841" max="3841" width="10.28515625" style="610" customWidth="1"/>
    <col min="3842" max="3842" width="9.5703125" style="610" customWidth="1"/>
    <col min="3843" max="3843" width="10.140625" style="610" customWidth="1"/>
    <col min="3844" max="3844" width="12.28515625" style="610" customWidth="1"/>
    <col min="3845" max="3845" width="10.28515625" style="610" customWidth="1"/>
    <col min="3846" max="3846" width="14.85546875" style="610" customWidth="1"/>
    <col min="3847" max="3847" width="6.140625" style="610" customWidth="1"/>
    <col min="3848" max="3848" width="17.28515625" style="610" customWidth="1"/>
    <col min="3849" max="3849" width="17" style="610" customWidth="1"/>
    <col min="3850" max="3850" width="24.5703125" style="610" customWidth="1"/>
    <col min="3851" max="3852" width="8" style="610" customWidth="1"/>
    <col min="3853" max="3858" width="6.7109375" style="610" bestFit="1" customWidth="1"/>
    <col min="3859" max="3859" width="21.5703125" style="610" customWidth="1"/>
    <col min="3860" max="3870" width="11.7109375" style="610" customWidth="1"/>
    <col min="3871" max="4076" width="11.7109375" style="610"/>
    <col min="4077" max="4077" width="5" style="610" customWidth="1"/>
    <col min="4078" max="4078" width="13" style="610" bestFit="1" customWidth="1"/>
    <col min="4079" max="4079" width="32.5703125" style="610" customWidth="1"/>
    <col min="4080" max="4080" width="35.28515625" style="610" customWidth="1"/>
    <col min="4081" max="4081" width="31" style="610" customWidth="1"/>
    <col min="4082" max="4082" width="15.28515625" style="610" customWidth="1"/>
    <col min="4083" max="4083" width="16" style="610" customWidth="1"/>
    <col min="4084" max="4084" width="14.85546875" style="610" customWidth="1"/>
    <col min="4085" max="4085" width="27" style="610" customWidth="1"/>
    <col min="4086" max="4087" width="18" style="610" customWidth="1"/>
    <col min="4088" max="4088" width="22" style="610" customWidth="1"/>
    <col min="4089" max="4089" width="30.85546875" style="610" customWidth="1"/>
    <col min="4090" max="4090" width="15.28515625" style="610" customWidth="1"/>
    <col min="4091" max="4091" width="14.140625" style="610" customWidth="1"/>
    <col min="4092" max="4092" width="17.85546875" style="610" customWidth="1"/>
    <col min="4093" max="4093" width="14.85546875" style="610" customWidth="1"/>
    <col min="4094" max="4094" width="15.42578125" style="610" customWidth="1"/>
    <col min="4095" max="4095" width="7" style="610" customWidth="1"/>
    <col min="4096" max="4096" width="6.5703125" style="610" customWidth="1"/>
    <col min="4097" max="4097" width="10.28515625" style="610" customWidth="1"/>
    <col min="4098" max="4098" width="9.5703125" style="610" customWidth="1"/>
    <col min="4099" max="4099" width="10.140625" style="610" customWidth="1"/>
    <col min="4100" max="4100" width="12.28515625" style="610" customWidth="1"/>
    <col min="4101" max="4101" width="10.28515625" style="610" customWidth="1"/>
    <col min="4102" max="4102" width="14.85546875" style="610" customWidth="1"/>
    <col min="4103" max="4103" width="6.140625" style="610" customWidth="1"/>
    <col min="4104" max="4104" width="17.28515625" style="610" customWidth="1"/>
    <col min="4105" max="4105" width="17" style="610" customWidth="1"/>
    <col min="4106" max="4106" width="24.5703125" style="610" customWidth="1"/>
    <col min="4107" max="4108" width="8" style="610" customWidth="1"/>
    <col min="4109" max="4114" width="6.7109375" style="610" bestFit="1" customWidth="1"/>
    <col min="4115" max="4115" width="21.5703125" style="610" customWidth="1"/>
    <col min="4116" max="4126" width="11.7109375" style="610" customWidth="1"/>
    <col min="4127" max="4332" width="11.7109375" style="610"/>
    <col min="4333" max="4333" width="5" style="610" customWidth="1"/>
    <col min="4334" max="4334" width="13" style="610" bestFit="1" customWidth="1"/>
    <col min="4335" max="4335" width="32.5703125" style="610" customWidth="1"/>
    <col min="4336" max="4336" width="35.28515625" style="610" customWidth="1"/>
    <col min="4337" max="4337" width="31" style="610" customWidth="1"/>
    <col min="4338" max="4338" width="15.28515625" style="610" customWidth="1"/>
    <col min="4339" max="4339" width="16" style="610" customWidth="1"/>
    <col min="4340" max="4340" width="14.85546875" style="610" customWidth="1"/>
    <col min="4341" max="4341" width="27" style="610" customWidth="1"/>
    <col min="4342" max="4343" width="18" style="610" customWidth="1"/>
    <col min="4344" max="4344" width="22" style="610" customWidth="1"/>
    <col min="4345" max="4345" width="30.85546875" style="610" customWidth="1"/>
    <col min="4346" max="4346" width="15.28515625" style="610" customWidth="1"/>
    <col min="4347" max="4347" width="14.140625" style="610" customWidth="1"/>
    <col min="4348" max="4348" width="17.85546875" style="610" customWidth="1"/>
    <col min="4349" max="4349" width="14.85546875" style="610" customWidth="1"/>
    <col min="4350" max="4350" width="15.42578125" style="610" customWidth="1"/>
    <col min="4351" max="4351" width="7" style="610" customWidth="1"/>
    <col min="4352" max="4352" width="6.5703125" style="610" customWidth="1"/>
    <col min="4353" max="4353" width="10.28515625" style="610" customWidth="1"/>
    <col min="4354" max="4354" width="9.5703125" style="610" customWidth="1"/>
    <col min="4355" max="4355" width="10.140625" style="610" customWidth="1"/>
    <col min="4356" max="4356" width="12.28515625" style="610" customWidth="1"/>
    <col min="4357" max="4357" width="10.28515625" style="610" customWidth="1"/>
    <col min="4358" max="4358" width="14.85546875" style="610" customWidth="1"/>
    <col min="4359" max="4359" width="6.140625" style="610" customWidth="1"/>
    <col min="4360" max="4360" width="17.28515625" style="610" customWidth="1"/>
    <col min="4361" max="4361" width="17" style="610" customWidth="1"/>
    <col min="4362" max="4362" width="24.5703125" style="610" customWidth="1"/>
    <col min="4363" max="4364" width="8" style="610" customWidth="1"/>
    <col min="4365" max="4370" width="6.7109375" style="610" bestFit="1" customWidth="1"/>
    <col min="4371" max="4371" width="21.5703125" style="610" customWidth="1"/>
    <col min="4372" max="4382" width="11.7109375" style="610" customWidth="1"/>
    <col min="4383" max="4588" width="11.7109375" style="610"/>
    <col min="4589" max="4589" width="5" style="610" customWidth="1"/>
    <col min="4590" max="4590" width="13" style="610" bestFit="1" customWidth="1"/>
    <col min="4591" max="4591" width="32.5703125" style="610" customWidth="1"/>
    <col min="4592" max="4592" width="35.28515625" style="610" customWidth="1"/>
    <col min="4593" max="4593" width="31" style="610" customWidth="1"/>
    <col min="4594" max="4594" width="15.28515625" style="610" customWidth="1"/>
    <col min="4595" max="4595" width="16" style="610" customWidth="1"/>
    <col min="4596" max="4596" width="14.85546875" style="610" customWidth="1"/>
    <col min="4597" max="4597" width="27" style="610" customWidth="1"/>
    <col min="4598" max="4599" width="18" style="610" customWidth="1"/>
    <col min="4600" max="4600" width="22" style="610" customWidth="1"/>
    <col min="4601" max="4601" width="30.85546875" style="610" customWidth="1"/>
    <col min="4602" max="4602" width="15.28515625" style="610" customWidth="1"/>
    <col min="4603" max="4603" width="14.140625" style="610" customWidth="1"/>
    <col min="4604" max="4604" width="17.85546875" style="610" customWidth="1"/>
    <col min="4605" max="4605" width="14.85546875" style="610" customWidth="1"/>
    <col min="4606" max="4606" width="15.42578125" style="610" customWidth="1"/>
    <col min="4607" max="4607" width="7" style="610" customWidth="1"/>
    <col min="4608" max="4608" width="6.5703125" style="610" customWidth="1"/>
    <col min="4609" max="4609" width="10.28515625" style="610" customWidth="1"/>
    <col min="4610" max="4610" width="9.5703125" style="610" customWidth="1"/>
    <col min="4611" max="4611" width="10.140625" style="610" customWidth="1"/>
    <col min="4612" max="4612" width="12.28515625" style="610" customWidth="1"/>
    <col min="4613" max="4613" width="10.28515625" style="610" customWidth="1"/>
    <col min="4614" max="4614" width="14.85546875" style="610" customWidth="1"/>
    <col min="4615" max="4615" width="6.140625" style="610" customWidth="1"/>
    <col min="4616" max="4616" width="17.28515625" style="610" customWidth="1"/>
    <col min="4617" max="4617" width="17" style="610" customWidth="1"/>
    <col min="4618" max="4618" width="24.5703125" style="610" customWidth="1"/>
    <col min="4619" max="4620" width="8" style="610" customWidth="1"/>
    <col min="4621" max="4626" width="6.7109375" style="610" bestFit="1" customWidth="1"/>
    <col min="4627" max="4627" width="21.5703125" style="610" customWidth="1"/>
    <col min="4628" max="4638" width="11.7109375" style="610" customWidth="1"/>
    <col min="4639" max="4844" width="11.7109375" style="610"/>
    <col min="4845" max="4845" width="5" style="610" customWidth="1"/>
    <col min="4846" max="4846" width="13" style="610" bestFit="1" customWidth="1"/>
    <col min="4847" max="4847" width="32.5703125" style="610" customWidth="1"/>
    <col min="4848" max="4848" width="35.28515625" style="610" customWidth="1"/>
    <col min="4849" max="4849" width="31" style="610" customWidth="1"/>
    <col min="4850" max="4850" width="15.28515625" style="610" customWidth="1"/>
    <col min="4851" max="4851" width="16" style="610" customWidth="1"/>
    <col min="4852" max="4852" width="14.85546875" style="610" customWidth="1"/>
    <col min="4853" max="4853" width="27" style="610" customWidth="1"/>
    <col min="4854" max="4855" width="18" style="610" customWidth="1"/>
    <col min="4856" max="4856" width="22" style="610" customWidth="1"/>
    <col min="4857" max="4857" width="30.85546875" style="610" customWidth="1"/>
    <col min="4858" max="4858" width="15.28515625" style="610" customWidth="1"/>
    <col min="4859" max="4859" width="14.140625" style="610" customWidth="1"/>
    <col min="4860" max="4860" width="17.85546875" style="610" customWidth="1"/>
    <col min="4861" max="4861" width="14.85546875" style="610" customWidth="1"/>
    <col min="4862" max="4862" width="15.42578125" style="610" customWidth="1"/>
    <col min="4863" max="4863" width="7" style="610" customWidth="1"/>
    <col min="4864" max="4864" width="6.5703125" style="610" customWidth="1"/>
    <col min="4865" max="4865" width="10.28515625" style="610" customWidth="1"/>
    <col min="4866" max="4866" width="9.5703125" style="610" customWidth="1"/>
    <col min="4867" max="4867" width="10.140625" style="610" customWidth="1"/>
    <col min="4868" max="4868" width="12.28515625" style="610" customWidth="1"/>
    <col min="4869" max="4869" width="10.28515625" style="610" customWidth="1"/>
    <col min="4870" max="4870" width="14.85546875" style="610" customWidth="1"/>
    <col min="4871" max="4871" width="6.140625" style="610" customWidth="1"/>
    <col min="4872" max="4872" width="17.28515625" style="610" customWidth="1"/>
    <col min="4873" max="4873" width="17" style="610" customWidth="1"/>
    <col min="4874" max="4874" width="24.5703125" style="610" customWidth="1"/>
    <col min="4875" max="4876" width="8" style="610" customWidth="1"/>
    <col min="4877" max="4882" width="6.7109375" style="610" bestFit="1" customWidth="1"/>
    <col min="4883" max="4883" width="21.5703125" style="610" customWidth="1"/>
    <col min="4884" max="4894" width="11.7109375" style="610" customWidth="1"/>
    <col min="4895" max="5100" width="11.7109375" style="610"/>
    <col min="5101" max="5101" width="5" style="610" customWidth="1"/>
    <col min="5102" max="5102" width="13" style="610" bestFit="1" customWidth="1"/>
    <col min="5103" max="5103" width="32.5703125" style="610" customWidth="1"/>
    <col min="5104" max="5104" width="35.28515625" style="610" customWidth="1"/>
    <col min="5105" max="5105" width="31" style="610" customWidth="1"/>
    <col min="5106" max="5106" width="15.28515625" style="610" customWidth="1"/>
    <col min="5107" max="5107" width="16" style="610" customWidth="1"/>
    <col min="5108" max="5108" width="14.85546875" style="610" customWidth="1"/>
    <col min="5109" max="5109" width="27" style="610" customWidth="1"/>
    <col min="5110" max="5111" width="18" style="610" customWidth="1"/>
    <col min="5112" max="5112" width="22" style="610" customWidth="1"/>
    <col min="5113" max="5113" width="30.85546875" style="610" customWidth="1"/>
    <col min="5114" max="5114" width="15.28515625" style="610" customWidth="1"/>
    <col min="5115" max="5115" width="14.140625" style="610" customWidth="1"/>
    <col min="5116" max="5116" width="17.85546875" style="610" customWidth="1"/>
    <col min="5117" max="5117" width="14.85546875" style="610" customWidth="1"/>
    <col min="5118" max="5118" width="15.42578125" style="610" customWidth="1"/>
    <col min="5119" max="5119" width="7" style="610" customWidth="1"/>
    <col min="5120" max="5120" width="6.5703125" style="610" customWidth="1"/>
    <col min="5121" max="5121" width="10.28515625" style="610" customWidth="1"/>
    <col min="5122" max="5122" width="9.5703125" style="610" customWidth="1"/>
    <col min="5123" max="5123" width="10.140625" style="610" customWidth="1"/>
    <col min="5124" max="5124" width="12.28515625" style="610" customWidth="1"/>
    <col min="5125" max="5125" width="10.28515625" style="610" customWidth="1"/>
    <col min="5126" max="5126" width="14.85546875" style="610" customWidth="1"/>
    <col min="5127" max="5127" width="6.140625" style="610" customWidth="1"/>
    <col min="5128" max="5128" width="17.28515625" style="610" customWidth="1"/>
    <col min="5129" max="5129" width="17" style="610" customWidth="1"/>
    <col min="5130" max="5130" width="24.5703125" style="610" customWidth="1"/>
    <col min="5131" max="5132" width="8" style="610" customWidth="1"/>
    <col min="5133" max="5138" width="6.7109375" style="610" bestFit="1" customWidth="1"/>
    <col min="5139" max="5139" width="21.5703125" style="610" customWidth="1"/>
    <col min="5140" max="5150" width="11.7109375" style="610" customWidth="1"/>
    <col min="5151" max="5356" width="11.7109375" style="610"/>
    <col min="5357" max="5357" width="5" style="610" customWidth="1"/>
    <col min="5358" max="5358" width="13" style="610" bestFit="1" customWidth="1"/>
    <col min="5359" max="5359" width="32.5703125" style="610" customWidth="1"/>
    <col min="5360" max="5360" width="35.28515625" style="610" customWidth="1"/>
    <col min="5361" max="5361" width="31" style="610" customWidth="1"/>
    <col min="5362" max="5362" width="15.28515625" style="610" customWidth="1"/>
    <col min="5363" max="5363" width="16" style="610" customWidth="1"/>
    <col min="5364" max="5364" width="14.85546875" style="610" customWidth="1"/>
    <col min="5365" max="5365" width="27" style="610" customWidth="1"/>
    <col min="5366" max="5367" width="18" style="610" customWidth="1"/>
    <col min="5368" max="5368" width="22" style="610" customWidth="1"/>
    <col min="5369" max="5369" width="30.85546875" style="610" customWidth="1"/>
    <col min="5370" max="5370" width="15.28515625" style="610" customWidth="1"/>
    <col min="5371" max="5371" width="14.140625" style="610" customWidth="1"/>
    <col min="5372" max="5372" width="17.85546875" style="610" customWidth="1"/>
    <col min="5373" max="5373" width="14.85546875" style="610" customWidth="1"/>
    <col min="5374" max="5374" width="15.42578125" style="610" customWidth="1"/>
    <col min="5375" max="5375" width="7" style="610" customWidth="1"/>
    <col min="5376" max="5376" width="6.5703125" style="610" customWidth="1"/>
    <col min="5377" max="5377" width="10.28515625" style="610" customWidth="1"/>
    <col min="5378" max="5378" width="9.5703125" style="610" customWidth="1"/>
    <col min="5379" max="5379" width="10.140625" style="610" customWidth="1"/>
    <col min="5380" max="5380" width="12.28515625" style="610" customWidth="1"/>
    <col min="5381" max="5381" width="10.28515625" style="610" customWidth="1"/>
    <col min="5382" max="5382" width="14.85546875" style="610" customWidth="1"/>
    <col min="5383" max="5383" width="6.140625" style="610" customWidth="1"/>
    <col min="5384" max="5384" width="17.28515625" style="610" customWidth="1"/>
    <col min="5385" max="5385" width="17" style="610" customWidth="1"/>
    <col min="5386" max="5386" width="24.5703125" style="610" customWidth="1"/>
    <col min="5387" max="5388" width="8" style="610" customWidth="1"/>
    <col min="5389" max="5394" width="6.7109375" style="610" bestFit="1" customWidth="1"/>
    <col min="5395" max="5395" width="21.5703125" style="610" customWidth="1"/>
    <col min="5396" max="5406" width="11.7109375" style="610" customWidth="1"/>
    <col min="5407" max="5612" width="11.7109375" style="610"/>
    <col min="5613" max="5613" width="5" style="610" customWidth="1"/>
    <col min="5614" max="5614" width="13" style="610" bestFit="1" customWidth="1"/>
    <col min="5615" max="5615" width="32.5703125" style="610" customWidth="1"/>
    <col min="5616" max="5616" width="35.28515625" style="610" customWidth="1"/>
    <col min="5617" max="5617" width="31" style="610" customWidth="1"/>
    <col min="5618" max="5618" width="15.28515625" style="610" customWidth="1"/>
    <col min="5619" max="5619" width="16" style="610" customWidth="1"/>
    <col min="5620" max="5620" width="14.85546875" style="610" customWidth="1"/>
    <col min="5621" max="5621" width="27" style="610" customWidth="1"/>
    <col min="5622" max="5623" width="18" style="610" customWidth="1"/>
    <col min="5624" max="5624" width="22" style="610" customWidth="1"/>
    <col min="5625" max="5625" width="30.85546875" style="610" customWidth="1"/>
    <col min="5626" max="5626" width="15.28515625" style="610" customWidth="1"/>
    <col min="5627" max="5627" width="14.140625" style="610" customWidth="1"/>
    <col min="5628" max="5628" width="17.85546875" style="610" customWidth="1"/>
    <col min="5629" max="5629" width="14.85546875" style="610" customWidth="1"/>
    <col min="5630" max="5630" width="15.42578125" style="610" customWidth="1"/>
    <col min="5631" max="5631" width="7" style="610" customWidth="1"/>
    <col min="5632" max="5632" width="6.5703125" style="610" customWidth="1"/>
    <col min="5633" max="5633" width="10.28515625" style="610" customWidth="1"/>
    <col min="5634" max="5634" width="9.5703125" style="610" customWidth="1"/>
    <col min="5635" max="5635" width="10.140625" style="610" customWidth="1"/>
    <col min="5636" max="5636" width="12.28515625" style="610" customWidth="1"/>
    <col min="5637" max="5637" width="10.28515625" style="610" customWidth="1"/>
    <col min="5638" max="5638" width="14.85546875" style="610" customWidth="1"/>
    <col min="5639" max="5639" width="6.140625" style="610" customWidth="1"/>
    <col min="5640" max="5640" width="17.28515625" style="610" customWidth="1"/>
    <col min="5641" max="5641" width="17" style="610" customWidth="1"/>
    <col min="5642" max="5642" width="24.5703125" style="610" customWidth="1"/>
    <col min="5643" max="5644" width="8" style="610" customWidth="1"/>
    <col min="5645" max="5650" width="6.7109375" style="610" bestFit="1" customWidth="1"/>
    <col min="5651" max="5651" width="21.5703125" style="610" customWidth="1"/>
    <col min="5652" max="5662" width="11.7109375" style="610" customWidth="1"/>
    <col min="5663" max="5868" width="11.7109375" style="610"/>
    <col min="5869" max="5869" width="5" style="610" customWidth="1"/>
    <col min="5870" max="5870" width="13" style="610" bestFit="1" customWidth="1"/>
    <col min="5871" max="5871" width="32.5703125" style="610" customWidth="1"/>
    <col min="5872" max="5872" width="35.28515625" style="610" customWidth="1"/>
    <col min="5873" max="5873" width="31" style="610" customWidth="1"/>
    <col min="5874" max="5874" width="15.28515625" style="610" customWidth="1"/>
    <col min="5875" max="5875" width="16" style="610" customWidth="1"/>
    <col min="5876" max="5876" width="14.85546875" style="610" customWidth="1"/>
    <col min="5877" max="5877" width="27" style="610" customWidth="1"/>
    <col min="5878" max="5879" width="18" style="610" customWidth="1"/>
    <col min="5880" max="5880" width="22" style="610" customWidth="1"/>
    <col min="5881" max="5881" width="30.85546875" style="610" customWidth="1"/>
    <col min="5882" max="5882" width="15.28515625" style="610" customWidth="1"/>
    <col min="5883" max="5883" width="14.140625" style="610" customWidth="1"/>
    <col min="5884" max="5884" width="17.85546875" style="610" customWidth="1"/>
    <col min="5885" max="5885" width="14.85546875" style="610" customWidth="1"/>
    <col min="5886" max="5886" width="15.42578125" style="610" customWidth="1"/>
    <col min="5887" max="5887" width="7" style="610" customWidth="1"/>
    <col min="5888" max="5888" width="6.5703125" style="610" customWidth="1"/>
    <col min="5889" max="5889" width="10.28515625" style="610" customWidth="1"/>
    <col min="5890" max="5890" width="9.5703125" style="610" customWidth="1"/>
    <col min="5891" max="5891" width="10.140625" style="610" customWidth="1"/>
    <col min="5892" max="5892" width="12.28515625" style="610" customWidth="1"/>
    <col min="5893" max="5893" width="10.28515625" style="610" customWidth="1"/>
    <col min="5894" max="5894" width="14.85546875" style="610" customWidth="1"/>
    <col min="5895" max="5895" width="6.140625" style="610" customWidth="1"/>
    <col min="5896" max="5896" width="17.28515625" style="610" customWidth="1"/>
    <col min="5897" max="5897" width="17" style="610" customWidth="1"/>
    <col min="5898" max="5898" width="24.5703125" style="610" customWidth="1"/>
    <col min="5899" max="5900" width="8" style="610" customWidth="1"/>
    <col min="5901" max="5906" width="6.7109375" style="610" bestFit="1" customWidth="1"/>
    <col min="5907" max="5907" width="21.5703125" style="610" customWidth="1"/>
    <col min="5908" max="5918" width="11.7109375" style="610" customWidth="1"/>
    <col min="5919" max="6124" width="11.7109375" style="610"/>
    <col min="6125" max="6125" width="5" style="610" customWidth="1"/>
    <col min="6126" max="6126" width="13" style="610" bestFit="1" customWidth="1"/>
    <col min="6127" max="6127" width="32.5703125" style="610" customWidth="1"/>
    <col min="6128" max="6128" width="35.28515625" style="610" customWidth="1"/>
    <col min="6129" max="6129" width="31" style="610" customWidth="1"/>
    <col min="6130" max="6130" width="15.28515625" style="610" customWidth="1"/>
    <col min="6131" max="6131" width="16" style="610" customWidth="1"/>
    <col min="6132" max="6132" width="14.85546875" style="610" customWidth="1"/>
    <col min="6133" max="6133" width="27" style="610" customWidth="1"/>
    <col min="6134" max="6135" width="18" style="610" customWidth="1"/>
    <col min="6136" max="6136" width="22" style="610" customWidth="1"/>
    <col min="6137" max="6137" width="30.85546875" style="610" customWidth="1"/>
    <col min="6138" max="6138" width="15.28515625" style="610" customWidth="1"/>
    <col min="6139" max="6139" width="14.140625" style="610" customWidth="1"/>
    <col min="6140" max="6140" width="17.85546875" style="610" customWidth="1"/>
    <col min="6141" max="6141" width="14.85546875" style="610" customWidth="1"/>
    <col min="6142" max="6142" width="15.42578125" style="610" customWidth="1"/>
    <col min="6143" max="6143" width="7" style="610" customWidth="1"/>
    <col min="6144" max="6144" width="6.5703125" style="610" customWidth="1"/>
    <col min="6145" max="6145" width="10.28515625" style="610" customWidth="1"/>
    <col min="6146" max="6146" width="9.5703125" style="610" customWidth="1"/>
    <col min="6147" max="6147" width="10.140625" style="610" customWidth="1"/>
    <col min="6148" max="6148" width="12.28515625" style="610" customWidth="1"/>
    <col min="6149" max="6149" width="10.28515625" style="610" customWidth="1"/>
    <col min="6150" max="6150" width="14.85546875" style="610" customWidth="1"/>
    <col min="6151" max="6151" width="6.140625" style="610" customWidth="1"/>
    <col min="6152" max="6152" width="17.28515625" style="610" customWidth="1"/>
    <col min="6153" max="6153" width="17" style="610" customWidth="1"/>
    <col min="6154" max="6154" width="24.5703125" style="610" customWidth="1"/>
    <col min="6155" max="6156" width="8" style="610" customWidth="1"/>
    <col min="6157" max="6162" width="6.7109375" style="610" bestFit="1" customWidth="1"/>
    <col min="6163" max="6163" width="21.5703125" style="610" customWidth="1"/>
    <col min="6164" max="6174" width="11.7109375" style="610" customWidth="1"/>
    <col min="6175" max="6380" width="11.7109375" style="610"/>
    <col min="6381" max="6381" width="5" style="610" customWidth="1"/>
    <col min="6382" max="6382" width="13" style="610" bestFit="1" customWidth="1"/>
    <col min="6383" max="6383" width="32.5703125" style="610" customWidth="1"/>
    <col min="6384" max="6384" width="35.28515625" style="610" customWidth="1"/>
    <col min="6385" max="6385" width="31" style="610" customWidth="1"/>
    <col min="6386" max="6386" width="15.28515625" style="610" customWidth="1"/>
    <col min="6387" max="6387" width="16" style="610" customWidth="1"/>
    <col min="6388" max="6388" width="14.85546875" style="610" customWidth="1"/>
    <col min="6389" max="6389" width="27" style="610" customWidth="1"/>
    <col min="6390" max="6391" width="18" style="610" customWidth="1"/>
    <col min="6392" max="6392" width="22" style="610" customWidth="1"/>
    <col min="6393" max="6393" width="30.85546875" style="610" customWidth="1"/>
    <col min="6394" max="6394" width="15.28515625" style="610" customWidth="1"/>
    <col min="6395" max="6395" width="14.140625" style="610" customWidth="1"/>
    <col min="6396" max="6396" width="17.85546875" style="610" customWidth="1"/>
    <col min="6397" max="6397" width="14.85546875" style="610" customWidth="1"/>
    <col min="6398" max="6398" width="15.42578125" style="610" customWidth="1"/>
    <col min="6399" max="6399" width="7" style="610" customWidth="1"/>
    <col min="6400" max="6400" width="6.5703125" style="610" customWidth="1"/>
    <col min="6401" max="6401" width="10.28515625" style="610" customWidth="1"/>
    <col min="6402" max="6402" width="9.5703125" style="610" customWidth="1"/>
    <col min="6403" max="6403" width="10.140625" style="610" customWidth="1"/>
    <col min="6404" max="6404" width="12.28515625" style="610" customWidth="1"/>
    <col min="6405" max="6405" width="10.28515625" style="610" customWidth="1"/>
    <col min="6406" max="6406" width="14.85546875" style="610" customWidth="1"/>
    <col min="6407" max="6407" width="6.140625" style="610" customWidth="1"/>
    <col min="6408" max="6408" width="17.28515625" style="610" customWidth="1"/>
    <col min="6409" max="6409" width="17" style="610" customWidth="1"/>
    <col min="6410" max="6410" width="24.5703125" style="610" customWidth="1"/>
    <col min="6411" max="6412" width="8" style="610" customWidth="1"/>
    <col min="6413" max="6418" width="6.7109375" style="610" bestFit="1" customWidth="1"/>
    <col min="6419" max="6419" width="21.5703125" style="610" customWidth="1"/>
    <col min="6420" max="6430" width="11.7109375" style="610" customWidth="1"/>
    <col min="6431" max="6636" width="11.7109375" style="610"/>
    <col min="6637" max="6637" width="5" style="610" customWidth="1"/>
    <col min="6638" max="6638" width="13" style="610" bestFit="1" customWidth="1"/>
    <col min="6639" max="6639" width="32.5703125" style="610" customWidth="1"/>
    <col min="6640" max="6640" width="35.28515625" style="610" customWidth="1"/>
    <col min="6641" max="6641" width="31" style="610" customWidth="1"/>
    <col min="6642" max="6642" width="15.28515625" style="610" customWidth="1"/>
    <col min="6643" max="6643" width="16" style="610" customWidth="1"/>
    <col min="6644" max="6644" width="14.85546875" style="610" customWidth="1"/>
    <col min="6645" max="6645" width="27" style="610" customWidth="1"/>
    <col min="6646" max="6647" width="18" style="610" customWidth="1"/>
    <col min="6648" max="6648" width="22" style="610" customWidth="1"/>
    <col min="6649" max="6649" width="30.85546875" style="610" customWidth="1"/>
    <col min="6650" max="6650" width="15.28515625" style="610" customWidth="1"/>
    <col min="6651" max="6651" width="14.140625" style="610" customWidth="1"/>
    <col min="6652" max="6652" width="17.85546875" style="610" customWidth="1"/>
    <col min="6653" max="6653" width="14.85546875" style="610" customWidth="1"/>
    <col min="6654" max="6654" width="15.42578125" style="610" customWidth="1"/>
    <col min="6655" max="6655" width="7" style="610" customWidth="1"/>
    <col min="6656" max="6656" width="6.5703125" style="610" customWidth="1"/>
    <col min="6657" max="6657" width="10.28515625" style="610" customWidth="1"/>
    <col min="6658" max="6658" width="9.5703125" style="610" customWidth="1"/>
    <col min="6659" max="6659" width="10.140625" style="610" customWidth="1"/>
    <col min="6660" max="6660" width="12.28515625" style="610" customWidth="1"/>
    <col min="6661" max="6661" width="10.28515625" style="610" customWidth="1"/>
    <col min="6662" max="6662" width="14.85546875" style="610" customWidth="1"/>
    <col min="6663" max="6663" width="6.140625" style="610" customWidth="1"/>
    <col min="6664" max="6664" width="17.28515625" style="610" customWidth="1"/>
    <col min="6665" max="6665" width="17" style="610" customWidth="1"/>
    <col min="6666" max="6666" width="24.5703125" style="610" customWidth="1"/>
    <col min="6667" max="6668" width="8" style="610" customWidth="1"/>
    <col min="6669" max="6674" width="6.7109375" style="610" bestFit="1" customWidth="1"/>
    <col min="6675" max="6675" width="21.5703125" style="610" customWidth="1"/>
    <col min="6676" max="6686" width="11.7109375" style="610" customWidth="1"/>
    <col min="6687" max="6892" width="11.7109375" style="610"/>
    <col min="6893" max="6893" width="5" style="610" customWidth="1"/>
    <col min="6894" max="6894" width="13" style="610" bestFit="1" customWidth="1"/>
    <col min="6895" max="6895" width="32.5703125" style="610" customWidth="1"/>
    <col min="6896" max="6896" width="35.28515625" style="610" customWidth="1"/>
    <col min="6897" max="6897" width="31" style="610" customWidth="1"/>
    <col min="6898" max="6898" width="15.28515625" style="610" customWidth="1"/>
    <col min="6899" max="6899" width="16" style="610" customWidth="1"/>
    <col min="6900" max="6900" width="14.85546875" style="610" customWidth="1"/>
    <col min="6901" max="6901" width="27" style="610" customWidth="1"/>
    <col min="6902" max="6903" width="18" style="610" customWidth="1"/>
    <col min="6904" max="6904" width="22" style="610" customWidth="1"/>
    <col min="6905" max="6905" width="30.85546875" style="610" customWidth="1"/>
    <col min="6906" max="6906" width="15.28515625" style="610" customWidth="1"/>
    <col min="6907" max="6907" width="14.140625" style="610" customWidth="1"/>
    <col min="6908" max="6908" width="17.85546875" style="610" customWidth="1"/>
    <col min="6909" max="6909" width="14.85546875" style="610" customWidth="1"/>
    <col min="6910" max="6910" width="15.42578125" style="610" customWidth="1"/>
    <col min="6911" max="6911" width="7" style="610" customWidth="1"/>
    <col min="6912" max="6912" width="6.5703125" style="610" customWidth="1"/>
    <col min="6913" max="6913" width="10.28515625" style="610" customWidth="1"/>
    <col min="6914" max="6914" width="9.5703125" style="610" customWidth="1"/>
    <col min="6915" max="6915" width="10.140625" style="610" customWidth="1"/>
    <col min="6916" max="6916" width="12.28515625" style="610" customWidth="1"/>
    <col min="6917" max="6917" width="10.28515625" style="610" customWidth="1"/>
    <col min="6918" max="6918" width="14.85546875" style="610" customWidth="1"/>
    <col min="6919" max="6919" width="6.140625" style="610" customWidth="1"/>
    <col min="6920" max="6920" width="17.28515625" style="610" customWidth="1"/>
    <col min="6921" max="6921" width="17" style="610" customWidth="1"/>
    <col min="6922" max="6922" width="24.5703125" style="610" customWidth="1"/>
    <col min="6923" max="6924" width="8" style="610" customWidth="1"/>
    <col min="6925" max="6930" width="6.7109375" style="610" bestFit="1" customWidth="1"/>
    <col min="6931" max="6931" width="21.5703125" style="610" customWidth="1"/>
    <col min="6932" max="6942" width="11.7109375" style="610" customWidth="1"/>
    <col min="6943" max="7148" width="11.7109375" style="610"/>
    <col min="7149" max="7149" width="5" style="610" customWidth="1"/>
    <col min="7150" max="7150" width="13" style="610" bestFit="1" customWidth="1"/>
    <col min="7151" max="7151" width="32.5703125" style="610" customWidth="1"/>
    <col min="7152" max="7152" width="35.28515625" style="610" customWidth="1"/>
    <col min="7153" max="7153" width="31" style="610" customWidth="1"/>
    <col min="7154" max="7154" width="15.28515625" style="610" customWidth="1"/>
    <col min="7155" max="7155" width="16" style="610" customWidth="1"/>
    <col min="7156" max="7156" width="14.85546875" style="610" customWidth="1"/>
    <col min="7157" max="7157" width="27" style="610" customWidth="1"/>
    <col min="7158" max="7159" width="18" style="610" customWidth="1"/>
    <col min="7160" max="7160" width="22" style="610" customWidth="1"/>
    <col min="7161" max="7161" width="30.85546875" style="610" customWidth="1"/>
    <col min="7162" max="7162" width="15.28515625" style="610" customWidth="1"/>
    <col min="7163" max="7163" width="14.140625" style="610" customWidth="1"/>
    <col min="7164" max="7164" width="17.85546875" style="610" customWidth="1"/>
    <col min="7165" max="7165" width="14.85546875" style="610" customWidth="1"/>
    <col min="7166" max="7166" width="15.42578125" style="610" customWidth="1"/>
    <col min="7167" max="7167" width="7" style="610" customWidth="1"/>
    <col min="7168" max="7168" width="6.5703125" style="610" customWidth="1"/>
    <col min="7169" max="7169" width="10.28515625" style="610" customWidth="1"/>
    <col min="7170" max="7170" width="9.5703125" style="610" customWidth="1"/>
    <col min="7171" max="7171" width="10.140625" style="610" customWidth="1"/>
    <col min="7172" max="7172" width="12.28515625" style="610" customWidth="1"/>
    <col min="7173" max="7173" width="10.28515625" style="610" customWidth="1"/>
    <col min="7174" max="7174" width="14.85546875" style="610" customWidth="1"/>
    <col min="7175" max="7175" width="6.140625" style="610" customWidth="1"/>
    <col min="7176" max="7176" width="17.28515625" style="610" customWidth="1"/>
    <col min="7177" max="7177" width="17" style="610" customWidth="1"/>
    <col min="7178" max="7178" width="24.5703125" style="610" customWidth="1"/>
    <col min="7179" max="7180" width="8" style="610" customWidth="1"/>
    <col min="7181" max="7186" width="6.7109375" style="610" bestFit="1" customWidth="1"/>
    <col min="7187" max="7187" width="21.5703125" style="610" customWidth="1"/>
    <col min="7188" max="7198" width="11.7109375" style="610" customWidth="1"/>
    <col min="7199" max="7404" width="11.7109375" style="610"/>
    <col min="7405" max="7405" width="5" style="610" customWidth="1"/>
    <col min="7406" max="7406" width="13" style="610" bestFit="1" customWidth="1"/>
    <col min="7407" max="7407" width="32.5703125" style="610" customWidth="1"/>
    <col min="7408" max="7408" width="35.28515625" style="610" customWidth="1"/>
    <col min="7409" max="7409" width="31" style="610" customWidth="1"/>
    <col min="7410" max="7410" width="15.28515625" style="610" customWidth="1"/>
    <col min="7411" max="7411" width="16" style="610" customWidth="1"/>
    <col min="7412" max="7412" width="14.85546875" style="610" customWidth="1"/>
    <col min="7413" max="7413" width="27" style="610" customWidth="1"/>
    <col min="7414" max="7415" width="18" style="610" customWidth="1"/>
    <col min="7416" max="7416" width="22" style="610" customWidth="1"/>
    <col min="7417" max="7417" width="30.85546875" style="610" customWidth="1"/>
    <col min="7418" max="7418" width="15.28515625" style="610" customWidth="1"/>
    <col min="7419" max="7419" width="14.140625" style="610" customWidth="1"/>
    <col min="7420" max="7420" width="17.85546875" style="610" customWidth="1"/>
    <col min="7421" max="7421" width="14.85546875" style="610" customWidth="1"/>
    <col min="7422" max="7422" width="15.42578125" style="610" customWidth="1"/>
    <col min="7423" max="7423" width="7" style="610" customWidth="1"/>
    <col min="7424" max="7424" width="6.5703125" style="610" customWidth="1"/>
    <col min="7425" max="7425" width="10.28515625" style="610" customWidth="1"/>
    <col min="7426" max="7426" width="9.5703125" style="610" customWidth="1"/>
    <col min="7427" max="7427" width="10.140625" style="610" customWidth="1"/>
    <col min="7428" max="7428" width="12.28515625" style="610" customWidth="1"/>
    <col min="7429" max="7429" width="10.28515625" style="610" customWidth="1"/>
    <col min="7430" max="7430" width="14.85546875" style="610" customWidth="1"/>
    <col min="7431" max="7431" width="6.140625" style="610" customWidth="1"/>
    <col min="7432" max="7432" width="17.28515625" style="610" customWidth="1"/>
    <col min="7433" max="7433" width="17" style="610" customWidth="1"/>
    <col min="7434" max="7434" width="24.5703125" style="610" customWidth="1"/>
    <col min="7435" max="7436" width="8" style="610" customWidth="1"/>
    <col min="7437" max="7442" width="6.7109375" style="610" bestFit="1" customWidth="1"/>
    <col min="7443" max="7443" width="21.5703125" style="610" customWidth="1"/>
    <col min="7444" max="7454" width="11.7109375" style="610" customWidth="1"/>
    <col min="7455" max="7660" width="11.7109375" style="610"/>
    <col min="7661" max="7661" width="5" style="610" customWidth="1"/>
    <col min="7662" max="7662" width="13" style="610" bestFit="1" customWidth="1"/>
    <col min="7663" max="7663" width="32.5703125" style="610" customWidth="1"/>
    <col min="7664" max="7664" width="35.28515625" style="610" customWidth="1"/>
    <col min="7665" max="7665" width="31" style="610" customWidth="1"/>
    <col min="7666" max="7666" width="15.28515625" style="610" customWidth="1"/>
    <col min="7667" max="7667" width="16" style="610" customWidth="1"/>
    <col min="7668" max="7668" width="14.85546875" style="610" customWidth="1"/>
    <col min="7669" max="7669" width="27" style="610" customWidth="1"/>
    <col min="7670" max="7671" width="18" style="610" customWidth="1"/>
    <col min="7672" max="7672" width="22" style="610" customWidth="1"/>
    <col min="7673" max="7673" width="30.85546875" style="610" customWidth="1"/>
    <col min="7674" max="7674" width="15.28515625" style="610" customWidth="1"/>
    <col min="7675" max="7675" width="14.140625" style="610" customWidth="1"/>
    <col min="7676" max="7676" width="17.85546875" style="610" customWidth="1"/>
    <col min="7677" max="7677" width="14.85546875" style="610" customWidth="1"/>
    <col min="7678" max="7678" width="15.42578125" style="610" customWidth="1"/>
    <col min="7679" max="7679" width="7" style="610" customWidth="1"/>
    <col min="7680" max="7680" width="6.5703125" style="610" customWidth="1"/>
    <col min="7681" max="7681" width="10.28515625" style="610" customWidth="1"/>
    <col min="7682" max="7682" width="9.5703125" style="610" customWidth="1"/>
    <col min="7683" max="7683" width="10.140625" style="610" customWidth="1"/>
    <col min="7684" max="7684" width="12.28515625" style="610" customWidth="1"/>
    <col min="7685" max="7685" width="10.28515625" style="610" customWidth="1"/>
    <col min="7686" max="7686" width="14.85546875" style="610" customWidth="1"/>
    <col min="7687" max="7687" width="6.140625" style="610" customWidth="1"/>
    <col min="7688" max="7688" width="17.28515625" style="610" customWidth="1"/>
    <col min="7689" max="7689" width="17" style="610" customWidth="1"/>
    <col min="7690" max="7690" width="24.5703125" style="610" customWidth="1"/>
    <col min="7691" max="7692" width="8" style="610" customWidth="1"/>
    <col min="7693" max="7698" width="6.7109375" style="610" bestFit="1" customWidth="1"/>
    <col min="7699" max="7699" width="21.5703125" style="610" customWidth="1"/>
    <col min="7700" max="7710" width="11.7109375" style="610" customWidth="1"/>
    <col min="7711" max="7916" width="11.7109375" style="610"/>
    <col min="7917" max="7917" width="5" style="610" customWidth="1"/>
    <col min="7918" max="7918" width="13" style="610" bestFit="1" customWidth="1"/>
    <col min="7919" max="7919" width="32.5703125" style="610" customWidth="1"/>
    <col min="7920" max="7920" width="35.28515625" style="610" customWidth="1"/>
    <col min="7921" max="7921" width="31" style="610" customWidth="1"/>
    <col min="7922" max="7922" width="15.28515625" style="610" customWidth="1"/>
    <col min="7923" max="7923" width="16" style="610" customWidth="1"/>
    <col min="7924" max="7924" width="14.85546875" style="610" customWidth="1"/>
    <col min="7925" max="7925" width="27" style="610" customWidth="1"/>
    <col min="7926" max="7927" width="18" style="610" customWidth="1"/>
    <col min="7928" max="7928" width="22" style="610" customWidth="1"/>
    <col min="7929" max="7929" width="30.85546875" style="610" customWidth="1"/>
    <col min="7930" max="7930" width="15.28515625" style="610" customWidth="1"/>
    <col min="7931" max="7931" width="14.140625" style="610" customWidth="1"/>
    <col min="7932" max="7932" width="17.85546875" style="610" customWidth="1"/>
    <col min="7933" max="7933" width="14.85546875" style="610" customWidth="1"/>
    <col min="7934" max="7934" width="15.42578125" style="610" customWidth="1"/>
    <col min="7935" max="7935" width="7" style="610" customWidth="1"/>
    <col min="7936" max="7936" width="6.5703125" style="610" customWidth="1"/>
    <col min="7937" max="7937" width="10.28515625" style="610" customWidth="1"/>
    <col min="7938" max="7938" width="9.5703125" style="610" customWidth="1"/>
    <col min="7939" max="7939" width="10.140625" style="610" customWidth="1"/>
    <col min="7940" max="7940" width="12.28515625" style="610" customWidth="1"/>
    <col min="7941" max="7941" width="10.28515625" style="610" customWidth="1"/>
    <col min="7942" max="7942" width="14.85546875" style="610" customWidth="1"/>
    <col min="7943" max="7943" width="6.140625" style="610" customWidth="1"/>
    <col min="7944" max="7944" width="17.28515625" style="610" customWidth="1"/>
    <col min="7945" max="7945" width="17" style="610" customWidth="1"/>
    <col min="7946" max="7946" width="24.5703125" style="610" customWidth="1"/>
    <col min="7947" max="7948" width="8" style="610" customWidth="1"/>
    <col min="7949" max="7954" width="6.7109375" style="610" bestFit="1" customWidth="1"/>
    <col min="7955" max="7955" width="21.5703125" style="610" customWidth="1"/>
    <col min="7956" max="7966" width="11.7109375" style="610" customWidth="1"/>
    <col min="7967" max="8172" width="11.7109375" style="610"/>
    <col min="8173" max="8173" width="5" style="610" customWidth="1"/>
    <col min="8174" max="8174" width="13" style="610" bestFit="1" customWidth="1"/>
    <col min="8175" max="8175" width="32.5703125" style="610" customWidth="1"/>
    <col min="8176" max="8176" width="35.28515625" style="610" customWidth="1"/>
    <col min="8177" max="8177" width="31" style="610" customWidth="1"/>
    <col min="8178" max="8178" width="15.28515625" style="610" customWidth="1"/>
    <col min="8179" max="8179" width="16" style="610" customWidth="1"/>
    <col min="8180" max="8180" width="14.85546875" style="610" customWidth="1"/>
    <col min="8181" max="8181" width="27" style="610" customWidth="1"/>
    <col min="8182" max="8183" width="18" style="610" customWidth="1"/>
    <col min="8184" max="8184" width="22" style="610" customWidth="1"/>
    <col min="8185" max="8185" width="30.85546875" style="610" customWidth="1"/>
    <col min="8186" max="8186" width="15.28515625" style="610" customWidth="1"/>
    <col min="8187" max="8187" width="14.140625" style="610" customWidth="1"/>
    <col min="8188" max="8188" width="17.85546875" style="610" customWidth="1"/>
    <col min="8189" max="8189" width="14.85546875" style="610" customWidth="1"/>
    <col min="8190" max="8190" width="15.42578125" style="610" customWidth="1"/>
    <col min="8191" max="8191" width="7" style="610" customWidth="1"/>
    <col min="8192" max="8192" width="6.5703125" style="610" customWidth="1"/>
    <col min="8193" max="8193" width="10.28515625" style="610" customWidth="1"/>
    <col min="8194" max="8194" width="9.5703125" style="610" customWidth="1"/>
    <col min="8195" max="8195" width="10.140625" style="610" customWidth="1"/>
    <col min="8196" max="8196" width="12.28515625" style="610" customWidth="1"/>
    <col min="8197" max="8197" width="10.28515625" style="610" customWidth="1"/>
    <col min="8198" max="8198" width="14.85546875" style="610" customWidth="1"/>
    <col min="8199" max="8199" width="6.140625" style="610" customWidth="1"/>
    <col min="8200" max="8200" width="17.28515625" style="610" customWidth="1"/>
    <col min="8201" max="8201" width="17" style="610" customWidth="1"/>
    <col min="8202" max="8202" width="24.5703125" style="610" customWidth="1"/>
    <col min="8203" max="8204" width="8" style="610" customWidth="1"/>
    <col min="8205" max="8210" width="6.7109375" style="610" bestFit="1" customWidth="1"/>
    <col min="8211" max="8211" width="21.5703125" style="610" customWidth="1"/>
    <col min="8212" max="8222" width="11.7109375" style="610" customWidth="1"/>
    <col min="8223" max="8428" width="11.7109375" style="610"/>
    <col min="8429" max="8429" width="5" style="610" customWidth="1"/>
    <col min="8430" max="8430" width="13" style="610" bestFit="1" customWidth="1"/>
    <col min="8431" max="8431" width="32.5703125" style="610" customWidth="1"/>
    <col min="8432" max="8432" width="35.28515625" style="610" customWidth="1"/>
    <col min="8433" max="8433" width="31" style="610" customWidth="1"/>
    <col min="8434" max="8434" width="15.28515625" style="610" customWidth="1"/>
    <col min="8435" max="8435" width="16" style="610" customWidth="1"/>
    <col min="8436" max="8436" width="14.85546875" style="610" customWidth="1"/>
    <col min="8437" max="8437" width="27" style="610" customWidth="1"/>
    <col min="8438" max="8439" width="18" style="610" customWidth="1"/>
    <col min="8440" max="8440" width="22" style="610" customWidth="1"/>
    <col min="8441" max="8441" width="30.85546875" style="610" customWidth="1"/>
    <col min="8442" max="8442" width="15.28515625" style="610" customWidth="1"/>
    <col min="8443" max="8443" width="14.140625" style="610" customWidth="1"/>
    <col min="8444" max="8444" width="17.85546875" style="610" customWidth="1"/>
    <col min="8445" max="8445" width="14.85546875" style="610" customWidth="1"/>
    <col min="8446" max="8446" width="15.42578125" style="610" customWidth="1"/>
    <col min="8447" max="8447" width="7" style="610" customWidth="1"/>
    <col min="8448" max="8448" width="6.5703125" style="610" customWidth="1"/>
    <col min="8449" max="8449" width="10.28515625" style="610" customWidth="1"/>
    <col min="8450" max="8450" width="9.5703125" style="610" customWidth="1"/>
    <col min="8451" max="8451" width="10.140625" style="610" customWidth="1"/>
    <col min="8452" max="8452" width="12.28515625" style="610" customWidth="1"/>
    <col min="8453" max="8453" width="10.28515625" style="610" customWidth="1"/>
    <col min="8454" max="8454" width="14.85546875" style="610" customWidth="1"/>
    <col min="8455" max="8455" width="6.140625" style="610" customWidth="1"/>
    <col min="8456" max="8456" width="17.28515625" style="610" customWidth="1"/>
    <col min="8457" max="8457" width="17" style="610" customWidth="1"/>
    <col min="8458" max="8458" width="24.5703125" style="610" customWidth="1"/>
    <col min="8459" max="8460" width="8" style="610" customWidth="1"/>
    <col min="8461" max="8466" width="6.7109375" style="610" bestFit="1" customWidth="1"/>
    <col min="8467" max="8467" width="21.5703125" style="610" customWidth="1"/>
    <col min="8468" max="8478" width="11.7109375" style="610" customWidth="1"/>
    <col min="8479" max="8684" width="11.7109375" style="610"/>
    <col min="8685" max="8685" width="5" style="610" customWidth="1"/>
    <col min="8686" max="8686" width="13" style="610" bestFit="1" customWidth="1"/>
    <col min="8687" max="8687" width="32.5703125" style="610" customWidth="1"/>
    <col min="8688" max="8688" width="35.28515625" style="610" customWidth="1"/>
    <col min="8689" max="8689" width="31" style="610" customWidth="1"/>
    <col min="8690" max="8690" width="15.28515625" style="610" customWidth="1"/>
    <col min="8691" max="8691" width="16" style="610" customWidth="1"/>
    <col min="8692" max="8692" width="14.85546875" style="610" customWidth="1"/>
    <col min="8693" max="8693" width="27" style="610" customWidth="1"/>
    <col min="8694" max="8695" width="18" style="610" customWidth="1"/>
    <col min="8696" max="8696" width="22" style="610" customWidth="1"/>
    <col min="8697" max="8697" width="30.85546875" style="610" customWidth="1"/>
    <col min="8698" max="8698" width="15.28515625" style="610" customWidth="1"/>
    <col min="8699" max="8699" width="14.140625" style="610" customWidth="1"/>
    <col min="8700" max="8700" width="17.85546875" style="610" customWidth="1"/>
    <col min="8701" max="8701" width="14.85546875" style="610" customWidth="1"/>
    <col min="8702" max="8702" width="15.42578125" style="610" customWidth="1"/>
    <col min="8703" max="8703" width="7" style="610" customWidth="1"/>
    <col min="8704" max="8704" width="6.5703125" style="610" customWidth="1"/>
    <col min="8705" max="8705" width="10.28515625" style="610" customWidth="1"/>
    <col min="8706" max="8706" width="9.5703125" style="610" customWidth="1"/>
    <col min="8707" max="8707" width="10.140625" style="610" customWidth="1"/>
    <col min="8708" max="8708" width="12.28515625" style="610" customWidth="1"/>
    <col min="8709" max="8709" width="10.28515625" style="610" customWidth="1"/>
    <col min="8710" max="8710" width="14.85546875" style="610" customWidth="1"/>
    <col min="8711" max="8711" width="6.140625" style="610" customWidth="1"/>
    <col min="8712" max="8712" width="17.28515625" style="610" customWidth="1"/>
    <col min="8713" max="8713" width="17" style="610" customWidth="1"/>
    <col min="8714" max="8714" width="24.5703125" style="610" customWidth="1"/>
    <col min="8715" max="8716" width="8" style="610" customWidth="1"/>
    <col min="8717" max="8722" width="6.7109375" style="610" bestFit="1" customWidth="1"/>
    <col min="8723" max="8723" width="21.5703125" style="610" customWidth="1"/>
    <col min="8724" max="8734" width="11.7109375" style="610" customWidth="1"/>
    <col min="8735" max="8940" width="11.7109375" style="610"/>
    <col min="8941" max="8941" width="5" style="610" customWidth="1"/>
    <col min="8942" max="8942" width="13" style="610" bestFit="1" customWidth="1"/>
    <col min="8943" max="8943" width="32.5703125" style="610" customWidth="1"/>
    <col min="8944" max="8944" width="35.28515625" style="610" customWidth="1"/>
    <col min="8945" max="8945" width="31" style="610" customWidth="1"/>
    <col min="8946" max="8946" width="15.28515625" style="610" customWidth="1"/>
    <col min="8947" max="8947" width="16" style="610" customWidth="1"/>
    <col min="8948" max="8948" width="14.85546875" style="610" customWidth="1"/>
    <col min="8949" max="8949" width="27" style="610" customWidth="1"/>
    <col min="8950" max="8951" width="18" style="610" customWidth="1"/>
    <col min="8952" max="8952" width="22" style="610" customWidth="1"/>
    <col min="8953" max="8953" width="30.85546875" style="610" customWidth="1"/>
    <col min="8954" max="8954" width="15.28515625" style="610" customWidth="1"/>
    <col min="8955" max="8955" width="14.140625" style="610" customWidth="1"/>
    <col min="8956" max="8956" width="17.85546875" style="610" customWidth="1"/>
    <col min="8957" max="8957" width="14.85546875" style="610" customWidth="1"/>
    <col min="8958" max="8958" width="15.42578125" style="610" customWidth="1"/>
    <col min="8959" max="8959" width="7" style="610" customWidth="1"/>
    <col min="8960" max="8960" width="6.5703125" style="610" customWidth="1"/>
    <col min="8961" max="8961" width="10.28515625" style="610" customWidth="1"/>
    <col min="8962" max="8962" width="9.5703125" style="610" customWidth="1"/>
    <col min="8963" max="8963" width="10.140625" style="610" customWidth="1"/>
    <col min="8964" max="8964" width="12.28515625" style="610" customWidth="1"/>
    <col min="8965" max="8965" width="10.28515625" style="610" customWidth="1"/>
    <col min="8966" max="8966" width="14.85546875" style="610" customWidth="1"/>
    <col min="8967" max="8967" width="6.140625" style="610" customWidth="1"/>
    <col min="8968" max="8968" width="17.28515625" style="610" customWidth="1"/>
    <col min="8969" max="8969" width="17" style="610" customWidth="1"/>
    <col min="8970" max="8970" width="24.5703125" style="610" customWidth="1"/>
    <col min="8971" max="8972" width="8" style="610" customWidth="1"/>
    <col min="8973" max="8978" width="6.7109375" style="610" bestFit="1" customWidth="1"/>
    <col min="8979" max="8979" width="21.5703125" style="610" customWidth="1"/>
    <col min="8980" max="8990" width="11.7109375" style="610" customWidth="1"/>
    <col min="8991" max="9196" width="11.7109375" style="610"/>
    <col min="9197" max="9197" width="5" style="610" customWidth="1"/>
    <col min="9198" max="9198" width="13" style="610" bestFit="1" customWidth="1"/>
    <col min="9199" max="9199" width="32.5703125" style="610" customWidth="1"/>
    <col min="9200" max="9200" width="35.28515625" style="610" customWidth="1"/>
    <col min="9201" max="9201" width="31" style="610" customWidth="1"/>
    <col min="9202" max="9202" width="15.28515625" style="610" customWidth="1"/>
    <col min="9203" max="9203" width="16" style="610" customWidth="1"/>
    <col min="9204" max="9204" width="14.85546875" style="610" customWidth="1"/>
    <col min="9205" max="9205" width="27" style="610" customWidth="1"/>
    <col min="9206" max="9207" width="18" style="610" customWidth="1"/>
    <col min="9208" max="9208" width="22" style="610" customWidth="1"/>
    <col min="9209" max="9209" width="30.85546875" style="610" customWidth="1"/>
    <col min="9210" max="9210" width="15.28515625" style="610" customWidth="1"/>
    <col min="9211" max="9211" width="14.140625" style="610" customWidth="1"/>
    <col min="9212" max="9212" width="17.85546875" style="610" customWidth="1"/>
    <col min="9213" max="9213" width="14.85546875" style="610" customWidth="1"/>
    <col min="9214" max="9214" width="15.42578125" style="610" customWidth="1"/>
    <col min="9215" max="9215" width="7" style="610" customWidth="1"/>
    <col min="9216" max="9216" width="6.5703125" style="610" customWidth="1"/>
    <col min="9217" max="9217" width="10.28515625" style="610" customWidth="1"/>
    <col min="9218" max="9218" width="9.5703125" style="610" customWidth="1"/>
    <col min="9219" max="9219" width="10.140625" style="610" customWidth="1"/>
    <col min="9220" max="9220" width="12.28515625" style="610" customWidth="1"/>
    <col min="9221" max="9221" width="10.28515625" style="610" customWidth="1"/>
    <col min="9222" max="9222" width="14.85546875" style="610" customWidth="1"/>
    <col min="9223" max="9223" width="6.140625" style="610" customWidth="1"/>
    <col min="9224" max="9224" width="17.28515625" style="610" customWidth="1"/>
    <col min="9225" max="9225" width="17" style="610" customWidth="1"/>
    <col min="9226" max="9226" width="24.5703125" style="610" customWidth="1"/>
    <col min="9227" max="9228" width="8" style="610" customWidth="1"/>
    <col min="9229" max="9234" width="6.7109375" style="610" bestFit="1" customWidth="1"/>
    <col min="9235" max="9235" width="21.5703125" style="610" customWidth="1"/>
    <col min="9236" max="9246" width="11.7109375" style="610" customWidth="1"/>
    <col min="9247" max="9452" width="11.7109375" style="610"/>
    <col min="9453" max="9453" width="5" style="610" customWidth="1"/>
    <col min="9454" max="9454" width="13" style="610" bestFit="1" customWidth="1"/>
    <col min="9455" max="9455" width="32.5703125" style="610" customWidth="1"/>
    <col min="9456" max="9456" width="35.28515625" style="610" customWidth="1"/>
    <col min="9457" max="9457" width="31" style="610" customWidth="1"/>
    <col min="9458" max="9458" width="15.28515625" style="610" customWidth="1"/>
    <col min="9459" max="9459" width="16" style="610" customWidth="1"/>
    <col min="9460" max="9460" width="14.85546875" style="610" customWidth="1"/>
    <col min="9461" max="9461" width="27" style="610" customWidth="1"/>
    <col min="9462" max="9463" width="18" style="610" customWidth="1"/>
    <col min="9464" max="9464" width="22" style="610" customWidth="1"/>
    <col min="9465" max="9465" width="30.85546875" style="610" customWidth="1"/>
    <col min="9466" max="9466" width="15.28515625" style="610" customWidth="1"/>
    <col min="9467" max="9467" width="14.140625" style="610" customWidth="1"/>
    <col min="9468" max="9468" width="17.85546875" style="610" customWidth="1"/>
    <col min="9469" max="9469" width="14.85546875" style="610" customWidth="1"/>
    <col min="9470" max="9470" width="15.42578125" style="610" customWidth="1"/>
    <col min="9471" max="9471" width="7" style="610" customWidth="1"/>
    <col min="9472" max="9472" width="6.5703125" style="610" customWidth="1"/>
    <col min="9473" max="9473" width="10.28515625" style="610" customWidth="1"/>
    <col min="9474" max="9474" width="9.5703125" style="610" customWidth="1"/>
    <col min="9475" max="9475" width="10.140625" style="610" customWidth="1"/>
    <col min="9476" max="9476" width="12.28515625" style="610" customWidth="1"/>
    <col min="9477" max="9477" width="10.28515625" style="610" customWidth="1"/>
    <col min="9478" max="9478" width="14.85546875" style="610" customWidth="1"/>
    <col min="9479" max="9479" width="6.140625" style="610" customWidth="1"/>
    <col min="9480" max="9480" width="17.28515625" style="610" customWidth="1"/>
    <col min="9481" max="9481" width="17" style="610" customWidth="1"/>
    <col min="9482" max="9482" width="24.5703125" style="610" customWidth="1"/>
    <col min="9483" max="9484" width="8" style="610" customWidth="1"/>
    <col min="9485" max="9490" width="6.7109375" style="610" bestFit="1" customWidth="1"/>
    <col min="9491" max="9491" width="21.5703125" style="610" customWidth="1"/>
    <col min="9492" max="9502" width="11.7109375" style="610" customWidth="1"/>
    <col min="9503" max="9708" width="11.7109375" style="610"/>
    <col min="9709" max="9709" width="5" style="610" customWidth="1"/>
    <col min="9710" max="9710" width="13" style="610" bestFit="1" customWidth="1"/>
    <col min="9711" max="9711" width="32.5703125" style="610" customWidth="1"/>
    <col min="9712" max="9712" width="35.28515625" style="610" customWidth="1"/>
    <col min="9713" max="9713" width="31" style="610" customWidth="1"/>
    <col min="9714" max="9714" width="15.28515625" style="610" customWidth="1"/>
    <col min="9715" max="9715" width="16" style="610" customWidth="1"/>
    <col min="9716" max="9716" width="14.85546875" style="610" customWidth="1"/>
    <col min="9717" max="9717" width="27" style="610" customWidth="1"/>
    <col min="9718" max="9719" width="18" style="610" customWidth="1"/>
    <col min="9720" max="9720" width="22" style="610" customWidth="1"/>
    <col min="9721" max="9721" width="30.85546875" style="610" customWidth="1"/>
    <col min="9722" max="9722" width="15.28515625" style="610" customWidth="1"/>
    <col min="9723" max="9723" width="14.140625" style="610" customWidth="1"/>
    <col min="9724" max="9724" width="17.85546875" style="610" customWidth="1"/>
    <col min="9725" max="9725" width="14.85546875" style="610" customWidth="1"/>
    <col min="9726" max="9726" width="15.42578125" style="610" customWidth="1"/>
    <col min="9727" max="9727" width="7" style="610" customWidth="1"/>
    <col min="9728" max="9728" width="6.5703125" style="610" customWidth="1"/>
    <col min="9729" max="9729" width="10.28515625" style="610" customWidth="1"/>
    <col min="9730" max="9730" width="9.5703125" style="610" customWidth="1"/>
    <col min="9731" max="9731" width="10.140625" style="610" customWidth="1"/>
    <col min="9732" max="9732" width="12.28515625" style="610" customWidth="1"/>
    <col min="9733" max="9733" width="10.28515625" style="610" customWidth="1"/>
    <col min="9734" max="9734" width="14.85546875" style="610" customWidth="1"/>
    <col min="9735" max="9735" width="6.140625" style="610" customWidth="1"/>
    <col min="9736" max="9736" width="17.28515625" style="610" customWidth="1"/>
    <col min="9737" max="9737" width="17" style="610" customWidth="1"/>
    <col min="9738" max="9738" width="24.5703125" style="610" customWidth="1"/>
    <col min="9739" max="9740" width="8" style="610" customWidth="1"/>
    <col min="9741" max="9746" width="6.7109375" style="610" bestFit="1" customWidth="1"/>
    <col min="9747" max="9747" width="21.5703125" style="610" customWidth="1"/>
    <col min="9748" max="9758" width="11.7109375" style="610" customWidth="1"/>
    <col min="9759" max="9964" width="11.7109375" style="610"/>
    <col min="9965" max="9965" width="5" style="610" customWidth="1"/>
    <col min="9966" max="9966" width="13" style="610" bestFit="1" customWidth="1"/>
    <col min="9967" max="9967" width="32.5703125" style="610" customWidth="1"/>
    <col min="9968" max="9968" width="35.28515625" style="610" customWidth="1"/>
    <col min="9969" max="9969" width="31" style="610" customWidth="1"/>
    <col min="9970" max="9970" width="15.28515625" style="610" customWidth="1"/>
    <col min="9971" max="9971" width="16" style="610" customWidth="1"/>
    <col min="9972" max="9972" width="14.85546875" style="610" customWidth="1"/>
    <col min="9973" max="9973" width="27" style="610" customWidth="1"/>
    <col min="9974" max="9975" width="18" style="610" customWidth="1"/>
    <col min="9976" max="9976" width="22" style="610" customWidth="1"/>
    <col min="9977" max="9977" width="30.85546875" style="610" customWidth="1"/>
    <col min="9978" max="9978" width="15.28515625" style="610" customWidth="1"/>
    <col min="9979" max="9979" width="14.140625" style="610" customWidth="1"/>
    <col min="9980" max="9980" width="17.85546875" style="610" customWidth="1"/>
    <col min="9981" max="9981" width="14.85546875" style="610" customWidth="1"/>
    <col min="9982" max="9982" width="15.42578125" style="610" customWidth="1"/>
    <col min="9983" max="9983" width="7" style="610" customWidth="1"/>
    <col min="9984" max="9984" width="6.5703125" style="610" customWidth="1"/>
    <col min="9985" max="9985" width="10.28515625" style="610" customWidth="1"/>
    <col min="9986" max="9986" width="9.5703125" style="610" customWidth="1"/>
    <col min="9987" max="9987" width="10.140625" style="610" customWidth="1"/>
    <col min="9988" max="9988" width="12.28515625" style="610" customWidth="1"/>
    <col min="9989" max="9989" width="10.28515625" style="610" customWidth="1"/>
    <col min="9990" max="9990" width="14.85546875" style="610" customWidth="1"/>
    <col min="9991" max="9991" width="6.140625" style="610" customWidth="1"/>
    <col min="9992" max="9992" width="17.28515625" style="610" customWidth="1"/>
    <col min="9993" max="9993" width="17" style="610" customWidth="1"/>
    <col min="9994" max="9994" width="24.5703125" style="610" customWidth="1"/>
    <col min="9995" max="9996" width="8" style="610" customWidth="1"/>
    <col min="9997" max="10002" width="6.7109375" style="610" bestFit="1" customWidth="1"/>
    <col min="10003" max="10003" width="21.5703125" style="610" customWidth="1"/>
    <col min="10004" max="10014" width="11.7109375" style="610" customWidth="1"/>
    <col min="10015" max="10220" width="11.7109375" style="610"/>
    <col min="10221" max="10221" width="5" style="610" customWidth="1"/>
    <col min="10222" max="10222" width="13" style="610" bestFit="1" customWidth="1"/>
    <col min="10223" max="10223" width="32.5703125" style="610" customWidth="1"/>
    <col min="10224" max="10224" width="35.28515625" style="610" customWidth="1"/>
    <col min="10225" max="10225" width="31" style="610" customWidth="1"/>
    <col min="10226" max="10226" width="15.28515625" style="610" customWidth="1"/>
    <col min="10227" max="10227" width="16" style="610" customWidth="1"/>
    <col min="10228" max="10228" width="14.85546875" style="610" customWidth="1"/>
    <col min="10229" max="10229" width="27" style="610" customWidth="1"/>
    <col min="10230" max="10231" width="18" style="610" customWidth="1"/>
    <col min="10232" max="10232" width="22" style="610" customWidth="1"/>
    <col min="10233" max="10233" width="30.85546875" style="610" customWidth="1"/>
    <col min="10234" max="10234" width="15.28515625" style="610" customWidth="1"/>
    <col min="10235" max="10235" width="14.140625" style="610" customWidth="1"/>
    <col min="10236" max="10236" width="17.85546875" style="610" customWidth="1"/>
    <col min="10237" max="10237" width="14.85546875" style="610" customWidth="1"/>
    <col min="10238" max="10238" width="15.42578125" style="610" customWidth="1"/>
    <col min="10239" max="10239" width="7" style="610" customWidth="1"/>
    <col min="10240" max="10240" width="6.5703125" style="610" customWidth="1"/>
    <col min="10241" max="10241" width="10.28515625" style="610" customWidth="1"/>
    <col min="10242" max="10242" width="9.5703125" style="610" customWidth="1"/>
    <col min="10243" max="10243" width="10.140625" style="610" customWidth="1"/>
    <col min="10244" max="10244" width="12.28515625" style="610" customWidth="1"/>
    <col min="10245" max="10245" width="10.28515625" style="610" customWidth="1"/>
    <col min="10246" max="10246" width="14.85546875" style="610" customWidth="1"/>
    <col min="10247" max="10247" width="6.140625" style="610" customWidth="1"/>
    <col min="10248" max="10248" width="17.28515625" style="610" customWidth="1"/>
    <col min="10249" max="10249" width="17" style="610" customWidth="1"/>
    <col min="10250" max="10250" width="24.5703125" style="610" customWidth="1"/>
    <col min="10251" max="10252" width="8" style="610" customWidth="1"/>
    <col min="10253" max="10258" width="6.7109375" style="610" bestFit="1" customWidth="1"/>
    <col min="10259" max="10259" width="21.5703125" style="610" customWidth="1"/>
    <col min="10260" max="10270" width="11.7109375" style="610" customWidth="1"/>
    <col min="10271" max="10476" width="11.7109375" style="610"/>
    <col min="10477" max="10477" width="5" style="610" customWidth="1"/>
    <col min="10478" max="10478" width="13" style="610" bestFit="1" customWidth="1"/>
    <col min="10479" max="10479" width="32.5703125" style="610" customWidth="1"/>
    <col min="10480" max="10480" width="35.28515625" style="610" customWidth="1"/>
    <col min="10481" max="10481" width="31" style="610" customWidth="1"/>
    <col min="10482" max="10482" width="15.28515625" style="610" customWidth="1"/>
    <col min="10483" max="10483" width="16" style="610" customWidth="1"/>
    <col min="10484" max="10484" width="14.85546875" style="610" customWidth="1"/>
    <col min="10485" max="10485" width="27" style="610" customWidth="1"/>
    <col min="10486" max="10487" width="18" style="610" customWidth="1"/>
    <col min="10488" max="10488" width="22" style="610" customWidth="1"/>
    <col min="10489" max="10489" width="30.85546875" style="610" customWidth="1"/>
    <col min="10490" max="10490" width="15.28515625" style="610" customWidth="1"/>
    <col min="10491" max="10491" width="14.140625" style="610" customWidth="1"/>
    <col min="10492" max="10492" width="17.85546875" style="610" customWidth="1"/>
    <col min="10493" max="10493" width="14.85546875" style="610" customWidth="1"/>
    <col min="10494" max="10494" width="15.42578125" style="610" customWidth="1"/>
    <col min="10495" max="10495" width="7" style="610" customWidth="1"/>
    <col min="10496" max="10496" width="6.5703125" style="610" customWidth="1"/>
    <col min="10497" max="10497" width="10.28515625" style="610" customWidth="1"/>
    <col min="10498" max="10498" width="9.5703125" style="610" customWidth="1"/>
    <col min="10499" max="10499" width="10.140625" style="610" customWidth="1"/>
    <col min="10500" max="10500" width="12.28515625" style="610" customWidth="1"/>
    <col min="10501" max="10501" width="10.28515625" style="610" customWidth="1"/>
    <col min="10502" max="10502" width="14.85546875" style="610" customWidth="1"/>
    <col min="10503" max="10503" width="6.140625" style="610" customWidth="1"/>
    <col min="10504" max="10504" width="17.28515625" style="610" customWidth="1"/>
    <col min="10505" max="10505" width="17" style="610" customWidth="1"/>
    <col min="10506" max="10506" width="24.5703125" style="610" customWidth="1"/>
    <col min="10507" max="10508" width="8" style="610" customWidth="1"/>
    <col min="10509" max="10514" width="6.7109375" style="610" bestFit="1" customWidth="1"/>
    <col min="10515" max="10515" width="21.5703125" style="610" customWidth="1"/>
    <col min="10516" max="10526" width="11.7109375" style="610" customWidth="1"/>
    <col min="10527" max="10732" width="11.7109375" style="610"/>
    <col min="10733" max="10733" width="5" style="610" customWidth="1"/>
    <col min="10734" max="10734" width="13" style="610" bestFit="1" customWidth="1"/>
    <col min="10735" max="10735" width="32.5703125" style="610" customWidth="1"/>
    <col min="10736" max="10736" width="35.28515625" style="610" customWidth="1"/>
    <col min="10737" max="10737" width="31" style="610" customWidth="1"/>
    <col min="10738" max="10738" width="15.28515625" style="610" customWidth="1"/>
    <col min="10739" max="10739" width="16" style="610" customWidth="1"/>
    <col min="10740" max="10740" width="14.85546875" style="610" customWidth="1"/>
    <col min="10741" max="10741" width="27" style="610" customWidth="1"/>
    <col min="10742" max="10743" width="18" style="610" customWidth="1"/>
    <col min="10744" max="10744" width="22" style="610" customWidth="1"/>
    <col min="10745" max="10745" width="30.85546875" style="610" customWidth="1"/>
    <col min="10746" max="10746" width="15.28515625" style="610" customWidth="1"/>
    <col min="10747" max="10747" width="14.140625" style="610" customWidth="1"/>
    <col min="10748" max="10748" width="17.85546875" style="610" customWidth="1"/>
    <col min="10749" max="10749" width="14.85546875" style="610" customWidth="1"/>
    <col min="10750" max="10750" width="15.42578125" style="610" customWidth="1"/>
    <col min="10751" max="10751" width="7" style="610" customWidth="1"/>
    <col min="10752" max="10752" width="6.5703125" style="610" customWidth="1"/>
    <col min="10753" max="10753" width="10.28515625" style="610" customWidth="1"/>
    <col min="10754" max="10754" width="9.5703125" style="610" customWidth="1"/>
    <col min="10755" max="10755" width="10.140625" style="610" customWidth="1"/>
    <col min="10756" max="10756" width="12.28515625" style="610" customWidth="1"/>
    <col min="10757" max="10757" width="10.28515625" style="610" customWidth="1"/>
    <col min="10758" max="10758" width="14.85546875" style="610" customWidth="1"/>
    <col min="10759" max="10759" width="6.140625" style="610" customWidth="1"/>
    <col min="10760" max="10760" width="17.28515625" style="610" customWidth="1"/>
    <col min="10761" max="10761" width="17" style="610" customWidth="1"/>
    <col min="10762" max="10762" width="24.5703125" style="610" customWidth="1"/>
    <col min="10763" max="10764" width="8" style="610" customWidth="1"/>
    <col min="10765" max="10770" width="6.7109375" style="610" bestFit="1" customWidth="1"/>
    <col min="10771" max="10771" width="21.5703125" style="610" customWidth="1"/>
    <col min="10772" max="10782" width="11.7109375" style="610" customWidth="1"/>
    <col min="10783" max="10988" width="11.7109375" style="610"/>
    <col min="10989" max="10989" width="5" style="610" customWidth="1"/>
    <col min="10990" max="10990" width="13" style="610" bestFit="1" customWidth="1"/>
    <col min="10991" max="10991" width="32.5703125" style="610" customWidth="1"/>
    <col min="10992" max="10992" width="35.28515625" style="610" customWidth="1"/>
    <col min="10993" max="10993" width="31" style="610" customWidth="1"/>
    <col min="10994" max="10994" width="15.28515625" style="610" customWidth="1"/>
    <col min="10995" max="10995" width="16" style="610" customWidth="1"/>
    <col min="10996" max="10996" width="14.85546875" style="610" customWidth="1"/>
    <col min="10997" max="10997" width="27" style="610" customWidth="1"/>
    <col min="10998" max="10999" width="18" style="610" customWidth="1"/>
    <col min="11000" max="11000" width="22" style="610" customWidth="1"/>
    <col min="11001" max="11001" width="30.85546875" style="610" customWidth="1"/>
    <col min="11002" max="11002" width="15.28515625" style="610" customWidth="1"/>
    <col min="11003" max="11003" width="14.140625" style="610" customWidth="1"/>
    <col min="11004" max="11004" width="17.85546875" style="610" customWidth="1"/>
    <col min="11005" max="11005" width="14.85546875" style="610" customWidth="1"/>
    <col min="11006" max="11006" width="15.42578125" style="610" customWidth="1"/>
    <col min="11007" max="11007" width="7" style="610" customWidth="1"/>
    <col min="11008" max="11008" width="6.5703125" style="610" customWidth="1"/>
    <col min="11009" max="11009" width="10.28515625" style="610" customWidth="1"/>
    <col min="11010" max="11010" width="9.5703125" style="610" customWidth="1"/>
    <col min="11011" max="11011" width="10.140625" style="610" customWidth="1"/>
    <col min="11012" max="11012" width="12.28515625" style="610" customWidth="1"/>
    <col min="11013" max="11013" width="10.28515625" style="610" customWidth="1"/>
    <col min="11014" max="11014" width="14.85546875" style="610" customWidth="1"/>
    <col min="11015" max="11015" width="6.140625" style="610" customWidth="1"/>
    <col min="11016" max="11016" width="17.28515625" style="610" customWidth="1"/>
    <col min="11017" max="11017" width="17" style="610" customWidth="1"/>
    <col min="11018" max="11018" width="24.5703125" style="610" customWidth="1"/>
    <col min="11019" max="11020" width="8" style="610" customWidth="1"/>
    <col min="11021" max="11026" width="6.7109375" style="610" bestFit="1" customWidth="1"/>
    <col min="11027" max="11027" width="21.5703125" style="610" customWidth="1"/>
    <col min="11028" max="11038" width="11.7109375" style="610" customWidth="1"/>
    <col min="11039" max="11244" width="11.7109375" style="610"/>
    <col min="11245" max="11245" width="5" style="610" customWidth="1"/>
    <col min="11246" max="11246" width="13" style="610" bestFit="1" customWidth="1"/>
    <col min="11247" max="11247" width="32.5703125" style="610" customWidth="1"/>
    <col min="11248" max="11248" width="35.28515625" style="610" customWidth="1"/>
    <col min="11249" max="11249" width="31" style="610" customWidth="1"/>
    <col min="11250" max="11250" width="15.28515625" style="610" customWidth="1"/>
    <col min="11251" max="11251" width="16" style="610" customWidth="1"/>
    <col min="11252" max="11252" width="14.85546875" style="610" customWidth="1"/>
    <col min="11253" max="11253" width="27" style="610" customWidth="1"/>
    <col min="11254" max="11255" width="18" style="610" customWidth="1"/>
    <col min="11256" max="11256" width="22" style="610" customWidth="1"/>
    <col min="11257" max="11257" width="30.85546875" style="610" customWidth="1"/>
    <col min="11258" max="11258" width="15.28515625" style="610" customWidth="1"/>
    <col min="11259" max="11259" width="14.140625" style="610" customWidth="1"/>
    <col min="11260" max="11260" width="17.85546875" style="610" customWidth="1"/>
    <col min="11261" max="11261" width="14.85546875" style="610" customWidth="1"/>
    <col min="11262" max="11262" width="15.42578125" style="610" customWidth="1"/>
    <col min="11263" max="11263" width="7" style="610" customWidth="1"/>
    <col min="11264" max="11264" width="6.5703125" style="610" customWidth="1"/>
    <col min="11265" max="11265" width="10.28515625" style="610" customWidth="1"/>
    <col min="11266" max="11266" width="9.5703125" style="610" customWidth="1"/>
    <col min="11267" max="11267" width="10.140625" style="610" customWidth="1"/>
    <col min="11268" max="11268" width="12.28515625" style="610" customWidth="1"/>
    <col min="11269" max="11269" width="10.28515625" style="610" customWidth="1"/>
    <col min="11270" max="11270" width="14.85546875" style="610" customWidth="1"/>
    <col min="11271" max="11271" width="6.140625" style="610" customWidth="1"/>
    <col min="11272" max="11272" width="17.28515625" style="610" customWidth="1"/>
    <col min="11273" max="11273" width="17" style="610" customWidth="1"/>
    <col min="11274" max="11274" width="24.5703125" style="610" customWidth="1"/>
    <col min="11275" max="11276" width="8" style="610" customWidth="1"/>
    <col min="11277" max="11282" width="6.7109375" style="610" bestFit="1" customWidth="1"/>
    <col min="11283" max="11283" width="21.5703125" style="610" customWidth="1"/>
    <col min="11284" max="11294" width="11.7109375" style="610" customWidth="1"/>
    <col min="11295" max="11500" width="11.7109375" style="610"/>
    <col min="11501" max="11501" width="5" style="610" customWidth="1"/>
    <col min="11502" max="11502" width="13" style="610" bestFit="1" customWidth="1"/>
    <col min="11503" max="11503" width="32.5703125" style="610" customWidth="1"/>
    <col min="11504" max="11504" width="35.28515625" style="610" customWidth="1"/>
    <col min="11505" max="11505" width="31" style="610" customWidth="1"/>
    <col min="11506" max="11506" width="15.28515625" style="610" customWidth="1"/>
    <col min="11507" max="11507" width="16" style="610" customWidth="1"/>
    <col min="11508" max="11508" width="14.85546875" style="610" customWidth="1"/>
    <col min="11509" max="11509" width="27" style="610" customWidth="1"/>
    <col min="11510" max="11511" width="18" style="610" customWidth="1"/>
    <col min="11512" max="11512" width="22" style="610" customWidth="1"/>
    <col min="11513" max="11513" width="30.85546875" style="610" customWidth="1"/>
    <col min="11514" max="11514" width="15.28515625" style="610" customWidth="1"/>
    <col min="11515" max="11515" width="14.140625" style="610" customWidth="1"/>
    <col min="11516" max="11516" width="17.85546875" style="610" customWidth="1"/>
    <col min="11517" max="11517" width="14.85546875" style="610" customWidth="1"/>
    <col min="11518" max="11518" width="15.42578125" style="610" customWidth="1"/>
    <col min="11519" max="11519" width="7" style="610" customWidth="1"/>
    <col min="11520" max="11520" width="6.5703125" style="610" customWidth="1"/>
    <col min="11521" max="11521" width="10.28515625" style="610" customWidth="1"/>
    <col min="11522" max="11522" width="9.5703125" style="610" customWidth="1"/>
    <col min="11523" max="11523" width="10.140625" style="610" customWidth="1"/>
    <col min="11524" max="11524" width="12.28515625" style="610" customWidth="1"/>
    <col min="11525" max="11525" width="10.28515625" style="610" customWidth="1"/>
    <col min="11526" max="11526" width="14.85546875" style="610" customWidth="1"/>
    <col min="11527" max="11527" width="6.140625" style="610" customWidth="1"/>
    <col min="11528" max="11528" width="17.28515625" style="610" customWidth="1"/>
    <col min="11529" max="11529" width="17" style="610" customWidth="1"/>
    <col min="11530" max="11530" width="24.5703125" style="610" customWidth="1"/>
    <col min="11531" max="11532" width="8" style="610" customWidth="1"/>
    <col min="11533" max="11538" width="6.7109375" style="610" bestFit="1" customWidth="1"/>
    <col min="11539" max="11539" width="21.5703125" style="610" customWidth="1"/>
    <col min="11540" max="11550" width="11.7109375" style="610" customWidth="1"/>
    <col min="11551" max="11756" width="11.7109375" style="610"/>
    <col min="11757" max="11757" width="5" style="610" customWidth="1"/>
    <col min="11758" max="11758" width="13" style="610" bestFit="1" customWidth="1"/>
    <col min="11759" max="11759" width="32.5703125" style="610" customWidth="1"/>
    <col min="11760" max="11760" width="35.28515625" style="610" customWidth="1"/>
    <col min="11761" max="11761" width="31" style="610" customWidth="1"/>
    <col min="11762" max="11762" width="15.28515625" style="610" customWidth="1"/>
    <col min="11763" max="11763" width="16" style="610" customWidth="1"/>
    <col min="11764" max="11764" width="14.85546875" style="610" customWidth="1"/>
    <col min="11765" max="11765" width="27" style="610" customWidth="1"/>
    <col min="11766" max="11767" width="18" style="610" customWidth="1"/>
    <col min="11768" max="11768" width="22" style="610" customWidth="1"/>
    <col min="11769" max="11769" width="30.85546875" style="610" customWidth="1"/>
    <col min="11770" max="11770" width="15.28515625" style="610" customWidth="1"/>
    <col min="11771" max="11771" width="14.140625" style="610" customWidth="1"/>
    <col min="11772" max="11772" width="17.85546875" style="610" customWidth="1"/>
    <col min="11773" max="11773" width="14.85546875" style="610" customWidth="1"/>
    <col min="11774" max="11774" width="15.42578125" style="610" customWidth="1"/>
    <col min="11775" max="11775" width="7" style="610" customWidth="1"/>
    <col min="11776" max="11776" width="6.5703125" style="610" customWidth="1"/>
    <col min="11777" max="11777" width="10.28515625" style="610" customWidth="1"/>
    <col min="11778" max="11778" width="9.5703125" style="610" customWidth="1"/>
    <col min="11779" max="11779" width="10.140625" style="610" customWidth="1"/>
    <col min="11780" max="11780" width="12.28515625" style="610" customWidth="1"/>
    <col min="11781" max="11781" width="10.28515625" style="610" customWidth="1"/>
    <col min="11782" max="11782" width="14.85546875" style="610" customWidth="1"/>
    <col min="11783" max="11783" width="6.140625" style="610" customWidth="1"/>
    <col min="11784" max="11784" width="17.28515625" style="610" customWidth="1"/>
    <col min="11785" max="11785" width="17" style="610" customWidth="1"/>
    <col min="11786" max="11786" width="24.5703125" style="610" customWidth="1"/>
    <col min="11787" max="11788" width="8" style="610" customWidth="1"/>
    <col min="11789" max="11794" width="6.7109375" style="610" bestFit="1" customWidth="1"/>
    <col min="11795" max="11795" width="21.5703125" style="610" customWidth="1"/>
    <col min="11796" max="11806" width="11.7109375" style="610" customWidth="1"/>
    <col min="11807" max="12012" width="11.7109375" style="610"/>
    <col min="12013" max="12013" width="5" style="610" customWidth="1"/>
    <col min="12014" max="12014" width="13" style="610" bestFit="1" customWidth="1"/>
    <col min="12015" max="12015" width="32.5703125" style="610" customWidth="1"/>
    <col min="12016" max="12016" width="35.28515625" style="610" customWidth="1"/>
    <col min="12017" max="12017" width="31" style="610" customWidth="1"/>
    <col min="12018" max="12018" width="15.28515625" style="610" customWidth="1"/>
    <col min="12019" max="12019" width="16" style="610" customWidth="1"/>
    <col min="12020" max="12020" width="14.85546875" style="610" customWidth="1"/>
    <col min="12021" max="12021" width="27" style="610" customWidth="1"/>
    <col min="12022" max="12023" width="18" style="610" customWidth="1"/>
    <col min="12024" max="12024" width="22" style="610" customWidth="1"/>
    <col min="12025" max="12025" width="30.85546875" style="610" customWidth="1"/>
    <col min="12026" max="12026" width="15.28515625" style="610" customWidth="1"/>
    <col min="12027" max="12027" width="14.140625" style="610" customWidth="1"/>
    <col min="12028" max="12028" width="17.85546875" style="610" customWidth="1"/>
    <col min="12029" max="12029" width="14.85546875" style="610" customWidth="1"/>
    <col min="12030" max="12030" width="15.42578125" style="610" customWidth="1"/>
    <col min="12031" max="12031" width="7" style="610" customWidth="1"/>
    <col min="12032" max="12032" width="6.5703125" style="610" customWidth="1"/>
    <col min="12033" max="12033" width="10.28515625" style="610" customWidth="1"/>
    <col min="12034" max="12034" width="9.5703125" style="610" customWidth="1"/>
    <col min="12035" max="12035" width="10.140625" style="610" customWidth="1"/>
    <col min="12036" max="12036" width="12.28515625" style="610" customWidth="1"/>
    <col min="12037" max="12037" width="10.28515625" style="610" customWidth="1"/>
    <col min="12038" max="12038" width="14.85546875" style="610" customWidth="1"/>
    <col min="12039" max="12039" width="6.140625" style="610" customWidth="1"/>
    <col min="12040" max="12040" width="17.28515625" style="610" customWidth="1"/>
    <col min="12041" max="12041" width="17" style="610" customWidth="1"/>
    <col min="12042" max="12042" width="24.5703125" style="610" customWidth="1"/>
    <col min="12043" max="12044" width="8" style="610" customWidth="1"/>
    <col min="12045" max="12050" width="6.7109375" style="610" bestFit="1" customWidth="1"/>
    <col min="12051" max="12051" width="21.5703125" style="610" customWidth="1"/>
    <col min="12052" max="12062" width="11.7109375" style="610" customWidth="1"/>
    <col min="12063" max="12268" width="11.7109375" style="610"/>
    <col min="12269" max="12269" width="5" style="610" customWidth="1"/>
    <col min="12270" max="12270" width="13" style="610" bestFit="1" customWidth="1"/>
    <col min="12271" max="12271" width="32.5703125" style="610" customWidth="1"/>
    <col min="12272" max="12272" width="35.28515625" style="610" customWidth="1"/>
    <col min="12273" max="12273" width="31" style="610" customWidth="1"/>
    <col min="12274" max="12274" width="15.28515625" style="610" customWidth="1"/>
    <col min="12275" max="12275" width="16" style="610" customWidth="1"/>
    <col min="12276" max="12276" width="14.85546875" style="610" customWidth="1"/>
    <col min="12277" max="12277" width="27" style="610" customWidth="1"/>
    <col min="12278" max="12279" width="18" style="610" customWidth="1"/>
    <col min="12280" max="12280" width="22" style="610" customWidth="1"/>
    <col min="12281" max="12281" width="30.85546875" style="610" customWidth="1"/>
    <col min="12282" max="12282" width="15.28515625" style="610" customWidth="1"/>
    <col min="12283" max="12283" width="14.140625" style="610" customWidth="1"/>
    <col min="12284" max="12284" width="17.85546875" style="610" customWidth="1"/>
    <col min="12285" max="12285" width="14.85546875" style="610" customWidth="1"/>
    <col min="12286" max="12286" width="15.42578125" style="610" customWidth="1"/>
    <col min="12287" max="12287" width="7" style="610" customWidth="1"/>
    <col min="12288" max="12288" width="6.5703125" style="610" customWidth="1"/>
    <col min="12289" max="12289" width="10.28515625" style="610" customWidth="1"/>
    <col min="12290" max="12290" width="9.5703125" style="610" customWidth="1"/>
    <col min="12291" max="12291" width="10.140625" style="610" customWidth="1"/>
    <col min="12292" max="12292" width="12.28515625" style="610" customWidth="1"/>
    <col min="12293" max="12293" width="10.28515625" style="610" customWidth="1"/>
    <col min="12294" max="12294" width="14.85546875" style="610" customWidth="1"/>
    <col min="12295" max="12295" width="6.140625" style="610" customWidth="1"/>
    <col min="12296" max="12296" width="17.28515625" style="610" customWidth="1"/>
    <col min="12297" max="12297" width="17" style="610" customWidth="1"/>
    <col min="12298" max="12298" width="24.5703125" style="610" customWidth="1"/>
    <col min="12299" max="12300" width="8" style="610" customWidth="1"/>
    <col min="12301" max="12306" width="6.7109375" style="610" bestFit="1" customWidth="1"/>
    <col min="12307" max="12307" width="21.5703125" style="610" customWidth="1"/>
    <col min="12308" max="12318" width="11.7109375" style="610" customWidth="1"/>
    <col min="12319" max="12524" width="11.7109375" style="610"/>
    <col min="12525" max="12525" width="5" style="610" customWidth="1"/>
    <col min="12526" max="12526" width="13" style="610" bestFit="1" customWidth="1"/>
    <col min="12527" max="12527" width="32.5703125" style="610" customWidth="1"/>
    <col min="12528" max="12528" width="35.28515625" style="610" customWidth="1"/>
    <col min="12529" max="12529" width="31" style="610" customWidth="1"/>
    <col min="12530" max="12530" width="15.28515625" style="610" customWidth="1"/>
    <col min="12531" max="12531" width="16" style="610" customWidth="1"/>
    <col min="12532" max="12532" width="14.85546875" style="610" customWidth="1"/>
    <col min="12533" max="12533" width="27" style="610" customWidth="1"/>
    <col min="12534" max="12535" width="18" style="610" customWidth="1"/>
    <col min="12536" max="12536" width="22" style="610" customWidth="1"/>
    <col min="12537" max="12537" width="30.85546875" style="610" customWidth="1"/>
    <col min="12538" max="12538" width="15.28515625" style="610" customWidth="1"/>
    <col min="12539" max="12539" width="14.140625" style="610" customWidth="1"/>
    <col min="12540" max="12540" width="17.85546875" style="610" customWidth="1"/>
    <col min="12541" max="12541" width="14.85546875" style="610" customWidth="1"/>
    <col min="12542" max="12542" width="15.42578125" style="610" customWidth="1"/>
    <col min="12543" max="12543" width="7" style="610" customWidth="1"/>
    <col min="12544" max="12544" width="6.5703125" style="610" customWidth="1"/>
    <col min="12545" max="12545" width="10.28515625" style="610" customWidth="1"/>
    <col min="12546" max="12546" width="9.5703125" style="610" customWidth="1"/>
    <col min="12547" max="12547" width="10.140625" style="610" customWidth="1"/>
    <col min="12548" max="12548" width="12.28515625" style="610" customWidth="1"/>
    <col min="12549" max="12549" width="10.28515625" style="610" customWidth="1"/>
    <col min="12550" max="12550" width="14.85546875" style="610" customWidth="1"/>
    <col min="12551" max="12551" width="6.140625" style="610" customWidth="1"/>
    <col min="12552" max="12552" width="17.28515625" style="610" customWidth="1"/>
    <col min="12553" max="12553" width="17" style="610" customWidth="1"/>
    <col min="12554" max="12554" width="24.5703125" style="610" customWidth="1"/>
    <col min="12555" max="12556" width="8" style="610" customWidth="1"/>
    <col min="12557" max="12562" width="6.7109375" style="610" bestFit="1" customWidth="1"/>
    <col min="12563" max="12563" width="21.5703125" style="610" customWidth="1"/>
    <col min="12564" max="12574" width="11.7109375" style="610" customWidth="1"/>
    <col min="12575" max="12780" width="11.7109375" style="610"/>
    <col min="12781" max="12781" width="5" style="610" customWidth="1"/>
    <col min="12782" max="12782" width="13" style="610" bestFit="1" customWidth="1"/>
    <col min="12783" max="12783" width="32.5703125" style="610" customWidth="1"/>
    <col min="12784" max="12784" width="35.28515625" style="610" customWidth="1"/>
    <col min="12785" max="12785" width="31" style="610" customWidth="1"/>
    <col min="12786" max="12786" width="15.28515625" style="610" customWidth="1"/>
    <col min="12787" max="12787" width="16" style="610" customWidth="1"/>
    <col min="12788" max="12788" width="14.85546875" style="610" customWidth="1"/>
    <col min="12789" max="12789" width="27" style="610" customWidth="1"/>
    <col min="12790" max="12791" width="18" style="610" customWidth="1"/>
    <col min="12792" max="12792" width="22" style="610" customWidth="1"/>
    <col min="12793" max="12793" width="30.85546875" style="610" customWidth="1"/>
    <col min="12794" max="12794" width="15.28515625" style="610" customWidth="1"/>
    <col min="12795" max="12795" width="14.140625" style="610" customWidth="1"/>
    <col min="12796" max="12796" width="17.85546875" style="610" customWidth="1"/>
    <col min="12797" max="12797" width="14.85546875" style="610" customWidth="1"/>
    <col min="12798" max="12798" width="15.42578125" style="610" customWidth="1"/>
    <col min="12799" max="12799" width="7" style="610" customWidth="1"/>
    <col min="12800" max="12800" width="6.5703125" style="610" customWidth="1"/>
    <col min="12801" max="12801" width="10.28515625" style="610" customWidth="1"/>
    <col min="12802" max="12802" width="9.5703125" style="610" customWidth="1"/>
    <col min="12803" max="12803" width="10.140625" style="610" customWidth="1"/>
    <col min="12804" max="12804" width="12.28515625" style="610" customWidth="1"/>
    <col min="12805" max="12805" width="10.28515625" style="610" customWidth="1"/>
    <col min="12806" max="12806" width="14.85546875" style="610" customWidth="1"/>
    <col min="12807" max="12807" width="6.140625" style="610" customWidth="1"/>
    <col min="12808" max="12808" width="17.28515625" style="610" customWidth="1"/>
    <col min="12809" max="12809" width="17" style="610" customWidth="1"/>
    <col min="12810" max="12810" width="24.5703125" style="610" customWidth="1"/>
    <col min="12811" max="12812" width="8" style="610" customWidth="1"/>
    <col min="12813" max="12818" width="6.7109375" style="610" bestFit="1" customWidth="1"/>
    <col min="12819" max="12819" width="21.5703125" style="610" customWidth="1"/>
    <col min="12820" max="12830" width="11.7109375" style="610" customWidth="1"/>
    <col min="12831" max="13036" width="11.7109375" style="610"/>
    <col min="13037" max="13037" width="5" style="610" customWidth="1"/>
    <col min="13038" max="13038" width="13" style="610" bestFit="1" customWidth="1"/>
    <col min="13039" max="13039" width="32.5703125" style="610" customWidth="1"/>
    <col min="13040" max="13040" width="35.28515625" style="610" customWidth="1"/>
    <col min="13041" max="13041" width="31" style="610" customWidth="1"/>
    <col min="13042" max="13042" width="15.28515625" style="610" customWidth="1"/>
    <col min="13043" max="13043" width="16" style="610" customWidth="1"/>
    <col min="13044" max="13044" width="14.85546875" style="610" customWidth="1"/>
    <col min="13045" max="13045" width="27" style="610" customWidth="1"/>
    <col min="13046" max="13047" width="18" style="610" customWidth="1"/>
    <col min="13048" max="13048" width="22" style="610" customWidth="1"/>
    <col min="13049" max="13049" width="30.85546875" style="610" customWidth="1"/>
    <col min="13050" max="13050" width="15.28515625" style="610" customWidth="1"/>
    <col min="13051" max="13051" width="14.140625" style="610" customWidth="1"/>
    <col min="13052" max="13052" width="17.85546875" style="610" customWidth="1"/>
    <col min="13053" max="13053" width="14.85546875" style="610" customWidth="1"/>
    <col min="13054" max="13054" width="15.42578125" style="610" customWidth="1"/>
    <col min="13055" max="13055" width="7" style="610" customWidth="1"/>
    <col min="13056" max="13056" width="6.5703125" style="610" customWidth="1"/>
    <col min="13057" max="13057" width="10.28515625" style="610" customWidth="1"/>
    <col min="13058" max="13058" width="9.5703125" style="610" customWidth="1"/>
    <col min="13059" max="13059" width="10.140625" style="610" customWidth="1"/>
    <col min="13060" max="13060" width="12.28515625" style="610" customWidth="1"/>
    <col min="13061" max="13061" width="10.28515625" style="610" customWidth="1"/>
    <col min="13062" max="13062" width="14.85546875" style="610" customWidth="1"/>
    <col min="13063" max="13063" width="6.140625" style="610" customWidth="1"/>
    <col min="13064" max="13064" width="17.28515625" style="610" customWidth="1"/>
    <col min="13065" max="13065" width="17" style="610" customWidth="1"/>
    <col min="13066" max="13066" width="24.5703125" style="610" customWidth="1"/>
    <col min="13067" max="13068" width="8" style="610" customWidth="1"/>
    <col min="13069" max="13074" width="6.7109375" style="610" bestFit="1" customWidth="1"/>
    <col min="13075" max="13075" width="21.5703125" style="610" customWidth="1"/>
    <col min="13076" max="13086" width="11.7109375" style="610" customWidth="1"/>
    <col min="13087" max="13292" width="11.7109375" style="610"/>
    <col min="13293" max="13293" width="5" style="610" customWidth="1"/>
    <col min="13294" max="13294" width="13" style="610" bestFit="1" customWidth="1"/>
    <col min="13295" max="13295" width="32.5703125" style="610" customWidth="1"/>
    <col min="13296" max="13296" width="35.28515625" style="610" customWidth="1"/>
    <col min="13297" max="13297" width="31" style="610" customWidth="1"/>
    <col min="13298" max="13298" width="15.28515625" style="610" customWidth="1"/>
    <col min="13299" max="13299" width="16" style="610" customWidth="1"/>
    <col min="13300" max="13300" width="14.85546875" style="610" customWidth="1"/>
    <col min="13301" max="13301" width="27" style="610" customWidth="1"/>
    <col min="13302" max="13303" width="18" style="610" customWidth="1"/>
    <col min="13304" max="13304" width="22" style="610" customWidth="1"/>
    <col min="13305" max="13305" width="30.85546875" style="610" customWidth="1"/>
    <col min="13306" max="13306" width="15.28515625" style="610" customWidth="1"/>
    <col min="13307" max="13307" width="14.140625" style="610" customWidth="1"/>
    <col min="13308" max="13308" width="17.85546875" style="610" customWidth="1"/>
    <col min="13309" max="13309" width="14.85546875" style="610" customWidth="1"/>
    <col min="13310" max="13310" width="15.42578125" style="610" customWidth="1"/>
    <col min="13311" max="13311" width="7" style="610" customWidth="1"/>
    <col min="13312" max="13312" width="6.5703125" style="610" customWidth="1"/>
    <col min="13313" max="13313" width="10.28515625" style="610" customWidth="1"/>
    <col min="13314" max="13314" width="9.5703125" style="610" customWidth="1"/>
    <col min="13315" max="13315" width="10.140625" style="610" customWidth="1"/>
    <col min="13316" max="13316" width="12.28515625" style="610" customWidth="1"/>
    <col min="13317" max="13317" width="10.28515625" style="610" customWidth="1"/>
    <col min="13318" max="13318" width="14.85546875" style="610" customWidth="1"/>
    <col min="13319" max="13319" width="6.140625" style="610" customWidth="1"/>
    <col min="13320" max="13320" width="17.28515625" style="610" customWidth="1"/>
    <col min="13321" max="13321" width="17" style="610" customWidth="1"/>
    <col min="13322" max="13322" width="24.5703125" style="610" customWidth="1"/>
    <col min="13323" max="13324" width="8" style="610" customWidth="1"/>
    <col min="13325" max="13330" width="6.7109375" style="610" bestFit="1" customWidth="1"/>
    <col min="13331" max="13331" width="21.5703125" style="610" customWidth="1"/>
    <col min="13332" max="13342" width="11.7109375" style="610" customWidth="1"/>
    <col min="13343" max="13548" width="11.7109375" style="610"/>
    <col min="13549" max="13549" width="5" style="610" customWidth="1"/>
    <col min="13550" max="13550" width="13" style="610" bestFit="1" customWidth="1"/>
    <col min="13551" max="13551" width="32.5703125" style="610" customWidth="1"/>
    <col min="13552" max="13552" width="35.28515625" style="610" customWidth="1"/>
    <col min="13553" max="13553" width="31" style="610" customWidth="1"/>
    <col min="13554" max="13554" width="15.28515625" style="610" customWidth="1"/>
    <col min="13555" max="13555" width="16" style="610" customWidth="1"/>
    <col min="13556" max="13556" width="14.85546875" style="610" customWidth="1"/>
    <col min="13557" max="13557" width="27" style="610" customWidth="1"/>
    <col min="13558" max="13559" width="18" style="610" customWidth="1"/>
    <col min="13560" max="13560" width="22" style="610" customWidth="1"/>
    <col min="13561" max="13561" width="30.85546875" style="610" customWidth="1"/>
    <col min="13562" max="13562" width="15.28515625" style="610" customWidth="1"/>
    <col min="13563" max="13563" width="14.140625" style="610" customWidth="1"/>
    <col min="13564" max="13564" width="17.85546875" style="610" customWidth="1"/>
    <col min="13565" max="13565" width="14.85546875" style="610" customWidth="1"/>
    <col min="13566" max="13566" width="15.42578125" style="610" customWidth="1"/>
    <col min="13567" max="13567" width="7" style="610" customWidth="1"/>
    <col min="13568" max="13568" width="6.5703125" style="610" customWidth="1"/>
    <col min="13569" max="13569" width="10.28515625" style="610" customWidth="1"/>
    <col min="13570" max="13570" width="9.5703125" style="610" customWidth="1"/>
    <col min="13571" max="13571" width="10.140625" style="610" customWidth="1"/>
    <col min="13572" max="13572" width="12.28515625" style="610" customWidth="1"/>
    <col min="13573" max="13573" width="10.28515625" style="610" customWidth="1"/>
    <col min="13574" max="13574" width="14.85546875" style="610" customWidth="1"/>
    <col min="13575" max="13575" width="6.140625" style="610" customWidth="1"/>
    <col min="13576" max="13576" width="17.28515625" style="610" customWidth="1"/>
    <col min="13577" max="13577" width="17" style="610" customWidth="1"/>
    <col min="13578" max="13578" width="24.5703125" style="610" customWidth="1"/>
    <col min="13579" max="13580" width="8" style="610" customWidth="1"/>
    <col min="13581" max="13586" width="6.7109375" style="610" bestFit="1" customWidth="1"/>
    <col min="13587" max="13587" width="21.5703125" style="610" customWidth="1"/>
    <col min="13588" max="13598" width="11.7109375" style="610" customWidth="1"/>
    <col min="13599" max="13804" width="11.7109375" style="610"/>
    <col min="13805" max="13805" width="5" style="610" customWidth="1"/>
    <col min="13806" max="13806" width="13" style="610" bestFit="1" customWidth="1"/>
    <col min="13807" max="13807" width="32.5703125" style="610" customWidth="1"/>
    <col min="13808" max="13808" width="35.28515625" style="610" customWidth="1"/>
    <col min="13809" max="13809" width="31" style="610" customWidth="1"/>
    <col min="13810" max="13810" width="15.28515625" style="610" customWidth="1"/>
    <col min="13811" max="13811" width="16" style="610" customWidth="1"/>
    <col min="13812" max="13812" width="14.85546875" style="610" customWidth="1"/>
    <col min="13813" max="13813" width="27" style="610" customWidth="1"/>
    <col min="13814" max="13815" width="18" style="610" customWidth="1"/>
    <col min="13816" max="13816" width="22" style="610" customWidth="1"/>
    <col min="13817" max="13817" width="30.85546875" style="610" customWidth="1"/>
    <col min="13818" max="13818" width="15.28515625" style="610" customWidth="1"/>
    <col min="13819" max="13819" width="14.140625" style="610" customWidth="1"/>
    <col min="13820" max="13820" width="17.85546875" style="610" customWidth="1"/>
    <col min="13821" max="13821" width="14.85546875" style="610" customWidth="1"/>
    <col min="13822" max="13822" width="15.42578125" style="610" customWidth="1"/>
    <col min="13823" max="13823" width="7" style="610" customWidth="1"/>
    <col min="13824" max="13824" width="6.5703125" style="610" customWidth="1"/>
    <col min="13825" max="13825" width="10.28515625" style="610" customWidth="1"/>
    <col min="13826" max="13826" width="9.5703125" style="610" customWidth="1"/>
    <col min="13827" max="13827" width="10.140625" style="610" customWidth="1"/>
    <col min="13828" max="13828" width="12.28515625" style="610" customWidth="1"/>
    <col min="13829" max="13829" width="10.28515625" style="610" customWidth="1"/>
    <col min="13830" max="13830" width="14.85546875" style="610" customWidth="1"/>
    <col min="13831" max="13831" width="6.140625" style="610" customWidth="1"/>
    <col min="13832" max="13832" width="17.28515625" style="610" customWidth="1"/>
    <col min="13833" max="13833" width="17" style="610" customWidth="1"/>
    <col min="13834" max="13834" width="24.5703125" style="610" customWidth="1"/>
    <col min="13835" max="13836" width="8" style="610" customWidth="1"/>
    <col min="13837" max="13842" width="6.7109375" style="610" bestFit="1" customWidth="1"/>
    <col min="13843" max="13843" width="21.5703125" style="610" customWidth="1"/>
    <col min="13844" max="13854" width="11.7109375" style="610" customWidth="1"/>
    <col min="13855" max="14060" width="11.7109375" style="610"/>
    <col min="14061" max="14061" width="5" style="610" customWidth="1"/>
    <col min="14062" max="14062" width="13" style="610" bestFit="1" customWidth="1"/>
    <col min="14063" max="14063" width="32.5703125" style="610" customWidth="1"/>
    <col min="14064" max="14064" width="35.28515625" style="610" customWidth="1"/>
    <col min="14065" max="14065" width="31" style="610" customWidth="1"/>
    <col min="14066" max="14066" width="15.28515625" style="610" customWidth="1"/>
    <col min="14067" max="14067" width="16" style="610" customWidth="1"/>
    <col min="14068" max="14068" width="14.85546875" style="610" customWidth="1"/>
    <col min="14069" max="14069" width="27" style="610" customWidth="1"/>
    <col min="14070" max="14071" width="18" style="610" customWidth="1"/>
    <col min="14072" max="14072" width="22" style="610" customWidth="1"/>
    <col min="14073" max="14073" width="30.85546875" style="610" customWidth="1"/>
    <col min="14074" max="14074" width="15.28515625" style="610" customWidth="1"/>
    <col min="14075" max="14075" width="14.140625" style="610" customWidth="1"/>
    <col min="14076" max="14076" width="17.85546875" style="610" customWidth="1"/>
    <col min="14077" max="14077" width="14.85546875" style="610" customWidth="1"/>
    <col min="14078" max="14078" width="15.42578125" style="610" customWidth="1"/>
    <col min="14079" max="14079" width="7" style="610" customWidth="1"/>
    <col min="14080" max="14080" width="6.5703125" style="610" customWidth="1"/>
    <col min="14081" max="14081" width="10.28515625" style="610" customWidth="1"/>
    <col min="14082" max="14082" width="9.5703125" style="610" customWidth="1"/>
    <col min="14083" max="14083" width="10.140625" style="610" customWidth="1"/>
    <col min="14084" max="14084" width="12.28515625" style="610" customWidth="1"/>
    <col min="14085" max="14085" width="10.28515625" style="610" customWidth="1"/>
    <col min="14086" max="14086" width="14.85546875" style="610" customWidth="1"/>
    <col min="14087" max="14087" width="6.140625" style="610" customWidth="1"/>
    <col min="14088" max="14088" width="17.28515625" style="610" customWidth="1"/>
    <col min="14089" max="14089" width="17" style="610" customWidth="1"/>
    <col min="14090" max="14090" width="24.5703125" style="610" customWidth="1"/>
    <col min="14091" max="14092" width="8" style="610" customWidth="1"/>
    <col min="14093" max="14098" width="6.7109375" style="610" bestFit="1" customWidth="1"/>
    <col min="14099" max="14099" width="21.5703125" style="610" customWidth="1"/>
    <col min="14100" max="14110" width="11.7109375" style="610" customWidth="1"/>
    <col min="14111" max="14316" width="11.7109375" style="610"/>
    <col min="14317" max="14317" width="5" style="610" customWidth="1"/>
    <col min="14318" max="14318" width="13" style="610" bestFit="1" customWidth="1"/>
    <col min="14319" max="14319" width="32.5703125" style="610" customWidth="1"/>
    <col min="14320" max="14320" width="35.28515625" style="610" customWidth="1"/>
    <col min="14321" max="14321" width="31" style="610" customWidth="1"/>
    <col min="14322" max="14322" width="15.28515625" style="610" customWidth="1"/>
    <col min="14323" max="14323" width="16" style="610" customWidth="1"/>
    <col min="14324" max="14324" width="14.85546875" style="610" customWidth="1"/>
    <col min="14325" max="14325" width="27" style="610" customWidth="1"/>
    <col min="14326" max="14327" width="18" style="610" customWidth="1"/>
    <col min="14328" max="14328" width="22" style="610" customWidth="1"/>
    <col min="14329" max="14329" width="30.85546875" style="610" customWidth="1"/>
    <col min="14330" max="14330" width="15.28515625" style="610" customWidth="1"/>
    <col min="14331" max="14331" width="14.140625" style="610" customWidth="1"/>
    <col min="14332" max="14332" width="17.85546875" style="610" customWidth="1"/>
    <col min="14333" max="14333" width="14.85546875" style="610" customWidth="1"/>
    <col min="14334" max="14334" width="15.42578125" style="610" customWidth="1"/>
    <col min="14335" max="14335" width="7" style="610" customWidth="1"/>
    <col min="14336" max="14336" width="6.5703125" style="610" customWidth="1"/>
    <col min="14337" max="14337" width="10.28515625" style="610" customWidth="1"/>
    <col min="14338" max="14338" width="9.5703125" style="610" customWidth="1"/>
    <col min="14339" max="14339" width="10.140625" style="610" customWidth="1"/>
    <col min="14340" max="14340" width="12.28515625" style="610" customWidth="1"/>
    <col min="14341" max="14341" width="10.28515625" style="610" customWidth="1"/>
    <col min="14342" max="14342" width="14.85546875" style="610" customWidth="1"/>
    <col min="14343" max="14343" width="6.140625" style="610" customWidth="1"/>
    <col min="14344" max="14344" width="17.28515625" style="610" customWidth="1"/>
    <col min="14345" max="14345" width="17" style="610" customWidth="1"/>
    <col min="14346" max="14346" width="24.5703125" style="610" customWidth="1"/>
    <col min="14347" max="14348" width="8" style="610" customWidth="1"/>
    <col min="14349" max="14354" width="6.7109375" style="610" bestFit="1" customWidth="1"/>
    <col min="14355" max="14355" width="21.5703125" style="610" customWidth="1"/>
    <col min="14356" max="14366" width="11.7109375" style="610" customWidth="1"/>
    <col min="14367" max="14572" width="11.7109375" style="610"/>
    <col min="14573" max="14573" width="5" style="610" customWidth="1"/>
    <col min="14574" max="14574" width="13" style="610" bestFit="1" customWidth="1"/>
    <col min="14575" max="14575" width="32.5703125" style="610" customWidth="1"/>
    <col min="14576" max="14576" width="35.28515625" style="610" customWidth="1"/>
    <col min="14577" max="14577" width="31" style="610" customWidth="1"/>
    <col min="14578" max="14578" width="15.28515625" style="610" customWidth="1"/>
    <col min="14579" max="14579" width="16" style="610" customWidth="1"/>
    <col min="14580" max="14580" width="14.85546875" style="610" customWidth="1"/>
    <col min="14581" max="14581" width="27" style="610" customWidth="1"/>
    <col min="14582" max="14583" width="18" style="610" customWidth="1"/>
    <col min="14584" max="14584" width="22" style="610" customWidth="1"/>
    <col min="14585" max="14585" width="30.85546875" style="610" customWidth="1"/>
    <col min="14586" max="14586" width="15.28515625" style="610" customWidth="1"/>
    <col min="14587" max="14587" width="14.140625" style="610" customWidth="1"/>
    <col min="14588" max="14588" width="17.85546875" style="610" customWidth="1"/>
    <col min="14589" max="14589" width="14.85546875" style="610" customWidth="1"/>
    <col min="14590" max="14590" width="15.42578125" style="610" customWidth="1"/>
    <col min="14591" max="14591" width="7" style="610" customWidth="1"/>
    <col min="14592" max="14592" width="6.5703125" style="610" customWidth="1"/>
    <col min="14593" max="14593" width="10.28515625" style="610" customWidth="1"/>
    <col min="14594" max="14594" width="9.5703125" style="610" customWidth="1"/>
    <col min="14595" max="14595" width="10.140625" style="610" customWidth="1"/>
    <col min="14596" max="14596" width="12.28515625" style="610" customWidth="1"/>
    <col min="14597" max="14597" width="10.28515625" style="610" customWidth="1"/>
    <col min="14598" max="14598" width="14.85546875" style="610" customWidth="1"/>
    <col min="14599" max="14599" width="6.140625" style="610" customWidth="1"/>
    <col min="14600" max="14600" width="17.28515625" style="610" customWidth="1"/>
    <col min="14601" max="14601" width="17" style="610" customWidth="1"/>
    <col min="14602" max="14602" width="24.5703125" style="610" customWidth="1"/>
    <col min="14603" max="14604" width="8" style="610" customWidth="1"/>
    <col min="14605" max="14610" width="6.7109375" style="610" bestFit="1" customWidth="1"/>
    <col min="14611" max="14611" width="21.5703125" style="610" customWidth="1"/>
    <col min="14612" max="14622" width="11.7109375" style="610" customWidth="1"/>
    <col min="14623" max="14828" width="11.7109375" style="610"/>
    <col min="14829" max="14829" width="5" style="610" customWidth="1"/>
    <col min="14830" max="14830" width="13" style="610" bestFit="1" customWidth="1"/>
    <col min="14831" max="14831" width="32.5703125" style="610" customWidth="1"/>
    <col min="14832" max="14832" width="35.28515625" style="610" customWidth="1"/>
    <col min="14833" max="14833" width="31" style="610" customWidth="1"/>
    <col min="14834" max="14834" width="15.28515625" style="610" customWidth="1"/>
    <col min="14835" max="14835" width="16" style="610" customWidth="1"/>
    <col min="14836" max="14836" width="14.85546875" style="610" customWidth="1"/>
    <col min="14837" max="14837" width="27" style="610" customWidth="1"/>
    <col min="14838" max="14839" width="18" style="610" customWidth="1"/>
    <col min="14840" max="14840" width="22" style="610" customWidth="1"/>
    <col min="14841" max="14841" width="30.85546875" style="610" customWidth="1"/>
    <col min="14842" max="14842" width="15.28515625" style="610" customWidth="1"/>
    <col min="14843" max="14843" width="14.140625" style="610" customWidth="1"/>
    <col min="14844" max="14844" width="17.85546875" style="610" customWidth="1"/>
    <col min="14845" max="14845" width="14.85546875" style="610" customWidth="1"/>
    <col min="14846" max="14846" width="15.42578125" style="610" customWidth="1"/>
    <col min="14847" max="14847" width="7" style="610" customWidth="1"/>
    <col min="14848" max="14848" width="6.5703125" style="610" customWidth="1"/>
    <col min="14849" max="14849" width="10.28515625" style="610" customWidth="1"/>
    <col min="14850" max="14850" width="9.5703125" style="610" customWidth="1"/>
    <col min="14851" max="14851" width="10.140625" style="610" customWidth="1"/>
    <col min="14852" max="14852" width="12.28515625" style="610" customWidth="1"/>
    <col min="14853" max="14853" width="10.28515625" style="610" customWidth="1"/>
    <col min="14854" max="14854" width="14.85546875" style="610" customWidth="1"/>
    <col min="14855" max="14855" width="6.140625" style="610" customWidth="1"/>
    <col min="14856" max="14856" width="17.28515625" style="610" customWidth="1"/>
    <col min="14857" max="14857" width="17" style="610" customWidth="1"/>
    <col min="14858" max="14858" width="24.5703125" style="610" customWidth="1"/>
    <col min="14859" max="14860" width="8" style="610" customWidth="1"/>
    <col min="14861" max="14866" width="6.7109375" style="610" bestFit="1" customWidth="1"/>
    <col min="14867" max="14867" width="21.5703125" style="610" customWidth="1"/>
    <col min="14868" max="14878" width="11.7109375" style="610" customWidth="1"/>
    <col min="14879" max="15084" width="11.7109375" style="610"/>
    <col min="15085" max="15085" width="5" style="610" customWidth="1"/>
    <col min="15086" max="15086" width="13" style="610" bestFit="1" customWidth="1"/>
    <col min="15087" max="15087" width="32.5703125" style="610" customWidth="1"/>
    <col min="15088" max="15088" width="35.28515625" style="610" customWidth="1"/>
    <col min="15089" max="15089" width="31" style="610" customWidth="1"/>
    <col min="15090" max="15090" width="15.28515625" style="610" customWidth="1"/>
    <col min="15091" max="15091" width="16" style="610" customWidth="1"/>
    <col min="15092" max="15092" width="14.85546875" style="610" customWidth="1"/>
    <col min="15093" max="15093" width="27" style="610" customWidth="1"/>
    <col min="15094" max="15095" width="18" style="610" customWidth="1"/>
    <col min="15096" max="15096" width="22" style="610" customWidth="1"/>
    <col min="15097" max="15097" width="30.85546875" style="610" customWidth="1"/>
    <col min="15098" max="15098" width="15.28515625" style="610" customWidth="1"/>
    <col min="15099" max="15099" width="14.140625" style="610" customWidth="1"/>
    <col min="15100" max="15100" width="17.85546875" style="610" customWidth="1"/>
    <col min="15101" max="15101" width="14.85546875" style="610" customWidth="1"/>
    <col min="15102" max="15102" width="15.42578125" style="610" customWidth="1"/>
    <col min="15103" max="15103" width="7" style="610" customWidth="1"/>
    <col min="15104" max="15104" width="6.5703125" style="610" customWidth="1"/>
    <col min="15105" max="15105" width="10.28515625" style="610" customWidth="1"/>
    <col min="15106" max="15106" width="9.5703125" style="610" customWidth="1"/>
    <col min="15107" max="15107" width="10.140625" style="610" customWidth="1"/>
    <col min="15108" max="15108" width="12.28515625" style="610" customWidth="1"/>
    <col min="15109" max="15109" width="10.28515625" style="610" customWidth="1"/>
    <col min="15110" max="15110" width="14.85546875" style="610" customWidth="1"/>
    <col min="15111" max="15111" width="6.140625" style="610" customWidth="1"/>
    <col min="15112" max="15112" width="17.28515625" style="610" customWidth="1"/>
    <col min="15113" max="15113" width="17" style="610" customWidth="1"/>
    <col min="15114" max="15114" width="24.5703125" style="610" customWidth="1"/>
    <col min="15115" max="15116" width="8" style="610" customWidth="1"/>
    <col min="15117" max="15122" width="6.7109375" style="610" bestFit="1" customWidth="1"/>
    <col min="15123" max="15123" width="21.5703125" style="610" customWidth="1"/>
    <col min="15124" max="15134" width="11.7109375" style="610" customWidth="1"/>
    <col min="15135" max="15340" width="11.7109375" style="610"/>
    <col min="15341" max="15341" width="5" style="610" customWidth="1"/>
    <col min="15342" max="15342" width="13" style="610" bestFit="1" customWidth="1"/>
    <col min="15343" max="15343" width="32.5703125" style="610" customWidth="1"/>
    <col min="15344" max="15344" width="35.28515625" style="610" customWidth="1"/>
    <col min="15345" max="15345" width="31" style="610" customWidth="1"/>
    <col min="15346" max="15346" width="15.28515625" style="610" customWidth="1"/>
    <col min="15347" max="15347" width="16" style="610" customWidth="1"/>
    <col min="15348" max="15348" width="14.85546875" style="610" customWidth="1"/>
    <col min="15349" max="15349" width="27" style="610" customWidth="1"/>
    <col min="15350" max="15351" width="18" style="610" customWidth="1"/>
    <col min="15352" max="15352" width="22" style="610" customWidth="1"/>
    <col min="15353" max="15353" width="30.85546875" style="610" customWidth="1"/>
    <col min="15354" max="15354" width="15.28515625" style="610" customWidth="1"/>
    <col min="15355" max="15355" width="14.140625" style="610" customWidth="1"/>
    <col min="15356" max="15356" width="17.85546875" style="610" customWidth="1"/>
    <col min="15357" max="15357" width="14.85546875" style="610" customWidth="1"/>
    <col min="15358" max="15358" width="15.42578125" style="610" customWidth="1"/>
    <col min="15359" max="15359" width="7" style="610" customWidth="1"/>
    <col min="15360" max="15360" width="6.5703125" style="610" customWidth="1"/>
    <col min="15361" max="15361" width="10.28515625" style="610" customWidth="1"/>
    <col min="15362" max="15362" width="9.5703125" style="610" customWidth="1"/>
    <col min="15363" max="15363" width="10.140625" style="610" customWidth="1"/>
    <col min="15364" max="15364" width="12.28515625" style="610" customWidth="1"/>
    <col min="15365" max="15365" width="10.28515625" style="610" customWidth="1"/>
    <col min="15366" max="15366" width="14.85546875" style="610" customWidth="1"/>
    <col min="15367" max="15367" width="6.140625" style="610" customWidth="1"/>
    <col min="15368" max="15368" width="17.28515625" style="610" customWidth="1"/>
    <col min="15369" max="15369" width="17" style="610" customWidth="1"/>
    <col min="15370" max="15370" width="24.5703125" style="610" customWidth="1"/>
    <col min="15371" max="15372" width="8" style="610" customWidth="1"/>
    <col min="15373" max="15378" width="6.7109375" style="610" bestFit="1" customWidth="1"/>
    <col min="15379" max="15379" width="21.5703125" style="610" customWidth="1"/>
    <col min="15380" max="15390" width="11.7109375" style="610" customWidth="1"/>
    <col min="15391" max="15596" width="11.7109375" style="610"/>
    <col min="15597" max="15597" width="5" style="610" customWidth="1"/>
    <col min="15598" max="15598" width="13" style="610" bestFit="1" customWidth="1"/>
    <col min="15599" max="15599" width="32.5703125" style="610" customWidth="1"/>
    <col min="15600" max="15600" width="35.28515625" style="610" customWidth="1"/>
    <col min="15601" max="15601" width="31" style="610" customWidth="1"/>
    <col min="15602" max="15602" width="15.28515625" style="610" customWidth="1"/>
    <col min="15603" max="15603" width="16" style="610" customWidth="1"/>
    <col min="15604" max="15604" width="14.85546875" style="610" customWidth="1"/>
    <col min="15605" max="15605" width="27" style="610" customWidth="1"/>
    <col min="15606" max="15607" width="18" style="610" customWidth="1"/>
    <col min="15608" max="15608" width="22" style="610" customWidth="1"/>
    <col min="15609" max="15609" width="30.85546875" style="610" customWidth="1"/>
    <col min="15610" max="15610" width="15.28515625" style="610" customWidth="1"/>
    <col min="15611" max="15611" width="14.140625" style="610" customWidth="1"/>
    <col min="15612" max="15612" width="17.85546875" style="610" customWidth="1"/>
    <col min="15613" max="15613" width="14.85546875" style="610" customWidth="1"/>
    <col min="15614" max="15614" width="15.42578125" style="610" customWidth="1"/>
    <col min="15615" max="15615" width="7" style="610" customWidth="1"/>
    <col min="15616" max="15616" width="6.5703125" style="610" customWidth="1"/>
    <col min="15617" max="15617" width="10.28515625" style="610" customWidth="1"/>
    <col min="15618" max="15618" width="9.5703125" style="610" customWidth="1"/>
    <col min="15619" max="15619" width="10.140625" style="610" customWidth="1"/>
    <col min="15620" max="15620" width="12.28515625" style="610" customWidth="1"/>
    <col min="15621" max="15621" width="10.28515625" style="610" customWidth="1"/>
    <col min="15622" max="15622" width="14.85546875" style="610" customWidth="1"/>
    <col min="15623" max="15623" width="6.140625" style="610" customWidth="1"/>
    <col min="15624" max="15624" width="17.28515625" style="610" customWidth="1"/>
    <col min="15625" max="15625" width="17" style="610" customWidth="1"/>
    <col min="15626" max="15626" width="24.5703125" style="610" customWidth="1"/>
    <col min="15627" max="15628" width="8" style="610" customWidth="1"/>
    <col min="15629" max="15634" width="6.7109375" style="610" bestFit="1" customWidth="1"/>
    <col min="15635" max="15635" width="21.5703125" style="610" customWidth="1"/>
    <col min="15636" max="15646" width="11.7109375" style="610" customWidth="1"/>
    <col min="15647" max="15852" width="11.7109375" style="610"/>
    <col min="15853" max="15853" width="5" style="610" customWidth="1"/>
    <col min="15854" max="15854" width="13" style="610" bestFit="1" customWidth="1"/>
    <col min="15855" max="15855" width="32.5703125" style="610" customWidth="1"/>
    <col min="15856" max="15856" width="35.28515625" style="610" customWidth="1"/>
    <col min="15857" max="15857" width="31" style="610" customWidth="1"/>
    <col min="15858" max="15858" width="15.28515625" style="610" customWidth="1"/>
    <col min="15859" max="15859" width="16" style="610" customWidth="1"/>
    <col min="15860" max="15860" width="14.85546875" style="610" customWidth="1"/>
    <col min="15861" max="15861" width="27" style="610" customWidth="1"/>
    <col min="15862" max="15863" width="18" style="610" customWidth="1"/>
    <col min="15864" max="15864" width="22" style="610" customWidth="1"/>
    <col min="15865" max="15865" width="30.85546875" style="610" customWidth="1"/>
    <col min="15866" max="15866" width="15.28515625" style="610" customWidth="1"/>
    <col min="15867" max="15867" width="14.140625" style="610" customWidth="1"/>
    <col min="15868" max="15868" width="17.85546875" style="610" customWidth="1"/>
    <col min="15869" max="15869" width="14.85546875" style="610" customWidth="1"/>
    <col min="15870" max="15870" width="15.42578125" style="610" customWidth="1"/>
    <col min="15871" max="15871" width="7" style="610" customWidth="1"/>
    <col min="15872" max="15872" width="6.5703125" style="610" customWidth="1"/>
    <col min="15873" max="15873" width="10.28515625" style="610" customWidth="1"/>
    <col min="15874" max="15874" width="9.5703125" style="610" customWidth="1"/>
    <col min="15875" max="15875" width="10.140625" style="610" customWidth="1"/>
    <col min="15876" max="15876" width="12.28515625" style="610" customWidth="1"/>
    <col min="15877" max="15877" width="10.28515625" style="610" customWidth="1"/>
    <col min="15878" max="15878" width="14.85546875" style="610" customWidth="1"/>
    <col min="15879" max="15879" width="6.140625" style="610" customWidth="1"/>
    <col min="15880" max="15880" width="17.28515625" style="610" customWidth="1"/>
    <col min="15881" max="15881" width="17" style="610" customWidth="1"/>
    <col min="15882" max="15882" width="24.5703125" style="610" customWidth="1"/>
    <col min="15883" max="15884" width="8" style="610" customWidth="1"/>
    <col min="15885" max="15890" width="6.7109375" style="610" bestFit="1" customWidth="1"/>
    <col min="15891" max="15891" width="21.5703125" style="610" customWidth="1"/>
    <col min="15892" max="15902" width="11.7109375" style="610" customWidth="1"/>
    <col min="15903" max="16108" width="11.7109375" style="610"/>
    <col min="16109" max="16109" width="5" style="610" customWidth="1"/>
    <col min="16110" max="16110" width="13" style="610" bestFit="1" customWidth="1"/>
    <col min="16111" max="16111" width="32.5703125" style="610" customWidth="1"/>
    <col min="16112" max="16112" width="35.28515625" style="610" customWidth="1"/>
    <col min="16113" max="16113" width="31" style="610" customWidth="1"/>
    <col min="16114" max="16114" width="15.28515625" style="610" customWidth="1"/>
    <col min="16115" max="16115" width="16" style="610" customWidth="1"/>
    <col min="16116" max="16116" width="14.85546875" style="610" customWidth="1"/>
    <col min="16117" max="16117" width="27" style="610" customWidth="1"/>
    <col min="16118" max="16119" width="18" style="610" customWidth="1"/>
    <col min="16120" max="16120" width="22" style="610" customWidth="1"/>
    <col min="16121" max="16121" width="30.85546875" style="610" customWidth="1"/>
    <col min="16122" max="16122" width="15.28515625" style="610" customWidth="1"/>
    <col min="16123" max="16123" width="14.140625" style="610" customWidth="1"/>
    <col min="16124" max="16124" width="17.85546875" style="610" customWidth="1"/>
    <col min="16125" max="16125" width="14.85546875" style="610" customWidth="1"/>
    <col min="16126" max="16126" width="15.42578125" style="610" customWidth="1"/>
    <col min="16127" max="16127" width="7" style="610" customWidth="1"/>
    <col min="16128" max="16128" width="6.5703125" style="610" customWidth="1"/>
    <col min="16129" max="16129" width="10.28515625" style="610" customWidth="1"/>
    <col min="16130" max="16130" width="9.5703125" style="610" customWidth="1"/>
    <col min="16131" max="16131" width="10.140625" style="610" customWidth="1"/>
    <col min="16132" max="16132" width="12.28515625" style="610" customWidth="1"/>
    <col min="16133" max="16133" width="10.28515625" style="610" customWidth="1"/>
    <col min="16134" max="16134" width="14.85546875" style="610" customWidth="1"/>
    <col min="16135" max="16135" width="6.140625" style="610" customWidth="1"/>
    <col min="16136" max="16136" width="17.28515625" style="610" customWidth="1"/>
    <col min="16137" max="16137" width="17" style="610" customWidth="1"/>
    <col min="16138" max="16138" width="24.5703125" style="610" customWidth="1"/>
    <col min="16139" max="16140" width="8" style="610" customWidth="1"/>
    <col min="16141" max="16146" width="6.7109375" style="610" bestFit="1" customWidth="1"/>
    <col min="16147" max="16147" width="21.5703125" style="610" customWidth="1"/>
    <col min="16148" max="16158" width="11.7109375" style="610" customWidth="1"/>
    <col min="16159" max="16384" width="11.7109375" style="610"/>
  </cols>
  <sheetData>
    <row r="1" spans="1:19" s="603" customFormat="1" x14ac:dyDescent="0.2">
      <c r="A1" s="942"/>
      <c r="B1" s="942"/>
      <c r="C1" s="1266"/>
      <c r="D1" s="942"/>
      <c r="E1" s="942"/>
      <c r="F1" s="942"/>
      <c r="G1" s="942"/>
      <c r="H1" s="942"/>
      <c r="I1" s="942"/>
      <c r="J1" s="942"/>
      <c r="O1" s="602"/>
      <c r="P1" s="602"/>
      <c r="Q1" s="602"/>
      <c r="R1" s="602"/>
      <c r="S1" s="604"/>
    </row>
    <row r="2" spans="1:19" s="603" customFormat="1" ht="18.75" customHeight="1" x14ac:dyDescent="0.2">
      <c r="A2" s="605"/>
      <c r="B2" s="854"/>
      <c r="C2" s="606"/>
      <c r="D2" s="826"/>
      <c r="E2" s="607"/>
      <c r="F2" s="826"/>
      <c r="G2" s="826"/>
      <c r="H2" s="608"/>
      <c r="I2" s="826"/>
      <c r="J2" s="609"/>
      <c r="O2" s="602"/>
      <c r="P2" s="602"/>
      <c r="Q2" s="602"/>
      <c r="R2" s="602"/>
      <c r="S2" s="604"/>
    </row>
    <row r="3" spans="1:19" s="603" customFormat="1" ht="66" customHeight="1" x14ac:dyDescent="0.2">
      <c r="A3" s="605"/>
      <c r="B3" s="854"/>
      <c r="C3" s="606"/>
      <c r="D3" s="826"/>
      <c r="E3" s="607"/>
      <c r="F3" s="826"/>
      <c r="G3" s="826"/>
      <c r="H3" s="608"/>
      <c r="I3" s="826"/>
      <c r="J3" s="609"/>
      <c r="O3" s="602"/>
      <c r="P3" s="602"/>
      <c r="Q3" s="602"/>
      <c r="R3" s="602"/>
      <c r="S3" s="604"/>
    </row>
    <row r="4" spans="1:19" s="603" customFormat="1" x14ac:dyDescent="0.2">
      <c r="A4" s="605"/>
      <c r="B4" s="854"/>
      <c r="C4" s="606"/>
      <c r="D4" s="826"/>
      <c r="E4" s="607"/>
      <c r="F4" s="826"/>
      <c r="G4" s="826"/>
      <c r="H4" s="608"/>
      <c r="I4" s="826"/>
      <c r="J4" s="609"/>
      <c r="O4" s="602"/>
      <c r="P4" s="602"/>
      <c r="Q4" s="602"/>
      <c r="R4" s="602"/>
      <c r="S4" s="604"/>
    </row>
    <row r="5" spans="1:19" s="603" customFormat="1" ht="9.75" customHeight="1" x14ac:dyDescent="0.2">
      <c r="A5" s="605"/>
      <c r="B5" s="854"/>
      <c r="C5" s="606"/>
      <c r="D5" s="826"/>
      <c r="E5" s="607"/>
      <c r="F5" s="826"/>
      <c r="G5" s="826"/>
      <c r="H5" s="608"/>
      <c r="I5" s="826"/>
      <c r="J5" s="609"/>
      <c r="O5" s="602"/>
      <c r="P5" s="602"/>
      <c r="Q5" s="602"/>
      <c r="R5" s="602"/>
      <c r="S5" s="604"/>
    </row>
    <row r="6" spans="1:19" s="830" customFormat="1" ht="18" customHeight="1" x14ac:dyDescent="0.2">
      <c r="A6" s="1267" t="s">
        <v>8685</v>
      </c>
      <c r="B6" s="1267"/>
      <c r="C6" s="1268"/>
      <c r="D6" s="1267"/>
      <c r="E6" s="1267"/>
      <c r="F6" s="1267"/>
      <c r="G6" s="1267"/>
      <c r="H6" s="1267"/>
      <c r="I6" s="1267"/>
      <c r="J6" s="1267"/>
      <c r="K6" s="1267"/>
      <c r="L6" s="1267"/>
      <c r="M6" s="1267"/>
      <c r="N6" s="1267"/>
      <c r="O6" s="1267"/>
      <c r="P6" s="1267"/>
      <c r="Q6" s="1267"/>
      <c r="R6" s="1267"/>
      <c r="S6" s="1267"/>
    </row>
    <row r="7" spans="1:19" s="830" customFormat="1" ht="24" customHeight="1" x14ac:dyDescent="0.3">
      <c r="A7" s="1269" t="s">
        <v>6127</v>
      </c>
      <c r="B7" s="1269"/>
      <c r="C7" s="1268"/>
      <c r="D7" s="1269"/>
      <c r="E7" s="1269"/>
      <c r="F7" s="1269"/>
      <c r="G7" s="1269"/>
      <c r="H7" s="1269"/>
      <c r="I7" s="1269"/>
      <c r="J7" s="1269"/>
      <c r="K7" s="1269"/>
      <c r="L7" s="1269"/>
      <c r="M7" s="1269"/>
      <c r="N7" s="1269"/>
      <c r="O7" s="1269"/>
      <c r="P7" s="1269"/>
      <c r="Q7" s="1269"/>
      <c r="R7" s="1269"/>
      <c r="S7" s="1269"/>
    </row>
    <row r="8" spans="1:19" s="603" customFormat="1" ht="15.75" customHeight="1" thickBot="1" x14ac:dyDescent="0.35">
      <c r="A8" s="1260" t="s">
        <v>8929</v>
      </c>
      <c r="B8" s="1260"/>
      <c r="C8" s="1260"/>
      <c r="D8" s="1260"/>
      <c r="E8" s="1260"/>
      <c r="F8" s="1260"/>
      <c r="G8" s="1260"/>
      <c r="H8" s="1260"/>
      <c r="I8" s="1260"/>
      <c r="J8" s="1260"/>
      <c r="K8" s="1260"/>
      <c r="L8" s="1260"/>
      <c r="M8" s="1260"/>
      <c r="N8" s="1260"/>
      <c r="O8" s="1260"/>
      <c r="P8" s="1260"/>
      <c r="Q8" s="1260"/>
      <c r="R8" s="1260"/>
      <c r="S8" s="1260"/>
    </row>
    <row r="9" spans="1:19" ht="59.25" customHeight="1" thickTop="1" x14ac:dyDescent="0.2">
      <c r="A9" s="1251" t="s">
        <v>7239</v>
      </c>
      <c r="B9" s="1243" t="s">
        <v>4857</v>
      </c>
      <c r="C9" s="1253" t="s">
        <v>5514</v>
      </c>
      <c r="D9" s="1243" t="s">
        <v>2520</v>
      </c>
      <c r="E9" s="1243" t="s">
        <v>2521</v>
      </c>
      <c r="F9" s="1244" t="s">
        <v>2522</v>
      </c>
      <c r="G9" s="1244" t="s">
        <v>5515</v>
      </c>
      <c r="H9" s="1246" t="s">
        <v>5516</v>
      </c>
      <c r="I9" s="1243" t="s">
        <v>2525</v>
      </c>
      <c r="J9" s="1243" t="s">
        <v>2526</v>
      </c>
      <c r="K9" s="1243" t="s">
        <v>1079</v>
      </c>
      <c r="L9" s="1243"/>
      <c r="M9" s="1243" t="s">
        <v>1080</v>
      </c>
      <c r="N9" s="1243"/>
      <c r="O9" s="1243" t="s">
        <v>1081</v>
      </c>
      <c r="P9" s="1243"/>
      <c r="Q9" s="1243"/>
      <c r="R9" s="1243"/>
      <c r="S9" s="1249" t="s">
        <v>1082</v>
      </c>
    </row>
    <row r="10" spans="1:19" ht="27.75" customHeight="1" x14ac:dyDescent="0.2">
      <c r="A10" s="1252"/>
      <c r="B10" s="1248"/>
      <c r="C10" s="1248"/>
      <c r="D10" s="1248"/>
      <c r="E10" s="1248"/>
      <c r="F10" s="1245"/>
      <c r="G10" s="1245"/>
      <c r="H10" s="1247"/>
      <c r="I10" s="1248"/>
      <c r="J10" s="1248"/>
      <c r="K10" s="828" t="s">
        <v>1085</v>
      </c>
      <c r="L10" s="828" t="s">
        <v>2527</v>
      </c>
      <c r="M10" s="828" t="s">
        <v>1085</v>
      </c>
      <c r="N10" s="828" t="s">
        <v>1084</v>
      </c>
      <c r="O10" s="828" t="s">
        <v>492</v>
      </c>
      <c r="P10" s="828" t="s">
        <v>494</v>
      </c>
      <c r="Q10" s="828" t="s">
        <v>495</v>
      </c>
      <c r="R10" s="828" t="s">
        <v>7878</v>
      </c>
      <c r="S10" s="1250"/>
    </row>
    <row r="11" spans="1:19" s="603" customFormat="1" ht="53.25" customHeight="1" x14ac:dyDescent="0.2">
      <c r="A11" s="1274">
        <v>1</v>
      </c>
      <c r="B11" s="1275" t="s">
        <v>4858</v>
      </c>
      <c r="C11" s="1276" t="s">
        <v>5517</v>
      </c>
      <c r="D11" s="1276" t="s">
        <v>2529</v>
      </c>
      <c r="E11" s="1276" t="s">
        <v>2530</v>
      </c>
      <c r="F11" s="1277">
        <v>8400</v>
      </c>
      <c r="G11" s="1277" t="s">
        <v>2703</v>
      </c>
      <c r="H11" s="1278">
        <v>44260</v>
      </c>
      <c r="I11" s="1279" t="s">
        <v>8686</v>
      </c>
      <c r="J11" s="857" t="s">
        <v>8687</v>
      </c>
      <c r="K11" s="626" t="s">
        <v>6059</v>
      </c>
      <c r="L11" s="626" t="s">
        <v>6059</v>
      </c>
      <c r="M11" s="626" t="s">
        <v>6059</v>
      </c>
      <c r="N11" s="626" t="s">
        <v>6059</v>
      </c>
      <c r="O11" s="626" t="s">
        <v>6059</v>
      </c>
      <c r="P11" s="626" t="s">
        <v>6059</v>
      </c>
      <c r="Q11" s="626" t="s">
        <v>6059</v>
      </c>
      <c r="R11" s="626" t="s">
        <v>6059</v>
      </c>
      <c r="S11" s="629" t="s">
        <v>8829</v>
      </c>
    </row>
    <row r="12" spans="1:19" s="603" customFormat="1" ht="53.25" customHeight="1" x14ac:dyDescent="0.2">
      <c r="A12" s="1274">
        <v>2</v>
      </c>
      <c r="B12" s="1275" t="s">
        <v>4859</v>
      </c>
      <c r="C12" s="1276" t="s">
        <v>5518</v>
      </c>
      <c r="D12" s="1276" t="s">
        <v>2536</v>
      </c>
      <c r="E12" s="1276" t="s">
        <v>2530</v>
      </c>
      <c r="F12" s="1277">
        <v>7200</v>
      </c>
      <c r="G12" s="1280" t="s">
        <v>2531</v>
      </c>
      <c r="H12" s="1278">
        <v>44221</v>
      </c>
      <c r="I12" s="1279" t="s">
        <v>8688</v>
      </c>
      <c r="J12" s="857" t="s">
        <v>8689</v>
      </c>
      <c r="K12" s="626" t="s">
        <v>6059</v>
      </c>
      <c r="L12" s="626" t="s">
        <v>6059</v>
      </c>
      <c r="M12" s="626" t="s">
        <v>6059</v>
      </c>
      <c r="N12" s="626" t="s">
        <v>6059</v>
      </c>
      <c r="O12" s="626" t="s">
        <v>6059</v>
      </c>
      <c r="P12" s="626" t="s">
        <v>6059</v>
      </c>
      <c r="Q12" s="626" t="s">
        <v>6059</v>
      </c>
      <c r="R12" s="626" t="s">
        <v>6059</v>
      </c>
      <c r="S12" s="629" t="s">
        <v>8829</v>
      </c>
    </row>
    <row r="13" spans="1:19" s="603" customFormat="1" ht="53.25" customHeight="1" x14ac:dyDescent="0.2">
      <c r="A13" s="1274">
        <v>3</v>
      </c>
      <c r="B13" s="1275" t="s">
        <v>3346</v>
      </c>
      <c r="C13" s="1276" t="s">
        <v>5519</v>
      </c>
      <c r="D13" s="1276" t="s">
        <v>2539</v>
      </c>
      <c r="E13" s="1276" t="s">
        <v>2540</v>
      </c>
      <c r="F13" s="1277">
        <v>26640</v>
      </c>
      <c r="G13" s="1277" t="s">
        <v>2569</v>
      </c>
      <c r="H13" s="1278">
        <v>44231</v>
      </c>
      <c r="I13" s="1279" t="s">
        <v>8688</v>
      </c>
      <c r="J13" s="857" t="s">
        <v>8690</v>
      </c>
      <c r="K13" s="626" t="s">
        <v>6059</v>
      </c>
      <c r="L13" s="626" t="s">
        <v>6059</v>
      </c>
      <c r="M13" s="626" t="s">
        <v>6059</v>
      </c>
      <c r="N13" s="626" t="s">
        <v>6059</v>
      </c>
      <c r="O13" s="626" t="s">
        <v>6059</v>
      </c>
      <c r="P13" s="626" t="s">
        <v>6059</v>
      </c>
      <c r="Q13" s="626" t="s">
        <v>6059</v>
      </c>
      <c r="R13" s="626" t="s">
        <v>6059</v>
      </c>
      <c r="S13" s="629" t="s">
        <v>8829</v>
      </c>
    </row>
    <row r="14" spans="1:19" s="603" customFormat="1" ht="60.75" customHeight="1" x14ac:dyDescent="0.2">
      <c r="A14" s="1281">
        <v>4</v>
      </c>
      <c r="B14" s="1282" t="s">
        <v>8691</v>
      </c>
      <c r="C14" s="1283" t="s">
        <v>5521</v>
      </c>
      <c r="D14" s="1276" t="s">
        <v>8930</v>
      </c>
      <c r="E14" s="1283" t="s">
        <v>7885</v>
      </c>
      <c r="F14" s="1277">
        <v>1500</v>
      </c>
      <c r="G14" s="1280" t="s">
        <v>2569</v>
      </c>
      <c r="H14" s="1278">
        <v>44217</v>
      </c>
      <c r="I14" s="1279" t="s">
        <v>8692</v>
      </c>
      <c r="J14" s="858" t="s">
        <v>8693</v>
      </c>
      <c r="K14" s="626"/>
      <c r="L14" s="626"/>
      <c r="M14" s="626"/>
      <c r="N14" s="626"/>
      <c r="O14" s="626"/>
      <c r="P14" s="626"/>
      <c r="Q14" s="626"/>
      <c r="R14" s="626"/>
      <c r="S14" s="629" t="s">
        <v>6987</v>
      </c>
    </row>
    <row r="15" spans="1:19" s="603" customFormat="1" ht="64.5" customHeight="1" x14ac:dyDescent="0.2">
      <c r="A15" s="1281"/>
      <c r="B15" s="1282"/>
      <c r="C15" s="1283"/>
      <c r="D15" s="1276" t="s">
        <v>8694</v>
      </c>
      <c r="E15" s="1283"/>
      <c r="F15" s="1277">
        <v>67000</v>
      </c>
      <c r="G15" s="1280" t="s">
        <v>2569</v>
      </c>
      <c r="H15" s="1278">
        <v>44217</v>
      </c>
      <c r="I15" s="1279" t="s">
        <v>8692</v>
      </c>
      <c r="J15" s="858" t="s">
        <v>8695</v>
      </c>
      <c r="K15" s="626"/>
      <c r="L15" s="626"/>
      <c r="M15" s="626"/>
      <c r="N15" s="626"/>
      <c r="O15" s="626"/>
      <c r="P15" s="626"/>
      <c r="Q15" s="626"/>
      <c r="R15" s="626"/>
      <c r="S15" s="629" t="s">
        <v>6987</v>
      </c>
    </row>
    <row r="16" spans="1:19" s="603" customFormat="1" ht="74.25" customHeight="1" x14ac:dyDescent="0.2">
      <c r="A16" s="1274">
        <v>5</v>
      </c>
      <c r="B16" s="1284" t="s">
        <v>8696</v>
      </c>
      <c r="C16" s="1285" t="s">
        <v>8697</v>
      </c>
      <c r="D16" s="1285" t="s">
        <v>5513</v>
      </c>
      <c r="E16" s="1276" t="s">
        <v>8698</v>
      </c>
      <c r="F16" s="1277" t="s">
        <v>2534</v>
      </c>
      <c r="G16" s="1277" t="s">
        <v>2569</v>
      </c>
      <c r="H16" s="1278">
        <v>44235</v>
      </c>
      <c r="I16" s="1286" t="s">
        <v>5513</v>
      </c>
      <c r="J16" s="858" t="s">
        <v>8699</v>
      </c>
      <c r="K16" s="626" t="s">
        <v>6059</v>
      </c>
      <c r="L16" s="626" t="s">
        <v>6059</v>
      </c>
      <c r="M16" s="626" t="s">
        <v>6059</v>
      </c>
      <c r="N16" s="626" t="s">
        <v>6059</v>
      </c>
      <c r="O16" s="626" t="s">
        <v>6059</v>
      </c>
      <c r="P16" s="626" t="s">
        <v>6059</v>
      </c>
      <c r="Q16" s="626" t="s">
        <v>6059</v>
      </c>
      <c r="R16" s="626" t="s">
        <v>6059</v>
      </c>
      <c r="S16" s="629" t="s">
        <v>8829</v>
      </c>
    </row>
    <row r="17" spans="1:19" s="603" customFormat="1" ht="84" x14ac:dyDescent="0.2">
      <c r="A17" s="1274">
        <v>6</v>
      </c>
      <c r="B17" s="1284" t="s">
        <v>8700</v>
      </c>
      <c r="C17" s="1285" t="s">
        <v>8701</v>
      </c>
      <c r="D17" s="1287" t="s">
        <v>3637</v>
      </c>
      <c r="E17" s="1276" t="s">
        <v>8702</v>
      </c>
      <c r="F17" s="1277">
        <v>1147.2</v>
      </c>
      <c r="G17" s="1277" t="s">
        <v>2531</v>
      </c>
      <c r="H17" s="1278">
        <v>44216</v>
      </c>
      <c r="I17" s="1279" t="s">
        <v>6747</v>
      </c>
      <c r="J17" s="858" t="s">
        <v>8703</v>
      </c>
      <c r="K17" s="626"/>
      <c r="L17" s="626"/>
      <c r="M17" s="626"/>
      <c r="N17" s="626"/>
      <c r="O17" s="626"/>
      <c r="P17" s="626"/>
      <c r="Q17" s="626"/>
      <c r="R17" s="626"/>
      <c r="S17" s="629" t="s">
        <v>6987</v>
      </c>
    </row>
    <row r="18" spans="1:19" s="603" customFormat="1" ht="60" x14ac:dyDescent="0.2">
      <c r="A18" s="1274">
        <v>7</v>
      </c>
      <c r="B18" s="1284" t="s">
        <v>8704</v>
      </c>
      <c r="C18" s="1285" t="s">
        <v>8655</v>
      </c>
      <c r="D18" s="1287" t="s">
        <v>5513</v>
      </c>
      <c r="E18" s="1276" t="s">
        <v>8705</v>
      </c>
      <c r="F18" s="1277" t="s">
        <v>2534</v>
      </c>
      <c r="G18" s="1277" t="s">
        <v>2569</v>
      </c>
      <c r="H18" s="1278">
        <v>44242</v>
      </c>
      <c r="I18" s="1286" t="s">
        <v>5513</v>
      </c>
      <c r="J18" s="858" t="s">
        <v>8706</v>
      </c>
      <c r="K18" s="626" t="s">
        <v>6059</v>
      </c>
      <c r="L18" s="626" t="s">
        <v>6059</v>
      </c>
      <c r="M18" s="626" t="s">
        <v>6059</v>
      </c>
      <c r="N18" s="626" t="s">
        <v>6059</v>
      </c>
      <c r="O18" s="626" t="s">
        <v>6059</v>
      </c>
      <c r="P18" s="626" t="s">
        <v>6059</v>
      </c>
      <c r="Q18" s="626" t="s">
        <v>6059</v>
      </c>
      <c r="R18" s="626" t="s">
        <v>6059</v>
      </c>
      <c r="S18" s="629" t="s">
        <v>8829</v>
      </c>
    </row>
    <row r="19" spans="1:19" s="603" customFormat="1" ht="58.5" customHeight="1" x14ac:dyDescent="0.2">
      <c r="A19" s="1274">
        <v>8</v>
      </c>
      <c r="B19" s="1284" t="s">
        <v>8707</v>
      </c>
      <c r="C19" s="1285" t="s">
        <v>8708</v>
      </c>
      <c r="D19" s="1287" t="s">
        <v>7899</v>
      </c>
      <c r="E19" s="1276" t="s">
        <v>8709</v>
      </c>
      <c r="F19" s="1277">
        <v>815.5</v>
      </c>
      <c r="G19" s="1277" t="s">
        <v>2531</v>
      </c>
      <c r="H19" s="1278">
        <v>44216</v>
      </c>
      <c r="I19" s="1279" t="s">
        <v>8710</v>
      </c>
      <c r="J19" s="859" t="s">
        <v>8711</v>
      </c>
      <c r="K19" s="611" t="s">
        <v>496</v>
      </c>
      <c r="L19" s="612"/>
      <c r="M19" s="611" t="s">
        <v>496</v>
      </c>
      <c r="N19" s="612"/>
      <c r="O19" s="827" t="s">
        <v>496</v>
      </c>
      <c r="P19" s="827"/>
      <c r="Q19" s="827"/>
      <c r="R19" s="827"/>
      <c r="S19" s="627"/>
    </row>
    <row r="20" spans="1:19" s="603" customFormat="1" ht="88.5" customHeight="1" x14ac:dyDescent="0.2">
      <c r="A20" s="1274">
        <v>9</v>
      </c>
      <c r="B20" s="1284" t="s">
        <v>8712</v>
      </c>
      <c r="C20" s="1285" t="s">
        <v>8713</v>
      </c>
      <c r="D20" s="1287" t="s">
        <v>6182</v>
      </c>
      <c r="E20" s="1276" t="s">
        <v>8075</v>
      </c>
      <c r="F20" s="1277">
        <v>18900</v>
      </c>
      <c r="G20" s="1277" t="s">
        <v>2703</v>
      </c>
      <c r="H20" s="1278">
        <v>44277</v>
      </c>
      <c r="I20" s="1279" t="s">
        <v>8714</v>
      </c>
      <c r="J20" s="859" t="s">
        <v>8715</v>
      </c>
      <c r="K20" s="611"/>
      <c r="L20" s="612"/>
      <c r="M20" s="611"/>
      <c r="N20" s="612"/>
      <c r="O20" s="827"/>
      <c r="P20" s="827"/>
      <c r="Q20" s="827"/>
      <c r="R20" s="827"/>
      <c r="S20" s="629" t="s">
        <v>6987</v>
      </c>
    </row>
    <row r="21" spans="1:19" s="603" customFormat="1" ht="57.75" customHeight="1" x14ac:dyDescent="0.2">
      <c r="A21" s="1274">
        <v>10</v>
      </c>
      <c r="B21" s="1288" t="s">
        <v>8716</v>
      </c>
      <c r="C21" s="1276" t="s">
        <v>8160</v>
      </c>
      <c r="D21" s="1276" t="s">
        <v>4426</v>
      </c>
      <c r="E21" s="1276" t="s">
        <v>8161</v>
      </c>
      <c r="F21" s="1277">
        <v>22800</v>
      </c>
      <c r="G21" s="1277" t="s">
        <v>2703</v>
      </c>
      <c r="H21" s="1278">
        <v>44280</v>
      </c>
      <c r="I21" s="1279" t="s">
        <v>8714</v>
      </c>
      <c r="J21" s="859" t="s">
        <v>8717</v>
      </c>
      <c r="K21" s="611"/>
      <c r="L21" s="612"/>
      <c r="M21" s="611"/>
      <c r="N21" s="612"/>
      <c r="O21" s="827"/>
      <c r="P21" s="827"/>
      <c r="Q21" s="827"/>
      <c r="R21" s="827"/>
      <c r="S21" s="629" t="s">
        <v>6987</v>
      </c>
    </row>
    <row r="22" spans="1:19" s="603" customFormat="1" ht="57.75" customHeight="1" x14ac:dyDescent="0.2">
      <c r="A22" s="1274">
        <v>11</v>
      </c>
      <c r="B22" s="1284" t="s">
        <v>8718</v>
      </c>
      <c r="C22" s="1276" t="s">
        <v>8719</v>
      </c>
      <c r="D22" s="1289" t="s">
        <v>8720</v>
      </c>
      <c r="E22" s="1276" t="s">
        <v>8141</v>
      </c>
      <c r="F22" s="1277">
        <v>17500</v>
      </c>
      <c r="G22" s="1277" t="s">
        <v>2703</v>
      </c>
      <c r="H22" s="1278">
        <v>44278</v>
      </c>
      <c r="I22" s="1279" t="s">
        <v>8714</v>
      </c>
      <c r="J22" s="859" t="s">
        <v>8721</v>
      </c>
      <c r="K22" s="611"/>
      <c r="L22" s="612"/>
      <c r="M22" s="611"/>
      <c r="N22" s="612"/>
      <c r="O22" s="827"/>
      <c r="P22" s="827"/>
      <c r="Q22" s="827"/>
      <c r="R22" s="827"/>
      <c r="S22" s="629" t="s">
        <v>6987</v>
      </c>
    </row>
    <row r="23" spans="1:19" s="603" customFormat="1" ht="72" x14ac:dyDescent="0.2">
      <c r="A23" s="1274">
        <v>12</v>
      </c>
      <c r="B23" s="1284" t="s">
        <v>8722</v>
      </c>
      <c r="C23" s="1276" t="s">
        <v>8723</v>
      </c>
      <c r="D23" s="1276" t="s">
        <v>3888</v>
      </c>
      <c r="E23" s="1276" t="s">
        <v>8724</v>
      </c>
      <c r="F23" s="1277">
        <v>5500</v>
      </c>
      <c r="G23" s="1290" t="s">
        <v>2703</v>
      </c>
      <c r="H23" s="1278">
        <v>44265</v>
      </c>
      <c r="I23" s="1279" t="s">
        <v>8714</v>
      </c>
      <c r="J23" s="859" t="s">
        <v>8725</v>
      </c>
      <c r="K23" s="611"/>
      <c r="L23" s="612"/>
      <c r="M23" s="611"/>
      <c r="N23" s="612"/>
      <c r="O23" s="827"/>
      <c r="P23" s="827"/>
      <c r="Q23" s="827"/>
      <c r="R23" s="827"/>
      <c r="S23" s="629" t="s">
        <v>6987</v>
      </c>
    </row>
    <row r="24" spans="1:19" s="603" customFormat="1" ht="49.5" customHeight="1" x14ac:dyDescent="0.2">
      <c r="A24" s="1281">
        <v>13</v>
      </c>
      <c r="B24" s="1291" t="s">
        <v>8726</v>
      </c>
      <c r="C24" s="1283" t="s">
        <v>8727</v>
      </c>
      <c r="D24" s="1276" t="s">
        <v>5349</v>
      </c>
      <c r="E24" s="1283" t="s">
        <v>8728</v>
      </c>
      <c r="F24" s="1277">
        <v>1607</v>
      </c>
      <c r="G24" s="1277" t="s">
        <v>2703</v>
      </c>
      <c r="H24" s="1278">
        <v>44257</v>
      </c>
      <c r="I24" s="1279" t="s">
        <v>8729</v>
      </c>
      <c r="J24" s="859" t="s">
        <v>8730</v>
      </c>
      <c r="K24" s="611" t="s">
        <v>496</v>
      </c>
      <c r="L24" s="612"/>
      <c r="M24" s="611" t="s">
        <v>496</v>
      </c>
      <c r="N24" s="612"/>
      <c r="O24" s="827" t="s">
        <v>496</v>
      </c>
      <c r="P24" s="827"/>
      <c r="Q24" s="827"/>
      <c r="R24" s="827"/>
      <c r="S24" s="627"/>
    </row>
    <row r="25" spans="1:19" s="603" customFormat="1" ht="49.5" customHeight="1" x14ac:dyDescent="0.2">
      <c r="A25" s="1281"/>
      <c r="B25" s="1291"/>
      <c r="C25" s="1283"/>
      <c r="D25" s="1276" t="s">
        <v>7960</v>
      </c>
      <c r="E25" s="1283"/>
      <c r="F25" s="1277">
        <v>31778</v>
      </c>
      <c r="G25" s="1277" t="s">
        <v>2703</v>
      </c>
      <c r="H25" s="1278">
        <v>44257</v>
      </c>
      <c r="I25" s="1279" t="s">
        <v>8731</v>
      </c>
      <c r="J25" s="859" t="s">
        <v>8732</v>
      </c>
      <c r="K25" s="611"/>
      <c r="L25" s="612"/>
      <c r="M25" s="611"/>
      <c r="N25" s="612"/>
      <c r="O25" s="827"/>
      <c r="P25" s="827"/>
      <c r="Q25" s="827"/>
      <c r="R25" s="827"/>
      <c r="S25" s="629" t="s">
        <v>6987</v>
      </c>
    </row>
    <row r="26" spans="1:19" s="603" customFormat="1" ht="49.5" customHeight="1" x14ac:dyDescent="0.2">
      <c r="A26" s="1281"/>
      <c r="B26" s="1291"/>
      <c r="C26" s="1283"/>
      <c r="D26" s="1276" t="s">
        <v>8733</v>
      </c>
      <c r="E26" s="1283"/>
      <c r="F26" s="1277">
        <v>87</v>
      </c>
      <c r="G26" s="1277" t="s">
        <v>2703</v>
      </c>
      <c r="H26" s="1278">
        <v>44257</v>
      </c>
      <c r="I26" s="1279" t="s">
        <v>8734</v>
      </c>
      <c r="J26" s="859" t="s">
        <v>8735</v>
      </c>
      <c r="K26" s="611" t="s">
        <v>496</v>
      </c>
      <c r="L26" s="612"/>
      <c r="M26" s="611" t="s">
        <v>496</v>
      </c>
      <c r="N26" s="612"/>
      <c r="O26" s="827" t="s">
        <v>496</v>
      </c>
      <c r="P26" s="827"/>
      <c r="Q26" s="827"/>
      <c r="R26" s="827"/>
      <c r="S26" s="627"/>
    </row>
    <row r="27" spans="1:19" s="603" customFormat="1" ht="82.5" customHeight="1" x14ac:dyDescent="0.2">
      <c r="A27" s="1274">
        <v>14</v>
      </c>
      <c r="B27" s="1284" t="s">
        <v>8736</v>
      </c>
      <c r="C27" s="1276" t="s">
        <v>5544</v>
      </c>
      <c r="D27" s="1276" t="s">
        <v>3354</v>
      </c>
      <c r="E27" s="1276" t="s">
        <v>8737</v>
      </c>
      <c r="F27" s="1277">
        <v>1200</v>
      </c>
      <c r="G27" s="1277" t="s">
        <v>2703</v>
      </c>
      <c r="H27" s="1278">
        <v>44277</v>
      </c>
      <c r="I27" s="1279" t="s">
        <v>8738</v>
      </c>
      <c r="J27" s="859" t="s">
        <v>8739</v>
      </c>
      <c r="K27" s="611"/>
      <c r="L27" s="612"/>
      <c r="M27" s="611"/>
      <c r="N27" s="612"/>
      <c r="O27" s="827"/>
      <c r="P27" s="827"/>
      <c r="Q27" s="827"/>
      <c r="R27" s="827"/>
      <c r="S27" s="629" t="s">
        <v>6987</v>
      </c>
    </row>
    <row r="28" spans="1:19" s="603" customFormat="1" ht="89.25" customHeight="1" x14ac:dyDescent="0.2">
      <c r="A28" s="1274">
        <v>15</v>
      </c>
      <c r="B28" s="1284" t="s">
        <v>8740</v>
      </c>
      <c r="C28" s="1276" t="s">
        <v>8670</v>
      </c>
      <c r="D28" s="1276" t="s">
        <v>8741</v>
      </c>
      <c r="E28" s="1276" t="s">
        <v>8671</v>
      </c>
      <c r="F28" s="1277">
        <v>3600</v>
      </c>
      <c r="G28" s="1277" t="s">
        <v>2569</v>
      </c>
      <c r="H28" s="1278">
        <v>44248</v>
      </c>
      <c r="I28" s="1279" t="s">
        <v>8738</v>
      </c>
      <c r="J28" s="858" t="s">
        <v>8742</v>
      </c>
      <c r="K28" s="611"/>
      <c r="L28" s="612"/>
      <c r="M28" s="611"/>
      <c r="N28" s="612"/>
      <c r="O28" s="827"/>
      <c r="P28" s="827"/>
      <c r="Q28" s="827"/>
      <c r="R28" s="827"/>
      <c r="S28" s="629" t="s">
        <v>6987</v>
      </c>
    </row>
    <row r="29" spans="1:19" s="603" customFormat="1" ht="102" customHeight="1" x14ac:dyDescent="0.2">
      <c r="A29" s="1274">
        <v>16</v>
      </c>
      <c r="B29" s="1284" t="s">
        <v>8743</v>
      </c>
      <c r="C29" s="1276" t="s">
        <v>8272</v>
      </c>
      <c r="D29" s="1276" t="s">
        <v>3465</v>
      </c>
      <c r="E29" s="1276" t="s">
        <v>8376</v>
      </c>
      <c r="F29" s="1277">
        <v>2600</v>
      </c>
      <c r="G29" s="1277" t="s">
        <v>2703</v>
      </c>
      <c r="H29" s="1278">
        <v>44259</v>
      </c>
      <c r="I29" s="1279" t="s">
        <v>8738</v>
      </c>
      <c r="J29" s="858" t="s">
        <v>8744</v>
      </c>
      <c r="K29" s="611"/>
      <c r="L29" s="612"/>
      <c r="M29" s="611"/>
      <c r="N29" s="612"/>
      <c r="O29" s="827"/>
      <c r="P29" s="827"/>
      <c r="Q29" s="827"/>
      <c r="R29" s="827"/>
      <c r="S29" s="629" t="s">
        <v>6987</v>
      </c>
    </row>
    <row r="30" spans="1:19" s="603" customFormat="1" ht="81.75" customHeight="1" x14ac:dyDescent="0.2">
      <c r="A30" s="1274">
        <v>17</v>
      </c>
      <c r="B30" s="1284" t="s">
        <v>8745</v>
      </c>
      <c r="C30" s="1276" t="s">
        <v>8673</v>
      </c>
      <c r="D30" s="1276" t="s">
        <v>8746</v>
      </c>
      <c r="E30" s="1276" t="s">
        <v>8675</v>
      </c>
      <c r="F30" s="1277">
        <v>3000</v>
      </c>
      <c r="G30" s="1277" t="s">
        <v>2703</v>
      </c>
      <c r="H30" s="1278">
        <v>44263</v>
      </c>
      <c r="I30" s="1279" t="s">
        <v>8747</v>
      </c>
      <c r="J30" s="858" t="s">
        <v>8748</v>
      </c>
      <c r="K30" s="611"/>
      <c r="L30" s="612"/>
      <c r="M30" s="611"/>
      <c r="N30" s="612"/>
      <c r="O30" s="827"/>
      <c r="P30" s="827"/>
      <c r="Q30" s="827"/>
      <c r="R30" s="827"/>
      <c r="S30" s="629" t="s">
        <v>6987</v>
      </c>
    </row>
    <row r="31" spans="1:19" s="603" customFormat="1" ht="60" customHeight="1" x14ac:dyDescent="0.2">
      <c r="A31" s="1274">
        <v>18</v>
      </c>
      <c r="B31" s="1284" t="s">
        <v>8749</v>
      </c>
      <c r="C31" s="1276" t="s">
        <v>8750</v>
      </c>
      <c r="D31" s="1276" t="s">
        <v>8751</v>
      </c>
      <c r="E31" s="1276" t="s">
        <v>8752</v>
      </c>
      <c r="F31" s="1277">
        <v>92.88</v>
      </c>
      <c r="G31" s="1277" t="s">
        <v>2531</v>
      </c>
      <c r="H31" s="1278">
        <v>44225</v>
      </c>
      <c r="I31" s="1279" t="s">
        <v>8753</v>
      </c>
      <c r="J31" s="859" t="s">
        <v>8754</v>
      </c>
      <c r="K31" s="611" t="s">
        <v>496</v>
      </c>
      <c r="L31" s="612"/>
      <c r="M31" s="611" t="s">
        <v>496</v>
      </c>
      <c r="N31" s="612"/>
      <c r="O31" s="827" t="s">
        <v>496</v>
      </c>
      <c r="P31" s="827"/>
      <c r="Q31" s="827"/>
      <c r="R31" s="827"/>
      <c r="S31" s="627"/>
    </row>
    <row r="32" spans="1:19" s="603" customFormat="1" ht="54.75" customHeight="1" x14ac:dyDescent="0.2">
      <c r="A32" s="1274">
        <v>19</v>
      </c>
      <c r="B32" s="1284" t="s">
        <v>8755</v>
      </c>
      <c r="C32" s="1285" t="s">
        <v>7983</v>
      </c>
      <c r="D32" s="1285" t="s">
        <v>7984</v>
      </c>
      <c r="E32" s="1276" t="s">
        <v>7985</v>
      </c>
      <c r="F32" s="1277">
        <v>2575</v>
      </c>
      <c r="G32" s="1277" t="s">
        <v>2569</v>
      </c>
      <c r="H32" s="1278">
        <v>44251</v>
      </c>
      <c r="I32" s="1279" t="s">
        <v>8756</v>
      </c>
      <c r="J32" s="859" t="s">
        <v>8757</v>
      </c>
      <c r="K32" s="611"/>
      <c r="L32" s="612"/>
      <c r="M32" s="611"/>
      <c r="N32" s="612"/>
      <c r="O32" s="827"/>
      <c r="P32" s="827"/>
      <c r="Q32" s="827"/>
      <c r="R32" s="827"/>
      <c r="S32" s="629" t="s">
        <v>6987</v>
      </c>
    </row>
    <row r="33" spans="1:19" s="603" customFormat="1" ht="109.5" customHeight="1" x14ac:dyDescent="0.2">
      <c r="A33" s="1274">
        <v>20</v>
      </c>
      <c r="B33" s="1284" t="s">
        <v>8758</v>
      </c>
      <c r="C33" s="1285" t="s">
        <v>8931</v>
      </c>
      <c r="D33" s="1276" t="s">
        <v>8751</v>
      </c>
      <c r="E33" s="1276" t="s">
        <v>8932</v>
      </c>
      <c r="F33" s="1277">
        <v>150.94</v>
      </c>
      <c r="G33" s="1277" t="s">
        <v>2569</v>
      </c>
      <c r="H33" s="1278">
        <v>44231</v>
      </c>
      <c r="I33" s="1279" t="s">
        <v>8759</v>
      </c>
      <c r="J33" s="859" t="s">
        <v>8760</v>
      </c>
      <c r="K33" s="827" t="s">
        <v>496</v>
      </c>
      <c r="L33" s="832"/>
      <c r="M33" s="827" t="s">
        <v>496</v>
      </c>
      <c r="N33" s="832"/>
      <c r="O33" s="827" t="s">
        <v>496</v>
      </c>
      <c r="P33" s="827"/>
      <c r="Q33" s="827"/>
      <c r="R33" s="827"/>
      <c r="S33" s="627"/>
    </row>
    <row r="34" spans="1:19" s="603" customFormat="1" ht="48" x14ac:dyDescent="0.2">
      <c r="A34" s="1281">
        <v>21</v>
      </c>
      <c r="B34" s="1291" t="s">
        <v>8761</v>
      </c>
      <c r="C34" s="1292" t="s">
        <v>8762</v>
      </c>
      <c r="D34" s="1285" t="s">
        <v>2709</v>
      </c>
      <c r="E34" s="1293" t="s">
        <v>8763</v>
      </c>
      <c r="F34" s="1277">
        <v>2173.17</v>
      </c>
      <c r="G34" s="1277" t="s">
        <v>2703</v>
      </c>
      <c r="H34" s="1278">
        <v>44263</v>
      </c>
      <c r="I34" s="1279" t="s">
        <v>8764</v>
      </c>
      <c r="J34" s="859" t="s">
        <v>8765</v>
      </c>
      <c r="K34" s="611"/>
      <c r="L34" s="612"/>
      <c r="M34" s="611"/>
      <c r="N34" s="612"/>
      <c r="O34" s="827"/>
      <c r="P34" s="827"/>
      <c r="Q34" s="827"/>
      <c r="R34" s="827"/>
      <c r="S34" s="629" t="s">
        <v>6987</v>
      </c>
    </row>
    <row r="35" spans="1:19" s="603" customFormat="1" ht="48" x14ac:dyDescent="0.2">
      <c r="A35" s="1281"/>
      <c r="B35" s="1291"/>
      <c r="C35" s="1292"/>
      <c r="D35" s="1285" t="s">
        <v>8766</v>
      </c>
      <c r="E35" s="1293"/>
      <c r="F35" s="1277">
        <v>8640</v>
      </c>
      <c r="G35" s="1277" t="s">
        <v>2703</v>
      </c>
      <c r="H35" s="1278">
        <v>44263</v>
      </c>
      <c r="I35" s="1279" t="s">
        <v>8767</v>
      </c>
      <c r="J35" s="859" t="s">
        <v>8768</v>
      </c>
      <c r="K35" s="611"/>
      <c r="L35" s="612"/>
      <c r="M35" s="611"/>
      <c r="N35" s="612"/>
      <c r="O35" s="827"/>
      <c r="P35" s="827"/>
      <c r="Q35" s="827"/>
      <c r="R35" s="827"/>
      <c r="S35" s="629" t="s">
        <v>6987</v>
      </c>
    </row>
    <row r="36" spans="1:19" s="603" customFormat="1" ht="42" customHeight="1" x14ac:dyDescent="0.2">
      <c r="A36" s="1281"/>
      <c r="B36" s="1291"/>
      <c r="C36" s="1292"/>
      <c r="D36" s="1285" t="s">
        <v>8214</v>
      </c>
      <c r="E36" s="1293"/>
      <c r="F36" s="1277">
        <v>2570</v>
      </c>
      <c r="G36" s="1277" t="s">
        <v>2703</v>
      </c>
      <c r="H36" s="1278">
        <v>44263</v>
      </c>
      <c r="I36" s="1279" t="s">
        <v>8769</v>
      </c>
      <c r="J36" s="859" t="s">
        <v>8770</v>
      </c>
      <c r="K36" s="611"/>
      <c r="L36" s="612"/>
      <c r="M36" s="611"/>
      <c r="N36" s="612"/>
      <c r="O36" s="827"/>
      <c r="P36" s="827"/>
      <c r="Q36" s="827"/>
      <c r="R36" s="827"/>
      <c r="S36" s="629" t="s">
        <v>6987</v>
      </c>
    </row>
    <row r="37" spans="1:19" s="603" customFormat="1" ht="49.5" customHeight="1" x14ac:dyDescent="0.2">
      <c r="A37" s="1281">
        <v>22</v>
      </c>
      <c r="B37" s="1291" t="s">
        <v>8771</v>
      </c>
      <c r="C37" s="1292" t="s">
        <v>8772</v>
      </c>
      <c r="D37" s="1285" t="s">
        <v>8214</v>
      </c>
      <c r="E37" s="1294" t="s">
        <v>8773</v>
      </c>
      <c r="F37" s="1277">
        <v>170</v>
      </c>
      <c r="G37" s="1277" t="s">
        <v>2703</v>
      </c>
      <c r="H37" s="1278">
        <v>44271</v>
      </c>
      <c r="I37" s="1279" t="s">
        <v>8774</v>
      </c>
      <c r="J37" s="859" t="s">
        <v>8775</v>
      </c>
      <c r="K37" s="611"/>
      <c r="L37" s="612"/>
      <c r="M37" s="611"/>
      <c r="N37" s="612"/>
      <c r="O37" s="827"/>
      <c r="P37" s="827"/>
      <c r="Q37" s="827"/>
      <c r="R37" s="827"/>
      <c r="S37" s="629" t="s">
        <v>6987</v>
      </c>
    </row>
    <row r="38" spans="1:19" s="603" customFormat="1" ht="75.75" customHeight="1" x14ac:dyDescent="0.2">
      <c r="A38" s="1281"/>
      <c r="B38" s="1291"/>
      <c r="C38" s="1292"/>
      <c r="D38" s="1285" t="s">
        <v>2706</v>
      </c>
      <c r="E38" s="1294"/>
      <c r="F38" s="1277">
        <v>6268</v>
      </c>
      <c r="G38" s="1277" t="s">
        <v>2703</v>
      </c>
      <c r="H38" s="1278">
        <v>44271</v>
      </c>
      <c r="I38" s="1279" t="s">
        <v>8776</v>
      </c>
      <c r="J38" s="859" t="s">
        <v>8777</v>
      </c>
      <c r="K38" s="611"/>
      <c r="L38" s="612"/>
      <c r="M38" s="611"/>
      <c r="N38" s="612"/>
      <c r="O38" s="827"/>
      <c r="P38" s="827"/>
      <c r="Q38" s="827"/>
      <c r="R38" s="827"/>
      <c r="S38" s="629" t="s">
        <v>6987</v>
      </c>
    </row>
    <row r="39" spans="1:19" s="603" customFormat="1" ht="49.5" customHeight="1" x14ac:dyDescent="0.2">
      <c r="A39" s="1281"/>
      <c r="B39" s="1291"/>
      <c r="C39" s="1292"/>
      <c r="D39" s="1285" t="s">
        <v>8778</v>
      </c>
      <c r="E39" s="1294"/>
      <c r="F39" s="1277">
        <v>247.5</v>
      </c>
      <c r="G39" s="1277" t="s">
        <v>2703</v>
      </c>
      <c r="H39" s="1278">
        <v>44271</v>
      </c>
      <c r="I39" s="1279" t="s">
        <v>8779</v>
      </c>
      <c r="J39" s="859" t="s">
        <v>8780</v>
      </c>
      <c r="K39" s="611"/>
      <c r="L39" s="612"/>
      <c r="M39" s="611"/>
      <c r="N39" s="612"/>
      <c r="O39" s="827"/>
      <c r="P39" s="827"/>
      <c r="Q39" s="827"/>
      <c r="R39" s="827"/>
      <c r="S39" s="629" t="s">
        <v>6987</v>
      </c>
    </row>
    <row r="40" spans="1:19" s="603" customFormat="1" ht="66" customHeight="1" x14ac:dyDescent="0.2">
      <c r="A40" s="1295">
        <v>23</v>
      </c>
      <c r="B40" s="1296" t="s">
        <v>8833</v>
      </c>
      <c r="C40" s="1297" t="s">
        <v>8933</v>
      </c>
      <c r="D40" s="1298" t="s">
        <v>147</v>
      </c>
      <c r="E40" s="1299" t="s">
        <v>8934</v>
      </c>
      <c r="F40" s="1300">
        <v>183</v>
      </c>
      <c r="G40" s="1301" t="s">
        <v>2827</v>
      </c>
      <c r="H40" s="1302">
        <v>44302</v>
      </c>
      <c r="I40" s="1279" t="s">
        <v>8935</v>
      </c>
      <c r="J40" s="859" t="s">
        <v>8840</v>
      </c>
      <c r="K40" s="611"/>
      <c r="L40" s="612"/>
      <c r="M40" s="611"/>
      <c r="N40" s="612"/>
      <c r="O40" s="850"/>
      <c r="P40" s="850"/>
      <c r="Q40" s="850"/>
      <c r="R40" s="850"/>
      <c r="S40" s="629" t="s">
        <v>6987</v>
      </c>
    </row>
    <row r="41" spans="1:19" s="603" customFormat="1" ht="61.5" customHeight="1" x14ac:dyDescent="0.2">
      <c r="A41" s="1303"/>
      <c r="B41" s="1304"/>
      <c r="C41" s="1305"/>
      <c r="D41" s="1298" t="s">
        <v>8834</v>
      </c>
      <c r="E41" s="1306"/>
      <c r="F41" s="1300">
        <v>613.70000000000005</v>
      </c>
      <c r="G41" s="1307"/>
      <c r="H41" s="1308"/>
      <c r="I41" s="1279" t="s">
        <v>8936</v>
      </c>
      <c r="J41" s="859" t="s">
        <v>8842</v>
      </c>
      <c r="K41" s="611"/>
      <c r="L41" s="612"/>
      <c r="M41" s="611"/>
      <c r="N41" s="612"/>
      <c r="O41" s="850"/>
      <c r="P41" s="850"/>
      <c r="Q41" s="850"/>
      <c r="R41" s="850"/>
      <c r="S41" s="629" t="s">
        <v>6987</v>
      </c>
    </row>
    <row r="42" spans="1:19" s="603" customFormat="1" ht="39.75" customHeight="1" x14ac:dyDescent="0.2">
      <c r="A42" s="1303"/>
      <c r="B42" s="1304"/>
      <c r="C42" s="1305"/>
      <c r="D42" s="1298" t="s">
        <v>75</v>
      </c>
      <c r="E42" s="1306"/>
      <c r="F42" s="1300">
        <v>606.99</v>
      </c>
      <c r="G42" s="1307"/>
      <c r="H42" s="1308"/>
      <c r="I42" s="1279" t="s">
        <v>8835</v>
      </c>
      <c r="J42" s="859" t="s">
        <v>8838</v>
      </c>
      <c r="K42" s="611"/>
      <c r="L42" s="612"/>
      <c r="M42" s="611"/>
      <c r="N42" s="612"/>
      <c r="O42" s="850"/>
      <c r="P42" s="850"/>
      <c r="Q42" s="850"/>
      <c r="R42" s="850"/>
      <c r="S42" s="629" t="s">
        <v>6987</v>
      </c>
    </row>
    <row r="43" spans="1:19" s="603" customFormat="1" ht="43.5" customHeight="1" x14ac:dyDescent="0.2">
      <c r="A43" s="1303"/>
      <c r="B43" s="1304"/>
      <c r="C43" s="1305"/>
      <c r="D43" s="1298" t="s">
        <v>4595</v>
      </c>
      <c r="E43" s="1306"/>
      <c r="F43" s="1300">
        <v>140</v>
      </c>
      <c r="G43" s="1307"/>
      <c r="H43" s="1308"/>
      <c r="I43" s="1279" t="s">
        <v>8774</v>
      </c>
      <c r="J43" s="859" t="s">
        <v>8843</v>
      </c>
      <c r="K43" s="611" t="s">
        <v>496</v>
      </c>
      <c r="L43" s="612"/>
      <c r="M43" s="611" t="s">
        <v>496</v>
      </c>
      <c r="N43" s="612"/>
      <c r="O43" s="850" t="s">
        <v>496</v>
      </c>
      <c r="P43" s="850"/>
      <c r="Q43" s="850"/>
      <c r="R43" s="850"/>
      <c r="S43" s="629"/>
    </row>
    <row r="44" spans="1:19" s="603" customFormat="1" ht="29.25" customHeight="1" x14ac:dyDescent="0.2">
      <c r="A44" s="1303"/>
      <c r="B44" s="1304"/>
      <c r="C44" s="1305"/>
      <c r="D44" s="1298" t="s">
        <v>451</v>
      </c>
      <c r="E44" s="1306"/>
      <c r="F44" s="1300">
        <v>2008</v>
      </c>
      <c r="G44" s="1307"/>
      <c r="H44" s="1308"/>
      <c r="I44" s="1279" t="s">
        <v>8836</v>
      </c>
      <c r="J44" s="859" t="s">
        <v>8841</v>
      </c>
      <c r="K44" s="611"/>
      <c r="L44" s="612"/>
      <c r="M44" s="611"/>
      <c r="N44" s="612"/>
      <c r="O44" s="850"/>
      <c r="P44" s="850"/>
      <c r="Q44" s="850"/>
      <c r="R44" s="850"/>
      <c r="S44" s="629" t="s">
        <v>6987</v>
      </c>
    </row>
    <row r="45" spans="1:19" s="603" customFormat="1" ht="31.5" customHeight="1" x14ac:dyDescent="0.2">
      <c r="A45" s="1303"/>
      <c r="B45" s="1304"/>
      <c r="C45" s="1305"/>
      <c r="D45" s="1298" t="s">
        <v>1180</v>
      </c>
      <c r="E45" s="1306"/>
      <c r="F45" s="1300">
        <v>1123.0999999999999</v>
      </c>
      <c r="G45" s="1307"/>
      <c r="H45" s="1308"/>
      <c r="I45" s="1279" t="s">
        <v>8774</v>
      </c>
      <c r="J45" s="859" t="s">
        <v>8839</v>
      </c>
      <c r="K45" s="611"/>
      <c r="L45" s="612"/>
      <c r="M45" s="611"/>
      <c r="N45" s="612"/>
      <c r="O45" s="850"/>
      <c r="P45" s="850"/>
      <c r="Q45" s="850"/>
      <c r="R45" s="850"/>
      <c r="S45" s="629" t="s">
        <v>6987</v>
      </c>
    </row>
    <row r="46" spans="1:19" s="603" customFormat="1" ht="34.5" customHeight="1" x14ac:dyDescent="0.2">
      <c r="A46" s="1309"/>
      <c r="B46" s="1310"/>
      <c r="C46" s="1311"/>
      <c r="D46" s="1298" t="s">
        <v>4605</v>
      </c>
      <c r="E46" s="1312"/>
      <c r="F46" s="1300">
        <v>61</v>
      </c>
      <c r="G46" s="1313"/>
      <c r="H46" s="1314"/>
      <c r="I46" s="1279" t="s">
        <v>8774</v>
      </c>
      <c r="J46" s="859" t="s">
        <v>8837</v>
      </c>
      <c r="K46" s="611"/>
      <c r="L46" s="612"/>
      <c r="M46" s="611"/>
      <c r="N46" s="612"/>
      <c r="O46" s="850"/>
      <c r="P46" s="850"/>
      <c r="Q46" s="850"/>
      <c r="R46" s="850"/>
      <c r="S46" s="629" t="s">
        <v>6987</v>
      </c>
    </row>
    <row r="47" spans="1:19" s="603" customFormat="1" ht="80.25" customHeight="1" x14ac:dyDescent="0.2">
      <c r="A47" s="1274">
        <v>24</v>
      </c>
      <c r="B47" s="1284" t="s">
        <v>8781</v>
      </c>
      <c r="C47" s="1285" t="s">
        <v>8009</v>
      </c>
      <c r="D47" s="1285" t="s">
        <v>6923</v>
      </c>
      <c r="E47" s="1276" t="s">
        <v>8782</v>
      </c>
      <c r="F47" s="1277">
        <v>10000</v>
      </c>
      <c r="G47" s="1277" t="s">
        <v>2703</v>
      </c>
      <c r="H47" s="1315">
        <v>44273</v>
      </c>
      <c r="I47" s="1279" t="s">
        <v>8747</v>
      </c>
      <c r="J47" s="860" t="s">
        <v>8783</v>
      </c>
      <c r="K47" s="611"/>
      <c r="L47" s="612"/>
      <c r="M47" s="611"/>
      <c r="N47" s="612"/>
      <c r="O47" s="827"/>
      <c r="P47" s="827"/>
      <c r="Q47" s="827"/>
      <c r="R47" s="827"/>
      <c r="S47" s="629" t="s">
        <v>6987</v>
      </c>
    </row>
    <row r="48" spans="1:19" s="603" customFormat="1" ht="80.25" customHeight="1" x14ac:dyDescent="0.2">
      <c r="A48" s="1274">
        <v>25</v>
      </c>
      <c r="B48" s="1284" t="s">
        <v>8784</v>
      </c>
      <c r="C48" s="1285" t="s">
        <v>6193</v>
      </c>
      <c r="D48" s="1285" t="s">
        <v>8785</v>
      </c>
      <c r="E48" s="1276" t="s">
        <v>8786</v>
      </c>
      <c r="F48" s="1277">
        <v>8100</v>
      </c>
      <c r="G48" s="1277" t="s">
        <v>2703</v>
      </c>
      <c r="H48" s="1315">
        <v>44273</v>
      </c>
      <c r="I48" s="1279" t="s">
        <v>8747</v>
      </c>
      <c r="J48" s="860" t="s">
        <v>8927</v>
      </c>
      <c r="K48" s="611"/>
      <c r="L48" s="612"/>
      <c r="M48" s="611"/>
      <c r="N48" s="612"/>
      <c r="O48" s="827"/>
      <c r="P48" s="827"/>
      <c r="Q48" s="827"/>
      <c r="R48" s="827"/>
      <c r="S48" s="629" t="s">
        <v>6987</v>
      </c>
    </row>
    <row r="49" spans="1:19" s="603" customFormat="1" ht="80.25" customHeight="1" x14ac:dyDescent="0.2">
      <c r="A49" s="1274">
        <v>26</v>
      </c>
      <c r="B49" s="1284" t="s">
        <v>8787</v>
      </c>
      <c r="C49" s="1285" t="s">
        <v>8788</v>
      </c>
      <c r="D49" s="1285" t="s">
        <v>8789</v>
      </c>
      <c r="E49" s="1276" t="s">
        <v>8790</v>
      </c>
      <c r="F49" s="1277">
        <v>1356</v>
      </c>
      <c r="G49" s="1277" t="s">
        <v>2703</v>
      </c>
      <c r="H49" s="1278">
        <v>44263</v>
      </c>
      <c r="I49" s="1279" t="s">
        <v>8791</v>
      </c>
      <c r="J49" s="859" t="s">
        <v>8792</v>
      </c>
      <c r="K49" s="611"/>
      <c r="L49" s="612"/>
      <c r="M49" s="611"/>
      <c r="N49" s="612"/>
      <c r="O49" s="827"/>
      <c r="P49" s="827"/>
      <c r="Q49" s="827"/>
      <c r="R49" s="827"/>
      <c r="S49" s="629" t="s">
        <v>6987</v>
      </c>
    </row>
    <row r="50" spans="1:19" s="603" customFormat="1" ht="80.25" customHeight="1" x14ac:dyDescent="0.2">
      <c r="A50" s="1274">
        <v>27</v>
      </c>
      <c r="B50" s="1284" t="s">
        <v>8793</v>
      </c>
      <c r="C50" s="1285" t="s">
        <v>8794</v>
      </c>
      <c r="D50" s="1285" t="s">
        <v>8795</v>
      </c>
      <c r="E50" s="1276" t="s">
        <v>8796</v>
      </c>
      <c r="F50" s="1277">
        <v>1200</v>
      </c>
      <c r="G50" s="1277" t="s">
        <v>2703</v>
      </c>
      <c r="H50" s="1278">
        <v>44277</v>
      </c>
      <c r="I50" s="1279" t="s">
        <v>8747</v>
      </c>
      <c r="J50" s="859" t="s">
        <v>8828</v>
      </c>
      <c r="K50" s="611"/>
      <c r="L50" s="612"/>
      <c r="M50" s="611"/>
      <c r="N50" s="612"/>
      <c r="O50" s="827"/>
      <c r="P50" s="827"/>
      <c r="Q50" s="827"/>
      <c r="R50" s="827"/>
      <c r="S50" s="629" t="s">
        <v>6987</v>
      </c>
    </row>
    <row r="51" spans="1:19" s="603" customFormat="1" ht="80.25" customHeight="1" x14ac:dyDescent="0.2">
      <c r="A51" s="1274">
        <v>28</v>
      </c>
      <c r="B51" s="1284" t="s">
        <v>8797</v>
      </c>
      <c r="C51" s="1285" t="s">
        <v>8655</v>
      </c>
      <c r="D51" s="1287" t="s">
        <v>5513</v>
      </c>
      <c r="E51" s="1276" t="s">
        <v>8705</v>
      </c>
      <c r="F51" s="1277" t="s">
        <v>2534</v>
      </c>
      <c r="G51" s="1277" t="s">
        <v>2569</v>
      </c>
      <c r="H51" s="1278">
        <v>44242</v>
      </c>
      <c r="I51" s="1286" t="s">
        <v>5513</v>
      </c>
      <c r="J51" s="858" t="s">
        <v>8798</v>
      </c>
      <c r="K51" s="626" t="s">
        <v>6059</v>
      </c>
      <c r="L51" s="626" t="s">
        <v>6059</v>
      </c>
      <c r="M51" s="626" t="s">
        <v>6059</v>
      </c>
      <c r="N51" s="626" t="s">
        <v>6059</v>
      </c>
      <c r="O51" s="626" t="s">
        <v>6059</v>
      </c>
      <c r="P51" s="626" t="s">
        <v>6059</v>
      </c>
      <c r="Q51" s="626" t="s">
        <v>6059</v>
      </c>
      <c r="R51" s="626" t="s">
        <v>6059</v>
      </c>
      <c r="S51" s="629" t="s">
        <v>8829</v>
      </c>
    </row>
    <row r="52" spans="1:19" s="603" customFormat="1" ht="84.75" customHeight="1" x14ac:dyDescent="0.2">
      <c r="A52" s="1274">
        <v>29</v>
      </c>
      <c r="B52" s="1284" t="s">
        <v>8799</v>
      </c>
      <c r="C52" s="1285" t="s">
        <v>8931</v>
      </c>
      <c r="D52" s="1276" t="s">
        <v>8800</v>
      </c>
      <c r="E52" s="1285" t="s">
        <v>8932</v>
      </c>
      <c r="F52" s="1277">
        <v>301.88</v>
      </c>
      <c r="G52" s="1277" t="s">
        <v>2703</v>
      </c>
      <c r="H52" s="1278">
        <v>44257</v>
      </c>
      <c r="I52" s="1279" t="s">
        <v>8801</v>
      </c>
      <c r="J52" s="859" t="s">
        <v>8802</v>
      </c>
      <c r="K52" s="611" t="s">
        <v>496</v>
      </c>
      <c r="L52" s="612"/>
      <c r="M52" s="611" t="s">
        <v>496</v>
      </c>
      <c r="N52" s="612"/>
      <c r="O52" s="827" t="s">
        <v>496</v>
      </c>
      <c r="P52" s="827"/>
      <c r="Q52" s="827"/>
      <c r="R52" s="827"/>
      <c r="S52" s="629" t="s">
        <v>8830</v>
      </c>
    </row>
    <row r="53" spans="1:19" s="603" customFormat="1" ht="62.25" customHeight="1" x14ac:dyDescent="0.2">
      <c r="A53" s="1274">
        <v>30</v>
      </c>
      <c r="B53" s="1284" t="s">
        <v>8844</v>
      </c>
      <c r="C53" s="1285" t="s">
        <v>8937</v>
      </c>
      <c r="D53" s="1276" t="s">
        <v>8845</v>
      </c>
      <c r="E53" s="1285" t="s">
        <v>8938</v>
      </c>
      <c r="F53" s="1277">
        <v>1298.78</v>
      </c>
      <c r="G53" s="1277" t="s">
        <v>2827</v>
      </c>
      <c r="H53" s="1278">
        <v>44299</v>
      </c>
      <c r="I53" s="1279" t="s">
        <v>8846</v>
      </c>
      <c r="J53" s="859" t="s">
        <v>8847</v>
      </c>
      <c r="K53" s="611"/>
      <c r="L53" s="612"/>
      <c r="M53" s="611"/>
      <c r="N53" s="612"/>
      <c r="O53" s="850"/>
      <c r="P53" s="850"/>
      <c r="Q53" s="850"/>
      <c r="R53" s="850"/>
      <c r="S53" s="629" t="s">
        <v>6987</v>
      </c>
    </row>
    <row r="54" spans="1:19" s="603" customFormat="1" ht="62.25" customHeight="1" x14ac:dyDescent="0.2">
      <c r="A54" s="1295">
        <v>31</v>
      </c>
      <c r="B54" s="1296" t="s">
        <v>8882</v>
      </c>
      <c r="C54" s="1316" t="s">
        <v>7035</v>
      </c>
      <c r="D54" s="1276" t="s">
        <v>8884</v>
      </c>
      <c r="E54" s="1316" t="s">
        <v>8883</v>
      </c>
      <c r="F54" s="1300">
        <v>12500</v>
      </c>
      <c r="G54" s="1301" t="s">
        <v>2827</v>
      </c>
      <c r="H54" s="1302">
        <v>44309</v>
      </c>
      <c r="I54" s="1317" t="s">
        <v>8857</v>
      </c>
      <c r="J54" s="1318" t="s">
        <v>8925</v>
      </c>
      <c r="K54" s="611"/>
      <c r="L54" s="612"/>
      <c r="M54" s="611"/>
      <c r="N54" s="612"/>
      <c r="O54" s="852"/>
      <c r="P54" s="852"/>
      <c r="Q54" s="852"/>
      <c r="R54" s="852"/>
      <c r="S54" s="629" t="s">
        <v>6987</v>
      </c>
    </row>
    <row r="55" spans="1:19" s="603" customFormat="1" ht="62.25" customHeight="1" x14ac:dyDescent="0.2">
      <c r="A55" s="1309"/>
      <c r="B55" s="1310"/>
      <c r="C55" s="1319"/>
      <c r="D55" s="1276" t="s">
        <v>8885</v>
      </c>
      <c r="E55" s="1319"/>
      <c r="F55" s="1300">
        <v>12500</v>
      </c>
      <c r="G55" s="1313"/>
      <c r="H55" s="1314"/>
      <c r="I55" s="1320"/>
      <c r="J55" s="1318" t="s">
        <v>8926</v>
      </c>
      <c r="K55" s="611"/>
      <c r="L55" s="612"/>
      <c r="M55" s="611"/>
      <c r="N55" s="612"/>
      <c r="O55" s="852"/>
      <c r="P55" s="852"/>
      <c r="Q55" s="852"/>
      <c r="R55" s="852"/>
      <c r="S55" s="629" t="s">
        <v>6987</v>
      </c>
    </row>
    <row r="56" spans="1:19" s="603" customFormat="1" ht="36" x14ac:dyDescent="0.2">
      <c r="A56" s="1295">
        <v>32</v>
      </c>
      <c r="B56" s="1296" t="s">
        <v>8859</v>
      </c>
      <c r="C56" s="1297" t="s">
        <v>8861</v>
      </c>
      <c r="D56" s="1276" t="s">
        <v>84</v>
      </c>
      <c r="E56" s="1297" t="s">
        <v>8862</v>
      </c>
      <c r="F56" s="1277">
        <v>4240</v>
      </c>
      <c r="G56" s="1277" t="s">
        <v>2827</v>
      </c>
      <c r="H56" s="1278">
        <v>44299</v>
      </c>
      <c r="I56" s="1279" t="s">
        <v>8857</v>
      </c>
      <c r="J56" s="859" t="s">
        <v>8863</v>
      </c>
      <c r="K56" s="611"/>
      <c r="L56" s="612"/>
      <c r="M56" s="611"/>
      <c r="N56" s="612"/>
      <c r="O56" s="851"/>
      <c r="P56" s="851"/>
      <c r="Q56" s="851"/>
      <c r="R56" s="851"/>
      <c r="S56" s="629" t="s">
        <v>6987</v>
      </c>
    </row>
    <row r="57" spans="1:19" s="603" customFormat="1" ht="36" x14ac:dyDescent="0.2">
      <c r="A57" s="1309"/>
      <c r="B57" s="1310"/>
      <c r="C57" s="1311"/>
      <c r="D57" s="1276" t="s">
        <v>8860</v>
      </c>
      <c r="E57" s="1311"/>
      <c r="F57" s="1277">
        <v>6360</v>
      </c>
      <c r="G57" s="1277" t="s">
        <v>2827</v>
      </c>
      <c r="H57" s="1278">
        <v>44299</v>
      </c>
      <c r="I57" s="1279" t="s">
        <v>8857</v>
      </c>
      <c r="J57" s="859" t="s">
        <v>8864</v>
      </c>
      <c r="K57" s="611"/>
      <c r="L57" s="612"/>
      <c r="M57" s="611"/>
      <c r="N57" s="612"/>
      <c r="O57" s="851"/>
      <c r="P57" s="851"/>
      <c r="Q57" s="851"/>
      <c r="R57" s="851"/>
      <c r="S57" s="629" t="s">
        <v>6987</v>
      </c>
    </row>
    <row r="58" spans="1:19" s="603" customFormat="1" ht="24" x14ac:dyDescent="0.2">
      <c r="A58" s="1295">
        <v>33</v>
      </c>
      <c r="B58" s="1296" t="s">
        <v>8865</v>
      </c>
      <c r="C58" s="1297" t="s">
        <v>8866</v>
      </c>
      <c r="D58" s="1298" t="s">
        <v>8223</v>
      </c>
      <c r="E58" s="1297" t="s">
        <v>8868</v>
      </c>
      <c r="F58" s="1300">
        <v>6562.5</v>
      </c>
      <c r="G58" s="1301" t="s">
        <v>2827</v>
      </c>
      <c r="H58" s="1302">
        <v>44305</v>
      </c>
      <c r="I58" s="1317" t="s">
        <v>8869</v>
      </c>
      <c r="J58" s="1318" t="s">
        <v>8870</v>
      </c>
      <c r="K58" s="611"/>
      <c r="L58" s="612"/>
      <c r="M58" s="611"/>
      <c r="N58" s="612"/>
      <c r="O58" s="851"/>
      <c r="P58" s="851"/>
      <c r="Q58" s="851"/>
      <c r="R58" s="851"/>
      <c r="S58" s="629" t="s">
        <v>6987</v>
      </c>
    </row>
    <row r="59" spans="1:19" s="603" customFormat="1" ht="24" x14ac:dyDescent="0.2">
      <c r="A59" s="1303"/>
      <c r="B59" s="1304"/>
      <c r="C59" s="1305"/>
      <c r="D59" s="1298" t="s">
        <v>8221</v>
      </c>
      <c r="E59" s="1305"/>
      <c r="F59" s="1300">
        <v>6562.5</v>
      </c>
      <c r="G59" s="1307"/>
      <c r="H59" s="1308"/>
      <c r="I59" s="1321"/>
      <c r="J59" s="1318" t="s">
        <v>8871</v>
      </c>
      <c r="K59" s="611"/>
      <c r="L59" s="612"/>
      <c r="M59" s="611"/>
      <c r="N59" s="612"/>
      <c r="O59" s="851"/>
      <c r="P59" s="851"/>
      <c r="Q59" s="851"/>
      <c r="R59" s="851"/>
      <c r="S59" s="629" t="s">
        <v>6987</v>
      </c>
    </row>
    <row r="60" spans="1:19" s="603" customFormat="1" ht="24" x14ac:dyDescent="0.2">
      <c r="A60" s="1309"/>
      <c r="B60" s="1310"/>
      <c r="C60" s="1311"/>
      <c r="D60" s="1298" t="s">
        <v>87</v>
      </c>
      <c r="E60" s="1311"/>
      <c r="F60" s="1300">
        <v>4875</v>
      </c>
      <c r="G60" s="1313"/>
      <c r="H60" s="1314"/>
      <c r="I60" s="1320"/>
      <c r="J60" s="1318" t="s">
        <v>8872</v>
      </c>
      <c r="K60" s="611"/>
      <c r="L60" s="612"/>
      <c r="M60" s="611"/>
      <c r="N60" s="612"/>
      <c r="O60" s="851"/>
      <c r="P60" s="851"/>
      <c r="Q60" s="851"/>
      <c r="R60" s="851"/>
      <c r="S60" s="629" t="s">
        <v>6987</v>
      </c>
    </row>
    <row r="61" spans="1:19" s="603" customFormat="1" ht="24" x14ac:dyDescent="0.2">
      <c r="A61" s="1295">
        <v>34</v>
      </c>
      <c r="B61" s="1296" t="s">
        <v>8867</v>
      </c>
      <c r="C61" s="1316" t="s">
        <v>8873</v>
      </c>
      <c r="D61" s="1298" t="s">
        <v>181</v>
      </c>
      <c r="E61" s="1316" t="s">
        <v>8874</v>
      </c>
      <c r="F61" s="1300">
        <v>2651</v>
      </c>
      <c r="G61" s="1301" t="s">
        <v>2827</v>
      </c>
      <c r="H61" s="1302">
        <v>44300</v>
      </c>
      <c r="I61" s="1317" t="s">
        <v>8939</v>
      </c>
      <c r="J61" s="1318" t="s">
        <v>8876</v>
      </c>
      <c r="K61" s="611"/>
      <c r="L61" s="612"/>
      <c r="M61" s="611"/>
      <c r="N61" s="612"/>
      <c r="O61" s="851"/>
      <c r="P61" s="851"/>
      <c r="Q61" s="851"/>
      <c r="R61" s="851"/>
      <c r="S61" s="629" t="s">
        <v>6987</v>
      </c>
    </row>
    <row r="62" spans="1:19" s="603" customFormat="1" ht="24" x14ac:dyDescent="0.2">
      <c r="A62" s="1309"/>
      <c r="B62" s="1310"/>
      <c r="C62" s="1319"/>
      <c r="D62" s="1298" t="s">
        <v>87</v>
      </c>
      <c r="E62" s="1319"/>
      <c r="F62" s="1300">
        <v>8000</v>
      </c>
      <c r="G62" s="1313"/>
      <c r="H62" s="1314"/>
      <c r="I62" s="1320"/>
      <c r="J62" s="1318" t="s">
        <v>8875</v>
      </c>
      <c r="K62" s="611"/>
      <c r="L62" s="612"/>
      <c r="M62" s="611"/>
      <c r="N62" s="612"/>
      <c r="O62" s="851"/>
      <c r="P62" s="851"/>
      <c r="Q62" s="851"/>
      <c r="R62" s="851"/>
      <c r="S62" s="629" t="s">
        <v>6987</v>
      </c>
    </row>
    <row r="63" spans="1:19" s="603" customFormat="1" ht="56.25" customHeight="1" x14ac:dyDescent="0.2">
      <c r="A63" s="1274">
        <v>35</v>
      </c>
      <c r="B63" s="1284" t="s">
        <v>8803</v>
      </c>
      <c r="C63" s="1285" t="s">
        <v>8804</v>
      </c>
      <c r="D63" s="1285" t="s">
        <v>8805</v>
      </c>
      <c r="E63" s="1276" t="s">
        <v>8806</v>
      </c>
      <c r="F63" s="1277">
        <v>3000</v>
      </c>
      <c r="G63" s="1277" t="s">
        <v>2703</v>
      </c>
      <c r="H63" s="1278">
        <v>44281</v>
      </c>
      <c r="I63" s="1279" t="s">
        <v>8807</v>
      </c>
      <c r="J63" s="859" t="s">
        <v>8808</v>
      </c>
      <c r="K63" s="611"/>
      <c r="L63" s="612"/>
      <c r="M63" s="611"/>
      <c r="N63" s="612"/>
      <c r="O63" s="827"/>
      <c r="P63" s="827"/>
      <c r="Q63" s="827"/>
      <c r="R63" s="827"/>
      <c r="S63" s="629" t="s">
        <v>6987</v>
      </c>
    </row>
    <row r="64" spans="1:19" s="603" customFormat="1" ht="24" x14ac:dyDescent="0.2">
      <c r="A64" s="1295">
        <v>36</v>
      </c>
      <c r="B64" s="1322" t="s">
        <v>8893</v>
      </c>
      <c r="C64" s="1316" t="s">
        <v>8894</v>
      </c>
      <c r="D64" s="1298" t="s">
        <v>8895</v>
      </c>
      <c r="E64" s="1316" t="s">
        <v>8896</v>
      </c>
      <c r="F64" s="1300">
        <v>3775</v>
      </c>
      <c r="G64" s="1301" t="s">
        <v>2827</v>
      </c>
      <c r="H64" s="1302">
        <v>44295</v>
      </c>
      <c r="I64" s="1317" t="s">
        <v>8807</v>
      </c>
      <c r="J64" s="859" t="s">
        <v>8897</v>
      </c>
      <c r="K64" s="611"/>
      <c r="L64" s="612"/>
      <c r="M64" s="611"/>
      <c r="N64" s="612"/>
      <c r="O64" s="856"/>
      <c r="P64" s="856"/>
      <c r="Q64" s="856"/>
      <c r="R64" s="856"/>
      <c r="S64" s="629" t="s">
        <v>6987</v>
      </c>
    </row>
    <row r="65" spans="1:19" s="603" customFormat="1" ht="24" x14ac:dyDescent="0.2">
      <c r="A65" s="1309"/>
      <c r="B65" s="1323"/>
      <c r="C65" s="1319"/>
      <c r="D65" s="1298" t="s">
        <v>8898</v>
      </c>
      <c r="E65" s="1319"/>
      <c r="F65" s="1300">
        <v>33974</v>
      </c>
      <c r="G65" s="1313"/>
      <c r="H65" s="1314"/>
      <c r="I65" s="1320"/>
      <c r="J65" s="859" t="s">
        <v>8899</v>
      </c>
      <c r="K65" s="611"/>
      <c r="L65" s="612"/>
      <c r="M65" s="611"/>
      <c r="N65" s="612"/>
      <c r="O65" s="856"/>
      <c r="P65" s="856"/>
      <c r="Q65" s="856"/>
      <c r="R65" s="856"/>
      <c r="S65" s="629" t="s">
        <v>6987</v>
      </c>
    </row>
    <row r="66" spans="1:19" s="603" customFormat="1" ht="56.25" customHeight="1" x14ac:dyDescent="0.2">
      <c r="A66" s="1324">
        <v>37</v>
      </c>
      <c r="B66" s="1325" t="s">
        <v>8900</v>
      </c>
      <c r="C66" s="1298" t="s">
        <v>8901</v>
      </c>
      <c r="D66" s="1298" t="s">
        <v>228</v>
      </c>
      <c r="E66" s="1298" t="s">
        <v>8902</v>
      </c>
      <c r="F66" s="1300">
        <v>5800</v>
      </c>
      <c r="G66" s="1300" t="s">
        <v>2827</v>
      </c>
      <c r="H66" s="1326">
        <v>44293</v>
      </c>
      <c r="I66" s="1327" t="s">
        <v>8903</v>
      </c>
      <c r="J66" s="859" t="s">
        <v>8904</v>
      </c>
      <c r="K66" s="611"/>
      <c r="L66" s="612"/>
      <c r="M66" s="611"/>
      <c r="N66" s="612"/>
      <c r="O66" s="856"/>
      <c r="P66" s="856"/>
      <c r="Q66" s="856"/>
      <c r="R66" s="856"/>
      <c r="S66" s="629" t="s">
        <v>6987</v>
      </c>
    </row>
    <row r="67" spans="1:19" s="603" customFormat="1" ht="56.25" customHeight="1" x14ac:dyDescent="0.2">
      <c r="A67" s="1324">
        <v>38</v>
      </c>
      <c r="B67" s="1288" t="s">
        <v>8905</v>
      </c>
      <c r="C67" s="1298" t="s">
        <v>8906</v>
      </c>
      <c r="D67" s="1298" t="s">
        <v>7673</v>
      </c>
      <c r="E67" s="1328" t="s">
        <v>8907</v>
      </c>
      <c r="F67" s="1300">
        <v>1896</v>
      </c>
      <c r="G67" s="1300" t="s">
        <v>2827</v>
      </c>
      <c r="H67" s="1326">
        <v>44305</v>
      </c>
      <c r="I67" s="1327" t="s">
        <v>8908</v>
      </c>
      <c r="J67" s="859" t="s">
        <v>8909</v>
      </c>
      <c r="K67" s="611"/>
      <c r="L67" s="612"/>
      <c r="M67" s="611"/>
      <c r="N67" s="612"/>
      <c r="O67" s="856"/>
      <c r="P67" s="856"/>
      <c r="Q67" s="856"/>
      <c r="R67" s="856"/>
      <c r="S67" s="629" t="s">
        <v>6987</v>
      </c>
    </row>
    <row r="68" spans="1:19" s="603" customFormat="1" ht="56.25" customHeight="1" x14ac:dyDescent="0.2">
      <c r="A68" s="1324">
        <v>39</v>
      </c>
      <c r="B68" s="1288" t="s">
        <v>8910</v>
      </c>
      <c r="C68" s="1298" t="s">
        <v>8911</v>
      </c>
      <c r="D68" s="1298" t="s">
        <v>8912</v>
      </c>
      <c r="E68" s="1298" t="s">
        <v>8913</v>
      </c>
      <c r="F68" s="1300">
        <v>2983.2</v>
      </c>
      <c r="G68" s="1300" t="s">
        <v>2827</v>
      </c>
      <c r="H68" s="1326">
        <v>44295</v>
      </c>
      <c r="I68" s="1327" t="s">
        <v>8791</v>
      </c>
      <c r="J68" s="859" t="s">
        <v>8914</v>
      </c>
      <c r="K68" s="611"/>
      <c r="L68" s="612"/>
      <c r="M68" s="611"/>
      <c r="N68" s="612"/>
      <c r="O68" s="856"/>
      <c r="P68" s="856"/>
      <c r="Q68" s="856"/>
      <c r="R68" s="856"/>
      <c r="S68" s="629" t="s">
        <v>6987</v>
      </c>
    </row>
    <row r="69" spans="1:19" s="603" customFormat="1" ht="56.25" customHeight="1" x14ac:dyDescent="0.2">
      <c r="A69" s="1324">
        <v>40</v>
      </c>
      <c r="B69" s="1284" t="s">
        <v>8915</v>
      </c>
      <c r="C69" s="1298" t="s">
        <v>8916</v>
      </c>
      <c r="D69" s="1298" t="s">
        <v>8917</v>
      </c>
      <c r="E69" s="1328" t="s">
        <v>8918</v>
      </c>
      <c r="F69" s="1300">
        <v>5424</v>
      </c>
      <c r="G69" s="1300" t="s">
        <v>2827</v>
      </c>
      <c r="H69" s="1326">
        <v>44299</v>
      </c>
      <c r="I69" s="1327" t="s">
        <v>8908</v>
      </c>
      <c r="J69" s="859" t="s">
        <v>8919</v>
      </c>
      <c r="K69" s="611"/>
      <c r="L69" s="612"/>
      <c r="M69" s="611"/>
      <c r="N69" s="612"/>
      <c r="O69" s="856"/>
      <c r="P69" s="856"/>
      <c r="Q69" s="856"/>
      <c r="R69" s="856"/>
      <c r="S69" s="629" t="s">
        <v>6987</v>
      </c>
    </row>
    <row r="70" spans="1:19" s="603" customFormat="1" ht="56.25" customHeight="1" x14ac:dyDescent="0.2">
      <c r="A70" s="1274">
        <v>41</v>
      </c>
      <c r="B70" s="1284" t="s">
        <v>8855</v>
      </c>
      <c r="C70" s="1285" t="s">
        <v>8856</v>
      </c>
      <c r="D70" s="1285" t="s">
        <v>6841</v>
      </c>
      <c r="E70" s="1285" t="s">
        <v>8886</v>
      </c>
      <c r="F70" s="1277">
        <v>8000</v>
      </c>
      <c r="G70" s="1277" t="s">
        <v>2827</v>
      </c>
      <c r="H70" s="1278">
        <v>44305</v>
      </c>
      <c r="I70" s="1279" t="s">
        <v>8857</v>
      </c>
      <c r="J70" s="859" t="s">
        <v>8858</v>
      </c>
      <c r="K70" s="611"/>
      <c r="L70" s="612"/>
      <c r="M70" s="611"/>
      <c r="N70" s="612"/>
      <c r="O70" s="851"/>
      <c r="P70" s="851"/>
      <c r="Q70" s="851"/>
      <c r="R70" s="851"/>
      <c r="S70" s="629" t="s">
        <v>6987</v>
      </c>
    </row>
    <row r="71" spans="1:19" s="603" customFormat="1" ht="56.25" customHeight="1" x14ac:dyDescent="0.2">
      <c r="A71" s="1274">
        <v>42</v>
      </c>
      <c r="B71" s="1284" t="s">
        <v>8853</v>
      </c>
      <c r="C71" s="1285" t="s">
        <v>8697</v>
      </c>
      <c r="D71" s="1285" t="s">
        <v>8854</v>
      </c>
      <c r="E71" s="1329" t="s">
        <v>6059</v>
      </c>
      <c r="F71" s="1330" t="s">
        <v>6119</v>
      </c>
      <c r="G71" s="1277" t="s">
        <v>2827</v>
      </c>
      <c r="H71" s="1278">
        <v>44302</v>
      </c>
      <c r="I71" s="1331" t="s">
        <v>6119</v>
      </c>
      <c r="J71" s="859" t="s">
        <v>8887</v>
      </c>
      <c r="K71" s="626" t="s">
        <v>6119</v>
      </c>
      <c r="L71" s="626" t="s">
        <v>6059</v>
      </c>
      <c r="M71" s="626" t="s">
        <v>6059</v>
      </c>
      <c r="N71" s="626" t="s">
        <v>6059</v>
      </c>
      <c r="O71" s="626" t="s">
        <v>6059</v>
      </c>
      <c r="P71" s="626" t="s">
        <v>6059</v>
      </c>
      <c r="Q71" s="626" t="s">
        <v>6059</v>
      </c>
      <c r="R71" s="626" t="s">
        <v>6059</v>
      </c>
      <c r="S71" s="629" t="s">
        <v>8829</v>
      </c>
    </row>
    <row r="72" spans="1:19" s="603" customFormat="1" ht="56.25" customHeight="1" x14ac:dyDescent="0.2">
      <c r="A72" s="1274">
        <v>43</v>
      </c>
      <c r="B72" s="1284" t="s">
        <v>8923</v>
      </c>
      <c r="C72" s="1298" t="s">
        <v>8655</v>
      </c>
      <c r="D72" s="1298" t="s">
        <v>8920</v>
      </c>
      <c r="E72" s="1328" t="s">
        <v>8921</v>
      </c>
      <c r="F72" s="1300">
        <v>700</v>
      </c>
      <c r="G72" s="1300" t="s">
        <v>2827</v>
      </c>
      <c r="H72" s="1326">
        <v>44309</v>
      </c>
      <c r="I72" s="1327" t="s">
        <v>8922</v>
      </c>
      <c r="J72" s="859" t="s">
        <v>8924</v>
      </c>
      <c r="K72" s="626"/>
      <c r="L72" s="626"/>
      <c r="M72" s="626"/>
      <c r="N72" s="626"/>
      <c r="O72" s="626"/>
      <c r="P72" s="626"/>
      <c r="Q72" s="626"/>
      <c r="R72" s="626"/>
      <c r="S72" s="629"/>
    </row>
    <row r="73" spans="1:19" s="603" customFormat="1" ht="24" x14ac:dyDescent="0.2">
      <c r="A73" s="1295">
        <v>44</v>
      </c>
      <c r="B73" s="1296" t="s">
        <v>8877</v>
      </c>
      <c r="C73" s="1297" t="s">
        <v>8940</v>
      </c>
      <c r="D73" s="1285" t="s">
        <v>8878</v>
      </c>
      <c r="E73" s="1297" t="s">
        <v>8941</v>
      </c>
      <c r="F73" s="1277">
        <v>401.29</v>
      </c>
      <c r="G73" s="1301" t="s">
        <v>2827</v>
      </c>
      <c r="H73" s="1302">
        <v>44312</v>
      </c>
      <c r="I73" s="1279" t="s">
        <v>8774</v>
      </c>
      <c r="J73" s="859" t="s">
        <v>8881</v>
      </c>
      <c r="K73" s="611"/>
      <c r="L73" s="612"/>
      <c r="M73" s="611"/>
      <c r="N73" s="612"/>
      <c r="O73" s="851"/>
      <c r="P73" s="851"/>
      <c r="Q73" s="851"/>
      <c r="R73" s="851"/>
      <c r="S73" s="629" t="s">
        <v>6987</v>
      </c>
    </row>
    <row r="74" spans="1:19" s="603" customFormat="1" ht="24" x14ac:dyDescent="0.2">
      <c r="A74" s="1309"/>
      <c r="B74" s="1310"/>
      <c r="C74" s="1311"/>
      <c r="D74" s="1285" t="s">
        <v>8879</v>
      </c>
      <c r="E74" s="1311"/>
      <c r="F74" s="1277">
        <v>27</v>
      </c>
      <c r="G74" s="1313"/>
      <c r="H74" s="1314"/>
      <c r="I74" s="1279" t="s">
        <v>5937</v>
      </c>
      <c r="J74" s="859" t="s">
        <v>8880</v>
      </c>
      <c r="K74" s="611"/>
      <c r="L74" s="612"/>
      <c r="M74" s="611"/>
      <c r="N74" s="612"/>
      <c r="O74" s="852"/>
      <c r="P74" s="852"/>
      <c r="Q74" s="852"/>
      <c r="R74" s="852"/>
      <c r="S74" s="629" t="s">
        <v>6987</v>
      </c>
    </row>
    <row r="75" spans="1:19" s="603" customFormat="1" ht="36" x14ac:dyDescent="0.2">
      <c r="A75" s="1274">
        <v>45</v>
      </c>
      <c r="B75" s="1284" t="s">
        <v>8809</v>
      </c>
      <c r="C75" s="1285" t="s">
        <v>8810</v>
      </c>
      <c r="D75" s="1285" t="s">
        <v>8811</v>
      </c>
      <c r="E75" s="1285" t="s">
        <v>8812</v>
      </c>
      <c r="F75" s="1277">
        <v>455</v>
      </c>
      <c r="G75" s="1277" t="s">
        <v>2703</v>
      </c>
      <c r="H75" s="1278">
        <v>44272</v>
      </c>
      <c r="I75" s="1279" t="s">
        <v>8813</v>
      </c>
      <c r="J75" s="859" t="s">
        <v>8814</v>
      </c>
      <c r="K75" s="611" t="s">
        <v>496</v>
      </c>
      <c r="L75" s="612"/>
      <c r="M75" s="611" t="s">
        <v>496</v>
      </c>
      <c r="N75" s="612"/>
      <c r="O75" s="827" t="s">
        <v>496</v>
      </c>
      <c r="P75" s="827"/>
      <c r="Q75" s="827"/>
      <c r="R75" s="827"/>
      <c r="S75" s="629"/>
    </row>
    <row r="76" spans="1:19" s="603" customFormat="1" ht="57" customHeight="1" x14ac:dyDescent="0.2">
      <c r="A76" s="1332">
        <v>46</v>
      </c>
      <c r="B76" s="1284" t="s">
        <v>8848</v>
      </c>
      <c r="C76" s="1285" t="s">
        <v>8942</v>
      </c>
      <c r="D76" s="1285" t="s">
        <v>8751</v>
      </c>
      <c r="E76" s="1285" t="s">
        <v>8943</v>
      </c>
      <c r="F76" s="1277">
        <v>69.66</v>
      </c>
      <c r="G76" s="1277" t="s">
        <v>2827</v>
      </c>
      <c r="H76" s="1278">
        <v>44305</v>
      </c>
      <c r="I76" s="1279" t="s">
        <v>8852</v>
      </c>
      <c r="J76" s="859" t="s">
        <v>8928</v>
      </c>
      <c r="K76" s="611"/>
      <c r="L76" s="612"/>
      <c r="M76" s="611"/>
      <c r="N76" s="612"/>
      <c r="O76" s="851"/>
      <c r="P76" s="851"/>
      <c r="Q76" s="851"/>
      <c r="R76" s="851"/>
      <c r="S76" s="853" t="s">
        <v>6987</v>
      </c>
    </row>
    <row r="77" spans="1:19" s="603" customFormat="1" ht="84.75" customHeight="1" x14ac:dyDescent="0.2">
      <c r="A77" s="1332">
        <v>47</v>
      </c>
      <c r="B77" s="1284" t="s">
        <v>8849</v>
      </c>
      <c r="C77" s="1285" t="s">
        <v>8931</v>
      </c>
      <c r="D77" s="1285" t="s">
        <v>8751</v>
      </c>
      <c r="E77" s="1285" t="s">
        <v>8932</v>
      </c>
      <c r="F77" s="1277">
        <v>301.88</v>
      </c>
      <c r="G77" s="1277" t="s">
        <v>2827</v>
      </c>
      <c r="H77" s="1278">
        <v>44312</v>
      </c>
      <c r="I77" s="1279" t="s">
        <v>8850</v>
      </c>
      <c r="J77" s="859" t="s">
        <v>8851</v>
      </c>
      <c r="K77" s="611"/>
      <c r="L77" s="612"/>
      <c r="M77" s="611"/>
      <c r="N77" s="612"/>
      <c r="O77" s="851"/>
      <c r="P77" s="851"/>
      <c r="Q77" s="851"/>
      <c r="R77" s="851"/>
      <c r="S77" s="853" t="s">
        <v>6987</v>
      </c>
    </row>
    <row r="78" spans="1:19" s="830" customFormat="1" ht="23.25" customHeight="1" x14ac:dyDescent="0.2">
      <c r="A78" s="1270"/>
      <c r="B78" s="1270"/>
      <c r="C78" s="1271"/>
      <c r="D78" s="1270"/>
      <c r="E78" s="1270"/>
      <c r="F78" s="1273"/>
      <c r="G78" s="1270"/>
      <c r="H78" s="1272"/>
      <c r="I78" s="1270"/>
      <c r="J78" s="1270"/>
      <c r="S78" s="834"/>
    </row>
    <row r="79" spans="1:19" s="830" customFormat="1" ht="23.25" customHeight="1" thickBot="1" x14ac:dyDescent="0.35">
      <c r="A79" s="1260" t="s">
        <v>8888</v>
      </c>
      <c r="B79" s="1260"/>
      <c r="C79" s="1260"/>
      <c r="D79" s="1260"/>
      <c r="E79" s="1260"/>
      <c r="F79" s="1260"/>
      <c r="G79" s="1260"/>
      <c r="H79" s="1260"/>
      <c r="I79" s="1260"/>
      <c r="J79" s="1260"/>
      <c r="K79" s="1260"/>
      <c r="L79" s="1260"/>
      <c r="M79" s="1260"/>
      <c r="N79" s="1260"/>
      <c r="O79" s="1260"/>
      <c r="P79" s="1260"/>
      <c r="Q79" s="1260"/>
      <c r="R79" s="1260"/>
      <c r="S79" s="1260"/>
    </row>
    <row r="80" spans="1:19" ht="72.75" customHeight="1" thickTop="1" x14ac:dyDescent="0.2">
      <c r="A80" s="1251" t="s">
        <v>7239</v>
      </c>
      <c r="B80" s="1243" t="s">
        <v>4857</v>
      </c>
      <c r="C80" s="1253" t="s">
        <v>5514</v>
      </c>
      <c r="D80" s="1243" t="s">
        <v>2520</v>
      </c>
      <c r="E80" s="1243" t="s">
        <v>2521</v>
      </c>
      <c r="F80" s="1244" t="s">
        <v>2522</v>
      </c>
      <c r="G80" s="1244" t="s">
        <v>2523</v>
      </c>
      <c r="H80" s="1246" t="s">
        <v>2524</v>
      </c>
      <c r="I80" s="1243" t="s">
        <v>2525</v>
      </c>
      <c r="J80" s="1243" t="s">
        <v>2526</v>
      </c>
      <c r="K80" s="1243" t="s">
        <v>1079</v>
      </c>
      <c r="L80" s="1243"/>
      <c r="M80" s="1243" t="s">
        <v>1080</v>
      </c>
      <c r="N80" s="1243"/>
      <c r="O80" s="1243" t="s">
        <v>1081</v>
      </c>
      <c r="P80" s="1243"/>
      <c r="Q80" s="1243"/>
      <c r="R80" s="1243"/>
      <c r="S80" s="1249" t="s">
        <v>1082</v>
      </c>
    </row>
    <row r="81" spans="1:19" ht="22.5" customHeight="1" x14ac:dyDescent="0.2">
      <c r="A81" s="1252"/>
      <c r="B81" s="1248"/>
      <c r="C81" s="1254"/>
      <c r="D81" s="1248"/>
      <c r="E81" s="1248"/>
      <c r="F81" s="1245"/>
      <c r="G81" s="1245"/>
      <c r="H81" s="1247"/>
      <c r="I81" s="1248"/>
      <c r="J81" s="1248"/>
      <c r="K81" s="855" t="s">
        <v>1085</v>
      </c>
      <c r="L81" s="855" t="s">
        <v>2527</v>
      </c>
      <c r="M81" s="855" t="s">
        <v>1085</v>
      </c>
      <c r="N81" s="855" t="s">
        <v>1084</v>
      </c>
      <c r="O81" s="855" t="s">
        <v>492</v>
      </c>
      <c r="P81" s="855" t="s">
        <v>493</v>
      </c>
      <c r="Q81" s="855" t="s">
        <v>494</v>
      </c>
      <c r="R81" s="855" t="s">
        <v>495</v>
      </c>
      <c r="S81" s="1250"/>
    </row>
    <row r="82" spans="1:19" s="835" customFormat="1" ht="63" customHeight="1" thickBot="1" x14ac:dyDescent="0.25">
      <c r="A82" s="1376">
        <v>1</v>
      </c>
      <c r="B82" s="1377" t="s">
        <v>8890</v>
      </c>
      <c r="C82" s="1378" t="s">
        <v>6394</v>
      </c>
      <c r="D82" s="1377" t="s">
        <v>8891</v>
      </c>
      <c r="E82" s="1378" t="s">
        <v>5766</v>
      </c>
      <c r="F82" s="1379" t="s">
        <v>2534</v>
      </c>
      <c r="G82" s="1380" t="s">
        <v>6119</v>
      </c>
      <c r="H82" s="1381" t="s">
        <v>2827</v>
      </c>
      <c r="I82" s="1381">
        <v>44294</v>
      </c>
      <c r="J82" s="1381" t="s">
        <v>8892</v>
      </c>
      <c r="K82" s="1382" t="s">
        <v>2534</v>
      </c>
      <c r="L82" s="1382" t="s">
        <v>2534</v>
      </c>
      <c r="M82" s="1382" t="s">
        <v>2534</v>
      </c>
      <c r="N82" s="1382" t="s">
        <v>2534</v>
      </c>
      <c r="O82" s="1382" t="s">
        <v>2534</v>
      </c>
      <c r="P82" s="1382" t="s">
        <v>2534</v>
      </c>
      <c r="Q82" s="1382" t="s">
        <v>2534</v>
      </c>
      <c r="R82" s="1382" t="s">
        <v>2534</v>
      </c>
      <c r="S82" s="1383" t="s">
        <v>8829</v>
      </c>
    </row>
    <row r="83" spans="1:19" s="603" customFormat="1" ht="12.75" thickTop="1" x14ac:dyDescent="0.2">
      <c r="A83" s="833"/>
      <c r="B83" s="836"/>
      <c r="C83" s="837"/>
      <c r="D83" s="606"/>
      <c r="E83" s="607"/>
      <c r="F83" s="838"/>
      <c r="G83" s="838"/>
      <c r="H83" s="839"/>
      <c r="I83" s="838"/>
      <c r="J83" s="840"/>
      <c r="K83" s="841"/>
      <c r="L83" s="841"/>
      <c r="M83" s="841"/>
      <c r="N83" s="841"/>
      <c r="O83" s="842"/>
      <c r="P83" s="842"/>
      <c r="Q83" s="842"/>
      <c r="R83" s="842"/>
      <c r="S83" s="843"/>
    </row>
    <row r="84" spans="1:19" s="603" customFormat="1" x14ac:dyDescent="0.2">
      <c r="A84" s="613"/>
      <c r="B84" s="614"/>
      <c r="C84" s="607"/>
      <c r="D84" s="614"/>
      <c r="E84" s="607"/>
      <c r="F84" s="615"/>
      <c r="G84" s="619"/>
      <c r="H84" s="616"/>
      <c r="I84" s="614"/>
      <c r="J84" s="609"/>
      <c r="O84" s="602"/>
      <c r="P84" s="602"/>
      <c r="Q84" s="602"/>
      <c r="R84" s="602"/>
      <c r="S84" s="604"/>
    </row>
    <row r="85" spans="1:19" s="603" customFormat="1" x14ac:dyDescent="0.2">
      <c r="A85" s="613"/>
      <c r="B85" s="614"/>
      <c r="C85" s="607"/>
      <c r="D85" s="614"/>
      <c r="E85" s="607"/>
      <c r="F85" s="615"/>
      <c r="G85" s="619"/>
      <c r="H85" s="616"/>
      <c r="I85" s="614"/>
      <c r="J85" s="609"/>
      <c r="O85" s="602"/>
      <c r="P85" s="602"/>
      <c r="Q85" s="602"/>
      <c r="R85" s="602"/>
      <c r="S85" s="604"/>
    </row>
    <row r="86" spans="1:19" s="603" customFormat="1" x14ac:dyDescent="0.2">
      <c r="A86" s="613"/>
      <c r="B86" s="614"/>
      <c r="C86" s="607"/>
      <c r="D86" s="614"/>
      <c r="E86" s="607"/>
      <c r="F86" s="615"/>
      <c r="G86" s="619"/>
      <c r="H86" s="616"/>
      <c r="I86" s="614"/>
      <c r="J86" s="609"/>
      <c r="O86" s="602"/>
      <c r="P86" s="602"/>
      <c r="Q86" s="602"/>
      <c r="R86" s="602"/>
      <c r="S86" s="604"/>
    </row>
    <row r="87" spans="1:19" s="603" customFormat="1" ht="19.5" thickBot="1" x14ac:dyDescent="0.35">
      <c r="A87" s="1260" t="s">
        <v>8889</v>
      </c>
      <c r="B87" s="1260"/>
      <c r="C87" s="1260"/>
      <c r="D87" s="1260"/>
      <c r="E87" s="1260"/>
      <c r="F87" s="1260"/>
      <c r="G87" s="1260"/>
      <c r="H87" s="1260"/>
      <c r="I87" s="1260"/>
      <c r="J87" s="1260"/>
      <c r="K87" s="1260"/>
      <c r="L87" s="1260"/>
      <c r="M87" s="1260"/>
      <c r="N87" s="1260"/>
      <c r="O87" s="1260"/>
      <c r="P87" s="1260"/>
      <c r="Q87" s="1260"/>
      <c r="R87" s="1260"/>
      <c r="S87" s="1260"/>
    </row>
    <row r="88" spans="1:19" ht="72.75" customHeight="1" thickTop="1" x14ac:dyDescent="0.2">
      <c r="A88" s="1194" t="s">
        <v>7239</v>
      </c>
      <c r="B88" s="1186" t="s">
        <v>4857</v>
      </c>
      <c r="C88" s="1192" t="s">
        <v>5514</v>
      </c>
      <c r="D88" s="1186" t="s">
        <v>2520</v>
      </c>
      <c r="E88" s="1186" t="s">
        <v>2521</v>
      </c>
      <c r="F88" s="1190" t="s">
        <v>2522</v>
      </c>
      <c r="G88" s="1190" t="s">
        <v>2523</v>
      </c>
      <c r="H88" s="1188" t="s">
        <v>2524</v>
      </c>
      <c r="I88" s="1186" t="s">
        <v>2525</v>
      </c>
      <c r="J88" s="1186" t="s">
        <v>2526</v>
      </c>
      <c r="K88" s="1261" t="s">
        <v>1079</v>
      </c>
      <c r="L88" s="1262"/>
      <c r="M88" s="1261" t="s">
        <v>1080</v>
      </c>
      <c r="N88" s="1262"/>
      <c r="O88" s="1261" t="s">
        <v>1081</v>
      </c>
      <c r="P88" s="1263"/>
      <c r="Q88" s="1263"/>
      <c r="R88" s="1262"/>
      <c r="S88" s="1264" t="s">
        <v>1082</v>
      </c>
    </row>
    <row r="89" spans="1:19" ht="22.5" customHeight="1" thickBot="1" x14ac:dyDescent="0.25">
      <c r="A89" s="1195"/>
      <c r="B89" s="1187"/>
      <c r="C89" s="1193"/>
      <c r="D89" s="1187"/>
      <c r="E89" s="1187"/>
      <c r="F89" s="1191"/>
      <c r="G89" s="1191"/>
      <c r="H89" s="1189"/>
      <c r="I89" s="1187"/>
      <c r="J89" s="1187"/>
      <c r="K89" s="829" t="s">
        <v>1085</v>
      </c>
      <c r="L89" s="829" t="s">
        <v>2527</v>
      </c>
      <c r="M89" s="829" t="s">
        <v>1085</v>
      </c>
      <c r="N89" s="829" t="s">
        <v>1084</v>
      </c>
      <c r="O89" s="829" t="s">
        <v>492</v>
      </c>
      <c r="P89" s="829" t="s">
        <v>493</v>
      </c>
      <c r="Q89" s="829" t="s">
        <v>494</v>
      </c>
      <c r="R89" s="831" t="s">
        <v>495</v>
      </c>
      <c r="S89" s="1265"/>
    </row>
    <row r="90" spans="1:19" s="835" customFormat="1" ht="42.75" customHeight="1" thickTop="1" x14ac:dyDescent="0.2">
      <c r="A90" s="1333">
        <v>1</v>
      </c>
      <c r="B90" s="1334" t="s">
        <v>8605</v>
      </c>
      <c r="C90" s="1335" t="s">
        <v>8606</v>
      </c>
      <c r="D90" s="1336" t="s">
        <v>8607</v>
      </c>
      <c r="E90" s="1335" t="s">
        <v>8608</v>
      </c>
      <c r="F90" s="1337">
        <v>24086.87</v>
      </c>
      <c r="G90" s="1338" t="s">
        <v>2531</v>
      </c>
      <c r="H90" s="1339">
        <v>44215</v>
      </c>
      <c r="I90" s="1340" t="s">
        <v>8609</v>
      </c>
      <c r="J90" s="587" t="s">
        <v>8815</v>
      </c>
      <c r="K90" s="1341" t="s">
        <v>496</v>
      </c>
      <c r="L90" s="1341"/>
      <c r="M90" s="1341" t="s">
        <v>496</v>
      </c>
      <c r="N90" s="1341"/>
      <c r="O90" s="1341" t="s">
        <v>496</v>
      </c>
      <c r="P90" s="1342"/>
      <c r="Q90" s="1342"/>
      <c r="R90" s="1343"/>
      <c r="S90" s="1344"/>
    </row>
    <row r="91" spans="1:19" s="835" customFormat="1" ht="49.5" customHeight="1" x14ac:dyDescent="0.2">
      <c r="A91" s="1345"/>
      <c r="B91" s="1323"/>
      <c r="C91" s="1346"/>
      <c r="D91" s="1336" t="s">
        <v>8610</v>
      </c>
      <c r="E91" s="1346"/>
      <c r="F91" s="1337">
        <v>57037</v>
      </c>
      <c r="G91" s="1338" t="s">
        <v>2531</v>
      </c>
      <c r="H91" s="1339">
        <v>44211</v>
      </c>
      <c r="I91" s="1340" t="s">
        <v>8609</v>
      </c>
      <c r="J91" s="587" t="s">
        <v>8816</v>
      </c>
      <c r="K91" s="1341"/>
      <c r="L91" s="1341"/>
      <c r="M91" s="1341"/>
      <c r="N91" s="1341"/>
      <c r="O91" s="1341"/>
      <c r="P91" s="1342"/>
      <c r="Q91" s="1342"/>
      <c r="R91" s="1343"/>
      <c r="S91" s="1347" t="s">
        <v>6987</v>
      </c>
    </row>
    <row r="92" spans="1:19" s="835" customFormat="1" ht="36" customHeight="1" x14ac:dyDescent="0.2">
      <c r="A92" s="1348">
        <v>2</v>
      </c>
      <c r="B92" s="1322" t="s">
        <v>8611</v>
      </c>
      <c r="C92" s="1349" t="s">
        <v>6831</v>
      </c>
      <c r="D92" s="1336" t="s">
        <v>8612</v>
      </c>
      <c r="E92" s="1349" t="s">
        <v>8613</v>
      </c>
      <c r="F92" s="1337">
        <v>46406</v>
      </c>
      <c r="G92" s="1338" t="s">
        <v>2531</v>
      </c>
      <c r="H92" s="1339">
        <v>44211</v>
      </c>
      <c r="I92" s="1340" t="s">
        <v>7666</v>
      </c>
      <c r="J92" s="587" t="s">
        <v>8817</v>
      </c>
      <c r="K92" s="1341"/>
      <c r="L92" s="1341"/>
      <c r="M92" s="1341"/>
      <c r="N92" s="1341"/>
      <c r="O92" s="1341"/>
      <c r="P92" s="1342"/>
      <c r="Q92" s="1342"/>
      <c r="R92" s="1343"/>
      <c r="S92" s="1347" t="s">
        <v>6987</v>
      </c>
    </row>
    <row r="93" spans="1:19" s="835" customFormat="1" ht="38.25" customHeight="1" x14ac:dyDescent="0.2">
      <c r="A93" s="1350"/>
      <c r="B93" s="1351"/>
      <c r="C93" s="1352"/>
      <c r="D93" s="1336" t="s">
        <v>8614</v>
      </c>
      <c r="E93" s="1352"/>
      <c r="F93" s="1337">
        <v>555.70000000000005</v>
      </c>
      <c r="G93" s="1338" t="s">
        <v>2531</v>
      </c>
      <c r="H93" s="1339">
        <v>44228</v>
      </c>
      <c r="I93" s="1340" t="s">
        <v>7666</v>
      </c>
      <c r="J93" s="587" t="s">
        <v>8818</v>
      </c>
      <c r="K93" s="1341" t="s">
        <v>496</v>
      </c>
      <c r="L93" s="1341"/>
      <c r="M93" s="1341" t="s">
        <v>496</v>
      </c>
      <c r="N93" s="1341"/>
      <c r="O93" s="1341" t="s">
        <v>496</v>
      </c>
      <c r="P93" s="1342"/>
      <c r="Q93" s="1342"/>
      <c r="R93" s="1343"/>
      <c r="S93" s="1344"/>
    </row>
    <row r="94" spans="1:19" s="835" customFormat="1" ht="53.25" customHeight="1" x14ac:dyDescent="0.2">
      <c r="A94" s="1345"/>
      <c r="B94" s="1323"/>
      <c r="C94" s="1346"/>
      <c r="D94" s="1336" t="s">
        <v>8610</v>
      </c>
      <c r="E94" s="1346"/>
      <c r="F94" s="1337">
        <v>55750</v>
      </c>
      <c r="G94" s="1338" t="s">
        <v>2531</v>
      </c>
      <c r="H94" s="1339">
        <v>44211</v>
      </c>
      <c r="I94" s="1340" t="s">
        <v>7666</v>
      </c>
      <c r="J94" s="587" t="s">
        <v>8819</v>
      </c>
      <c r="K94" s="1341" t="s">
        <v>496</v>
      </c>
      <c r="L94" s="1341"/>
      <c r="M94" s="1341" t="s">
        <v>496</v>
      </c>
      <c r="N94" s="1341"/>
      <c r="O94" s="1341" t="s">
        <v>496</v>
      </c>
      <c r="P94" s="1342"/>
      <c r="Q94" s="1342"/>
      <c r="R94" s="1343"/>
      <c r="S94" s="1347" t="s">
        <v>6987</v>
      </c>
    </row>
    <row r="95" spans="1:19" s="835" customFormat="1" ht="55.5" customHeight="1" x14ac:dyDescent="0.2">
      <c r="A95" s="1348">
        <v>3</v>
      </c>
      <c r="B95" s="1322" t="s">
        <v>8615</v>
      </c>
      <c r="C95" s="1349" t="s">
        <v>8391</v>
      </c>
      <c r="D95" s="1289" t="s">
        <v>8610</v>
      </c>
      <c r="E95" s="1353" t="s">
        <v>8616</v>
      </c>
      <c r="F95" s="1337">
        <v>5940</v>
      </c>
      <c r="G95" s="1354" t="s">
        <v>2531</v>
      </c>
      <c r="H95" s="1339">
        <v>44214</v>
      </c>
      <c r="I95" s="1340" t="s">
        <v>8617</v>
      </c>
      <c r="J95" s="587" t="s">
        <v>8820</v>
      </c>
      <c r="K95" s="1341" t="s">
        <v>496</v>
      </c>
      <c r="L95" s="1341"/>
      <c r="M95" s="1341" t="s">
        <v>496</v>
      </c>
      <c r="N95" s="1341"/>
      <c r="O95" s="1341" t="s">
        <v>496</v>
      </c>
      <c r="P95" s="1284"/>
      <c r="Q95" s="1284"/>
      <c r="R95" s="1343"/>
      <c r="S95" s="1355"/>
    </row>
    <row r="96" spans="1:19" s="835" customFormat="1" ht="36.75" customHeight="1" x14ac:dyDescent="0.2">
      <c r="A96" s="1350"/>
      <c r="B96" s="1351"/>
      <c r="C96" s="1352"/>
      <c r="D96" s="1289" t="s">
        <v>1166</v>
      </c>
      <c r="E96" s="1356"/>
      <c r="F96" s="1337">
        <v>8838.48</v>
      </c>
      <c r="G96" s="1354" t="s">
        <v>2531</v>
      </c>
      <c r="H96" s="1339">
        <v>44210</v>
      </c>
      <c r="I96" s="1340" t="s">
        <v>8617</v>
      </c>
      <c r="J96" s="587" t="s">
        <v>8821</v>
      </c>
      <c r="K96" s="1341" t="s">
        <v>496</v>
      </c>
      <c r="L96" s="1341"/>
      <c r="M96" s="1341" t="s">
        <v>496</v>
      </c>
      <c r="N96" s="1341"/>
      <c r="O96" s="1341" t="s">
        <v>496</v>
      </c>
      <c r="P96" s="1284"/>
      <c r="Q96" s="1284"/>
      <c r="R96" s="1357"/>
      <c r="S96" s="1355"/>
    </row>
    <row r="97" spans="1:19" s="835" customFormat="1" ht="42" customHeight="1" x14ac:dyDescent="0.2">
      <c r="A97" s="1350"/>
      <c r="B97" s="1351"/>
      <c r="C97" s="1352"/>
      <c r="D97" s="1289" t="s">
        <v>101</v>
      </c>
      <c r="E97" s="1356"/>
      <c r="F97" s="1337">
        <v>11250</v>
      </c>
      <c r="G97" s="1354" t="s">
        <v>2531</v>
      </c>
      <c r="H97" s="1339">
        <v>44210</v>
      </c>
      <c r="I97" s="1340" t="s">
        <v>8618</v>
      </c>
      <c r="J97" s="587" t="s">
        <v>8822</v>
      </c>
      <c r="K97" s="1341" t="s">
        <v>496</v>
      </c>
      <c r="L97" s="1341"/>
      <c r="M97" s="1341" t="s">
        <v>496</v>
      </c>
      <c r="N97" s="1341"/>
      <c r="O97" s="1341" t="s">
        <v>496</v>
      </c>
      <c r="P97" s="1284"/>
      <c r="Q97" s="1284"/>
      <c r="R97" s="1357"/>
      <c r="S97" s="1355"/>
    </row>
    <row r="98" spans="1:19" s="835" customFormat="1" ht="39" customHeight="1" x14ac:dyDescent="0.2">
      <c r="A98" s="1345"/>
      <c r="B98" s="1323"/>
      <c r="C98" s="1346"/>
      <c r="D98" s="1289" t="s">
        <v>8619</v>
      </c>
      <c r="E98" s="1358"/>
      <c r="F98" s="1337">
        <v>2847.5</v>
      </c>
      <c r="G98" s="1354" t="s">
        <v>2531</v>
      </c>
      <c r="H98" s="1339">
        <v>44216</v>
      </c>
      <c r="I98" s="1340" t="s">
        <v>8617</v>
      </c>
      <c r="J98" s="587" t="s">
        <v>8823</v>
      </c>
      <c r="K98" s="1341" t="s">
        <v>496</v>
      </c>
      <c r="L98" s="1341"/>
      <c r="M98" s="1341" t="s">
        <v>496</v>
      </c>
      <c r="N98" s="1341"/>
      <c r="O98" s="1341" t="s">
        <v>496</v>
      </c>
      <c r="P98" s="1284"/>
      <c r="Q98" s="1284"/>
      <c r="R98" s="1357"/>
      <c r="S98" s="1355"/>
    </row>
    <row r="99" spans="1:19" s="835" customFormat="1" ht="36" customHeight="1" x14ac:dyDescent="0.2">
      <c r="A99" s="1348">
        <v>4</v>
      </c>
      <c r="B99" s="1322" t="s">
        <v>8624</v>
      </c>
      <c r="C99" s="1349" t="s">
        <v>8625</v>
      </c>
      <c r="D99" s="1289" t="s">
        <v>1099</v>
      </c>
      <c r="E99" s="1349" t="s">
        <v>8608</v>
      </c>
      <c r="F99" s="1359">
        <v>12839.45</v>
      </c>
      <c r="G99" s="1360" t="s">
        <v>2531</v>
      </c>
      <c r="H99" s="1361" t="s">
        <v>8824</v>
      </c>
      <c r="I99" s="1340" t="s">
        <v>8617</v>
      </c>
      <c r="J99" s="471" t="s">
        <v>8825</v>
      </c>
      <c r="K99" s="1362"/>
      <c r="L99" s="1363"/>
      <c r="M99" s="1362"/>
      <c r="N99" s="1363"/>
      <c r="O99" s="1284"/>
      <c r="P99" s="1284"/>
      <c r="Q99" s="1284"/>
      <c r="R99" s="1284"/>
      <c r="S99" s="1347" t="s">
        <v>6987</v>
      </c>
    </row>
    <row r="100" spans="1:19" s="835" customFormat="1" ht="36.75" customHeight="1" x14ac:dyDescent="0.2">
      <c r="A100" s="1350"/>
      <c r="B100" s="1351"/>
      <c r="C100" s="1352"/>
      <c r="D100" s="1289" t="s">
        <v>8626</v>
      </c>
      <c r="E100" s="1352"/>
      <c r="F100" s="1359">
        <v>37405.269999999997</v>
      </c>
      <c r="G100" s="1360" t="s">
        <v>2531</v>
      </c>
      <c r="H100" s="1361">
        <v>44214</v>
      </c>
      <c r="I100" s="1340" t="s">
        <v>8617</v>
      </c>
      <c r="J100" s="471" t="s">
        <v>8826</v>
      </c>
      <c r="K100" s="1362" t="s">
        <v>496</v>
      </c>
      <c r="L100" s="1363"/>
      <c r="M100" s="1362" t="s">
        <v>496</v>
      </c>
      <c r="N100" s="1363"/>
      <c r="O100" s="1284" t="s">
        <v>496</v>
      </c>
      <c r="P100" s="1284"/>
      <c r="Q100" s="1284"/>
      <c r="R100" s="1284"/>
      <c r="S100" s="1347"/>
    </row>
    <row r="101" spans="1:19" s="835" customFormat="1" ht="39.75" customHeight="1" thickBot="1" x14ac:dyDescent="0.25">
      <c r="A101" s="1364"/>
      <c r="B101" s="1365"/>
      <c r="C101" s="1366"/>
      <c r="D101" s="1367" t="s">
        <v>7536</v>
      </c>
      <c r="E101" s="1366"/>
      <c r="F101" s="1368">
        <v>10625</v>
      </c>
      <c r="G101" s="1369" t="s">
        <v>2531</v>
      </c>
      <c r="H101" s="1370">
        <v>44211</v>
      </c>
      <c r="I101" s="1371" t="s">
        <v>8617</v>
      </c>
      <c r="J101" s="419" t="s">
        <v>8827</v>
      </c>
      <c r="K101" s="1372" t="s">
        <v>496</v>
      </c>
      <c r="L101" s="1373"/>
      <c r="M101" s="1372" t="s">
        <v>496</v>
      </c>
      <c r="N101" s="1373"/>
      <c r="O101" s="1374" t="s">
        <v>496</v>
      </c>
      <c r="P101" s="1374"/>
      <c r="Q101" s="1374"/>
      <c r="R101" s="1374"/>
      <c r="S101" s="1375"/>
    </row>
    <row r="102" spans="1:19" s="603" customFormat="1" ht="12.75" thickTop="1" x14ac:dyDescent="0.2">
      <c r="A102" s="613"/>
      <c r="B102" s="614"/>
      <c r="C102" s="607"/>
      <c r="D102" s="614"/>
      <c r="E102" s="607"/>
      <c r="F102" s="615"/>
      <c r="G102" s="619"/>
      <c r="H102" s="616"/>
      <c r="I102" s="614"/>
      <c r="J102" s="609"/>
      <c r="O102" s="602"/>
      <c r="P102" s="602"/>
      <c r="Q102" s="602"/>
      <c r="R102" s="602"/>
      <c r="S102" s="604"/>
    </row>
    <row r="103" spans="1:19" s="603" customFormat="1" x14ac:dyDescent="0.2">
      <c r="A103" s="613"/>
      <c r="B103" s="614"/>
      <c r="C103" s="607"/>
      <c r="D103" s="614"/>
      <c r="E103" s="607"/>
      <c r="F103" s="615"/>
      <c r="G103" s="619"/>
      <c r="H103" s="616"/>
      <c r="I103" s="614"/>
      <c r="J103" s="609"/>
      <c r="O103" s="602"/>
      <c r="P103" s="602"/>
      <c r="Q103" s="602"/>
      <c r="R103" s="602"/>
      <c r="S103" s="604"/>
    </row>
    <row r="104" spans="1:19" s="603" customFormat="1" x14ac:dyDescent="0.2">
      <c r="A104" s="613"/>
      <c r="B104" s="614"/>
      <c r="C104" s="607"/>
      <c r="D104" s="614"/>
      <c r="E104" s="607"/>
      <c r="F104" s="615"/>
      <c r="G104" s="619"/>
      <c r="H104" s="616"/>
      <c r="I104" s="614"/>
      <c r="J104" s="609"/>
      <c r="O104" s="602"/>
      <c r="P104" s="602"/>
      <c r="Q104" s="602"/>
      <c r="R104" s="602"/>
      <c r="S104" s="604"/>
    </row>
    <row r="105" spans="1:19" s="603" customFormat="1" x14ac:dyDescent="0.2">
      <c r="A105" s="613"/>
      <c r="B105" s="614"/>
      <c r="C105" s="607"/>
      <c r="D105" s="614"/>
      <c r="E105" s="607"/>
      <c r="F105" s="615"/>
      <c r="G105" s="619"/>
      <c r="H105" s="616"/>
      <c r="I105" s="614"/>
      <c r="J105" s="609"/>
      <c r="O105" s="602"/>
      <c r="P105" s="602"/>
      <c r="Q105" s="602"/>
      <c r="R105" s="602"/>
      <c r="S105" s="604"/>
    </row>
    <row r="106" spans="1:19" s="603" customFormat="1" x14ac:dyDescent="0.2">
      <c r="A106" s="613"/>
      <c r="B106" s="614"/>
      <c r="C106" s="607"/>
      <c r="D106" s="614"/>
      <c r="E106" s="607"/>
      <c r="F106" s="615"/>
      <c r="G106" s="619"/>
      <c r="H106" s="616"/>
      <c r="I106" s="614"/>
      <c r="J106" s="609"/>
      <c r="O106" s="602"/>
      <c r="P106" s="602"/>
      <c r="Q106" s="602"/>
      <c r="R106" s="602"/>
      <c r="S106" s="604"/>
    </row>
    <row r="107" spans="1:19" s="603" customFormat="1" x14ac:dyDescent="0.2">
      <c r="A107" s="613"/>
      <c r="B107" s="614"/>
      <c r="C107" s="607"/>
      <c r="D107" s="614"/>
      <c r="E107" s="607"/>
      <c r="F107" s="615"/>
      <c r="G107" s="619"/>
      <c r="H107" s="616"/>
      <c r="I107" s="614"/>
      <c r="J107" s="609"/>
      <c r="O107" s="602"/>
      <c r="P107" s="602"/>
      <c r="Q107" s="602"/>
      <c r="R107" s="602"/>
      <c r="S107" s="604"/>
    </row>
    <row r="108" spans="1:19" s="603" customFormat="1" x14ac:dyDescent="0.2">
      <c r="A108" s="613"/>
      <c r="B108" s="614"/>
      <c r="C108" s="607"/>
      <c r="D108" s="614"/>
      <c r="E108" s="607"/>
      <c r="F108" s="615"/>
      <c r="G108" s="619"/>
      <c r="H108" s="616"/>
      <c r="I108" s="614"/>
      <c r="J108" s="609"/>
      <c r="O108" s="602"/>
      <c r="P108" s="602"/>
      <c r="Q108" s="602"/>
      <c r="R108" s="602"/>
      <c r="S108" s="604"/>
    </row>
    <row r="109" spans="1:19" s="603" customFormat="1" x14ac:dyDescent="0.2">
      <c r="A109" s="613"/>
      <c r="B109" s="614"/>
      <c r="C109" s="607"/>
      <c r="D109" s="614"/>
      <c r="E109" s="607"/>
      <c r="F109" s="615"/>
      <c r="G109" s="619"/>
      <c r="H109" s="616"/>
      <c r="I109" s="614"/>
      <c r="J109" s="609"/>
      <c r="O109" s="602"/>
      <c r="P109" s="602"/>
      <c r="Q109" s="602"/>
      <c r="R109" s="602"/>
      <c r="S109" s="604"/>
    </row>
    <row r="110" spans="1:19" s="603" customFormat="1" x14ac:dyDescent="0.2">
      <c r="A110" s="613"/>
      <c r="B110" s="614"/>
      <c r="C110" s="607"/>
      <c r="D110" s="614"/>
      <c r="E110" s="607"/>
      <c r="F110" s="615"/>
      <c r="G110" s="619"/>
      <c r="H110" s="616"/>
      <c r="I110" s="614"/>
      <c r="J110" s="609"/>
      <c r="O110" s="602"/>
      <c r="P110" s="602"/>
      <c r="Q110" s="602"/>
      <c r="R110" s="602"/>
      <c r="S110" s="604"/>
    </row>
    <row r="111" spans="1:19" s="603" customFormat="1" x14ac:dyDescent="0.2">
      <c r="A111" s="613"/>
      <c r="B111" s="614"/>
      <c r="C111" s="607"/>
      <c r="D111" s="614"/>
      <c r="E111" s="607"/>
      <c r="F111" s="615"/>
      <c r="G111" s="619"/>
      <c r="H111" s="616"/>
      <c r="I111" s="614"/>
      <c r="J111" s="609"/>
      <c r="O111" s="602"/>
      <c r="P111" s="602"/>
      <c r="Q111" s="602"/>
      <c r="R111" s="602"/>
      <c r="S111" s="604"/>
    </row>
    <row r="112" spans="1:19" s="603" customFormat="1" x14ac:dyDescent="0.2">
      <c r="A112" s="613"/>
      <c r="B112" s="614"/>
      <c r="C112" s="607"/>
      <c r="D112" s="614"/>
      <c r="E112" s="607"/>
      <c r="F112" s="615"/>
      <c r="G112" s="619"/>
      <c r="H112" s="616"/>
      <c r="I112" s="614"/>
      <c r="J112" s="609"/>
      <c r="O112" s="602"/>
      <c r="P112" s="602"/>
      <c r="Q112" s="602"/>
      <c r="R112" s="602"/>
      <c r="S112" s="604"/>
    </row>
    <row r="113" spans="1:19" s="603" customFormat="1" x14ac:dyDescent="0.2">
      <c r="A113" s="613"/>
      <c r="B113" s="614"/>
      <c r="C113" s="607"/>
      <c r="D113" s="614"/>
      <c r="E113" s="607"/>
      <c r="F113" s="615"/>
      <c r="G113" s="619"/>
      <c r="H113" s="616"/>
      <c r="I113" s="614"/>
      <c r="J113" s="609"/>
      <c r="O113" s="602"/>
      <c r="P113" s="602"/>
      <c r="Q113" s="602"/>
      <c r="R113" s="602"/>
      <c r="S113" s="604"/>
    </row>
    <row r="114" spans="1:19" s="603" customFormat="1" x14ac:dyDescent="0.2">
      <c r="A114" s="613"/>
      <c r="B114" s="614"/>
      <c r="C114" s="607"/>
      <c r="D114" s="614"/>
      <c r="E114" s="607"/>
      <c r="F114" s="615"/>
      <c r="G114" s="619"/>
      <c r="H114" s="616"/>
      <c r="I114" s="614"/>
      <c r="J114" s="609"/>
      <c r="O114" s="602"/>
      <c r="P114" s="602"/>
      <c r="Q114" s="602"/>
      <c r="R114" s="602"/>
      <c r="S114" s="604"/>
    </row>
    <row r="115" spans="1:19" s="603" customFormat="1" x14ac:dyDescent="0.2">
      <c r="A115" s="613"/>
      <c r="B115" s="614"/>
      <c r="C115" s="607"/>
      <c r="D115" s="614"/>
      <c r="E115" s="607"/>
      <c r="F115" s="615"/>
      <c r="G115" s="619"/>
      <c r="H115" s="616"/>
      <c r="I115" s="614"/>
      <c r="J115" s="609"/>
      <c r="O115" s="602"/>
      <c r="P115" s="602"/>
      <c r="Q115" s="602"/>
      <c r="R115" s="602"/>
      <c r="S115" s="604"/>
    </row>
    <row r="116" spans="1:19" s="603" customFormat="1" x14ac:dyDescent="0.2">
      <c r="A116" s="613"/>
      <c r="B116" s="614"/>
      <c r="C116" s="607"/>
      <c r="D116" s="614"/>
      <c r="E116" s="607"/>
      <c r="F116" s="615"/>
      <c r="G116" s="619"/>
      <c r="H116" s="616"/>
      <c r="I116" s="614"/>
      <c r="J116" s="609"/>
      <c r="O116" s="602"/>
      <c r="P116" s="602"/>
      <c r="Q116" s="602"/>
      <c r="R116" s="602"/>
      <c r="S116" s="604"/>
    </row>
    <row r="117" spans="1:19" s="603" customFormat="1" x14ac:dyDescent="0.2">
      <c r="A117" s="613"/>
      <c r="B117" s="614"/>
      <c r="C117" s="607"/>
      <c r="D117" s="614"/>
      <c r="E117" s="607"/>
      <c r="F117" s="615"/>
      <c r="G117" s="619"/>
      <c r="H117" s="616"/>
      <c r="I117" s="614"/>
      <c r="J117" s="609"/>
      <c r="O117" s="602"/>
      <c r="P117" s="602"/>
      <c r="Q117" s="602"/>
      <c r="R117" s="602"/>
      <c r="S117" s="604"/>
    </row>
    <row r="118" spans="1:19" s="603" customFormat="1" x14ac:dyDescent="0.2">
      <c r="A118" s="613"/>
      <c r="B118" s="614"/>
      <c r="C118" s="607"/>
      <c r="D118" s="614"/>
      <c r="E118" s="607"/>
      <c r="F118" s="615"/>
      <c r="G118" s="619"/>
      <c r="H118" s="616"/>
      <c r="I118" s="614"/>
      <c r="J118" s="609"/>
      <c r="O118" s="602"/>
      <c r="P118" s="602"/>
      <c r="Q118" s="602"/>
      <c r="R118" s="602"/>
      <c r="S118" s="604"/>
    </row>
    <row r="119" spans="1:19" s="603" customFormat="1" x14ac:dyDescent="0.2">
      <c r="A119" s="613"/>
      <c r="B119" s="614"/>
      <c r="C119" s="607"/>
      <c r="D119" s="614"/>
      <c r="E119" s="607"/>
      <c r="F119" s="615"/>
      <c r="G119" s="619"/>
      <c r="H119" s="616"/>
      <c r="I119" s="614"/>
      <c r="J119" s="609"/>
      <c r="O119" s="602"/>
      <c r="P119" s="602"/>
      <c r="Q119" s="602"/>
      <c r="R119" s="602"/>
      <c r="S119" s="604"/>
    </row>
    <row r="120" spans="1:19" s="603" customFormat="1" x14ac:dyDescent="0.2">
      <c r="A120" s="613"/>
      <c r="B120" s="614"/>
      <c r="C120" s="607"/>
      <c r="D120" s="614"/>
      <c r="E120" s="607"/>
      <c r="F120" s="615"/>
      <c r="G120" s="619"/>
      <c r="H120" s="616"/>
      <c r="I120" s="614"/>
      <c r="J120" s="609"/>
      <c r="O120" s="602"/>
      <c r="P120" s="602"/>
      <c r="Q120" s="602"/>
      <c r="R120" s="602"/>
      <c r="S120" s="604"/>
    </row>
    <row r="121" spans="1:19" s="603" customFormat="1" x14ac:dyDescent="0.2">
      <c r="A121" s="613"/>
      <c r="B121" s="614"/>
      <c r="C121" s="607"/>
      <c r="D121" s="614"/>
      <c r="E121" s="607"/>
      <c r="F121" s="615"/>
      <c r="G121" s="619"/>
      <c r="H121" s="616"/>
      <c r="I121" s="614"/>
      <c r="J121" s="609"/>
      <c r="O121" s="602"/>
      <c r="P121" s="602"/>
      <c r="Q121" s="602"/>
      <c r="R121" s="602"/>
      <c r="S121" s="604"/>
    </row>
    <row r="122" spans="1:19" s="603" customFormat="1" x14ac:dyDescent="0.2">
      <c r="A122" s="613"/>
      <c r="B122" s="614"/>
      <c r="C122" s="607"/>
      <c r="D122" s="614"/>
      <c r="E122" s="607"/>
      <c r="F122" s="615"/>
      <c r="G122" s="619"/>
      <c r="H122" s="616"/>
      <c r="I122" s="614"/>
      <c r="J122" s="609"/>
      <c r="O122" s="602"/>
      <c r="P122" s="602"/>
      <c r="Q122" s="602"/>
      <c r="R122" s="602"/>
      <c r="S122" s="604"/>
    </row>
    <row r="123" spans="1:19" s="603" customFormat="1" x14ac:dyDescent="0.2">
      <c r="A123" s="613"/>
      <c r="B123" s="614"/>
      <c r="C123" s="607"/>
      <c r="D123" s="614"/>
      <c r="E123" s="607"/>
      <c r="F123" s="615"/>
      <c r="G123" s="619"/>
      <c r="H123" s="616"/>
      <c r="I123" s="614"/>
      <c r="J123" s="609"/>
      <c r="O123" s="602"/>
      <c r="P123" s="602"/>
      <c r="Q123" s="602"/>
      <c r="R123" s="602"/>
      <c r="S123" s="604"/>
    </row>
    <row r="124" spans="1:19" s="603" customFormat="1" x14ac:dyDescent="0.2">
      <c r="A124" s="613"/>
      <c r="B124" s="614"/>
      <c r="C124" s="607"/>
      <c r="D124" s="614"/>
      <c r="E124" s="607"/>
      <c r="F124" s="615"/>
      <c r="G124" s="619"/>
      <c r="H124" s="616"/>
      <c r="I124" s="614"/>
      <c r="J124" s="609"/>
      <c r="O124" s="602"/>
      <c r="P124" s="602"/>
      <c r="Q124" s="602"/>
      <c r="R124" s="602"/>
      <c r="S124" s="604"/>
    </row>
    <row r="125" spans="1:19" s="603" customFormat="1" x14ac:dyDescent="0.2">
      <c r="A125" s="613"/>
      <c r="B125" s="614"/>
      <c r="C125" s="607"/>
      <c r="D125" s="614"/>
      <c r="E125" s="607"/>
      <c r="F125" s="615"/>
      <c r="G125" s="619"/>
      <c r="H125" s="616"/>
      <c r="I125" s="614"/>
      <c r="J125" s="609"/>
      <c r="O125" s="602"/>
      <c r="P125" s="602"/>
      <c r="Q125" s="602"/>
      <c r="R125" s="602"/>
      <c r="S125" s="604"/>
    </row>
    <row r="126" spans="1:19" s="603" customFormat="1" x14ac:dyDescent="0.2">
      <c r="A126" s="613"/>
      <c r="B126" s="614"/>
      <c r="C126" s="607"/>
      <c r="D126" s="614"/>
      <c r="E126" s="607"/>
      <c r="F126" s="615"/>
      <c r="G126" s="619"/>
      <c r="H126" s="616"/>
      <c r="I126" s="614"/>
      <c r="J126" s="609"/>
      <c r="O126" s="602"/>
      <c r="P126" s="602"/>
      <c r="Q126" s="602"/>
      <c r="R126" s="602"/>
      <c r="S126" s="604"/>
    </row>
    <row r="127" spans="1:19" s="603" customFormat="1" x14ac:dyDescent="0.2">
      <c r="A127" s="613"/>
      <c r="B127" s="614"/>
      <c r="C127" s="607"/>
      <c r="D127" s="614"/>
      <c r="E127" s="607"/>
      <c r="F127" s="615"/>
      <c r="G127" s="619"/>
      <c r="H127" s="616"/>
      <c r="I127" s="614"/>
      <c r="J127" s="609"/>
      <c r="O127" s="602"/>
      <c r="P127" s="602"/>
      <c r="Q127" s="602"/>
      <c r="R127" s="602"/>
      <c r="S127" s="604"/>
    </row>
    <row r="128" spans="1:19" s="603" customFormat="1" x14ac:dyDescent="0.2">
      <c r="A128" s="613"/>
      <c r="B128" s="614"/>
      <c r="C128" s="607"/>
      <c r="D128" s="614"/>
      <c r="E128" s="607"/>
      <c r="F128" s="615"/>
      <c r="G128" s="619"/>
      <c r="H128" s="616"/>
      <c r="I128" s="614"/>
      <c r="J128" s="609"/>
      <c r="O128" s="602"/>
      <c r="P128" s="602"/>
      <c r="Q128" s="602"/>
      <c r="R128" s="602"/>
      <c r="S128" s="604"/>
    </row>
    <row r="129" spans="1:19" s="603" customFormat="1" x14ac:dyDescent="0.2">
      <c r="A129" s="613"/>
      <c r="B129" s="614"/>
      <c r="C129" s="607"/>
      <c r="D129" s="614"/>
      <c r="E129" s="607"/>
      <c r="F129" s="615"/>
      <c r="G129" s="619"/>
      <c r="H129" s="616"/>
      <c r="I129" s="614"/>
      <c r="J129" s="609"/>
      <c r="O129" s="602"/>
      <c r="P129" s="602"/>
      <c r="Q129" s="602"/>
      <c r="R129" s="602"/>
      <c r="S129" s="604"/>
    </row>
    <row r="130" spans="1:19" s="603" customFormat="1" x14ac:dyDescent="0.2">
      <c r="A130" s="613"/>
      <c r="B130" s="614"/>
      <c r="C130" s="607"/>
      <c r="D130" s="614"/>
      <c r="E130" s="607"/>
      <c r="F130" s="615"/>
      <c r="G130" s="619"/>
      <c r="H130" s="616"/>
      <c r="I130" s="614"/>
      <c r="J130" s="609"/>
      <c r="O130" s="602"/>
      <c r="P130" s="602"/>
      <c r="Q130" s="602"/>
      <c r="R130" s="602"/>
      <c r="S130" s="604"/>
    </row>
    <row r="131" spans="1:19" s="603" customFormat="1" x14ac:dyDescent="0.2">
      <c r="A131" s="613"/>
      <c r="B131" s="614"/>
      <c r="C131" s="607"/>
      <c r="D131" s="614"/>
      <c r="E131" s="607"/>
      <c r="F131" s="615"/>
      <c r="G131" s="619"/>
      <c r="H131" s="616"/>
      <c r="I131" s="614"/>
      <c r="J131" s="609"/>
      <c r="O131" s="602"/>
      <c r="P131" s="602"/>
      <c r="Q131" s="602"/>
      <c r="R131" s="602"/>
      <c r="S131" s="604"/>
    </row>
    <row r="132" spans="1:19" s="603" customFormat="1" x14ac:dyDescent="0.2">
      <c r="A132" s="613"/>
      <c r="B132" s="614"/>
      <c r="C132" s="607"/>
      <c r="D132" s="614"/>
      <c r="E132" s="607"/>
      <c r="F132" s="615"/>
      <c r="G132" s="619"/>
      <c r="H132" s="616"/>
      <c r="I132" s="614"/>
      <c r="J132" s="609"/>
      <c r="O132" s="602"/>
      <c r="P132" s="602"/>
      <c r="Q132" s="602"/>
      <c r="R132" s="602"/>
      <c r="S132" s="604"/>
    </row>
    <row r="133" spans="1:19" s="603" customFormat="1" x14ac:dyDescent="0.2">
      <c r="A133" s="613"/>
      <c r="B133" s="614"/>
      <c r="C133" s="607"/>
      <c r="D133" s="614"/>
      <c r="E133" s="607"/>
      <c r="F133" s="615"/>
      <c r="G133" s="619"/>
      <c r="H133" s="616"/>
      <c r="I133" s="614"/>
      <c r="J133" s="609"/>
      <c r="O133" s="602"/>
      <c r="P133" s="602"/>
      <c r="Q133" s="602"/>
      <c r="R133" s="602"/>
      <c r="S133" s="604"/>
    </row>
    <row r="134" spans="1:19" s="603" customFormat="1" x14ac:dyDescent="0.2">
      <c r="A134" s="613"/>
      <c r="B134" s="614"/>
      <c r="C134" s="607"/>
      <c r="D134" s="614"/>
      <c r="E134" s="607"/>
      <c r="F134" s="615"/>
      <c r="G134" s="619"/>
      <c r="H134" s="616"/>
      <c r="I134" s="614"/>
      <c r="J134" s="609"/>
      <c r="O134" s="602"/>
      <c r="P134" s="602"/>
      <c r="Q134" s="602"/>
      <c r="R134" s="602"/>
      <c r="S134" s="604"/>
    </row>
    <row r="135" spans="1:19" s="603" customFormat="1" x14ac:dyDescent="0.2">
      <c r="A135" s="613"/>
      <c r="B135" s="614"/>
      <c r="C135" s="607"/>
      <c r="D135" s="614"/>
      <c r="E135" s="607"/>
      <c r="F135" s="615"/>
      <c r="G135" s="619"/>
      <c r="H135" s="616"/>
      <c r="I135" s="614"/>
      <c r="J135" s="609"/>
      <c r="O135" s="602"/>
      <c r="P135" s="602"/>
      <c r="Q135" s="602"/>
      <c r="R135" s="602"/>
      <c r="S135" s="604"/>
    </row>
    <row r="136" spans="1:19" s="603" customFormat="1" x14ac:dyDescent="0.2">
      <c r="A136" s="613"/>
      <c r="B136" s="614"/>
      <c r="C136" s="607"/>
      <c r="D136" s="614"/>
      <c r="E136" s="607"/>
      <c r="F136" s="615"/>
      <c r="G136" s="619"/>
      <c r="H136" s="616"/>
      <c r="I136" s="614"/>
      <c r="J136" s="609"/>
      <c r="O136" s="602"/>
      <c r="P136" s="602"/>
      <c r="Q136" s="602"/>
      <c r="R136" s="602"/>
      <c r="S136" s="604"/>
    </row>
    <row r="137" spans="1:19" s="603" customFormat="1" x14ac:dyDescent="0.2">
      <c r="A137" s="613"/>
      <c r="B137" s="614"/>
      <c r="C137" s="607"/>
      <c r="D137" s="614"/>
      <c r="E137" s="607"/>
      <c r="F137" s="615"/>
      <c r="G137" s="619"/>
      <c r="H137" s="616"/>
      <c r="I137" s="614"/>
      <c r="J137" s="609"/>
      <c r="O137" s="602"/>
      <c r="P137" s="602"/>
      <c r="Q137" s="602"/>
      <c r="R137" s="602"/>
      <c r="S137" s="604"/>
    </row>
    <row r="138" spans="1:19" s="603" customFormat="1" x14ac:dyDescent="0.2">
      <c r="A138" s="613"/>
      <c r="B138" s="614"/>
      <c r="C138" s="607"/>
      <c r="D138" s="614"/>
      <c r="E138" s="607"/>
      <c r="F138" s="615"/>
      <c r="G138" s="619"/>
      <c r="H138" s="616"/>
      <c r="I138" s="614"/>
      <c r="J138" s="609"/>
      <c r="O138" s="602"/>
      <c r="P138" s="602"/>
      <c r="Q138" s="602"/>
      <c r="R138" s="602"/>
      <c r="S138" s="604"/>
    </row>
    <row r="139" spans="1:19" s="603" customFormat="1" x14ac:dyDescent="0.2">
      <c r="A139" s="613"/>
      <c r="B139" s="614"/>
      <c r="C139" s="607"/>
      <c r="D139" s="614"/>
      <c r="E139" s="607"/>
      <c r="F139" s="615"/>
      <c r="G139" s="619"/>
      <c r="H139" s="616"/>
      <c r="I139" s="614"/>
      <c r="J139" s="609"/>
      <c r="O139" s="602"/>
      <c r="P139" s="602"/>
      <c r="Q139" s="602"/>
      <c r="R139" s="602"/>
      <c r="S139" s="604"/>
    </row>
    <row r="140" spans="1:19" s="603" customFormat="1" x14ac:dyDescent="0.2">
      <c r="A140" s="613"/>
      <c r="B140" s="614"/>
      <c r="C140" s="607"/>
      <c r="D140" s="614"/>
      <c r="E140" s="607"/>
      <c r="F140" s="615"/>
      <c r="G140" s="619"/>
      <c r="H140" s="616"/>
      <c r="I140" s="614"/>
      <c r="J140" s="609"/>
      <c r="O140" s="602"/>
      <c r="P140" s="602"/>
      <c r="Q140" s="602"/>
      <c r="R140" s="602"/>
      <c r="S140" s="604"/>
    </row>
    <row r="141" spans="1:19" s="603" customFormat="1" x14ac:dyDescent="0.2">
      <c r="A141" s="613"/>
      <c r="B141" s="614"/>
      <c r="C141" s="607"/>
      <c r="D141" s="614"/>
      <c r="E141" s="607"/>
      <c r="F141" s="615"/>
      <c r="G141" s="619"/>
      <c r="H141" s="616"/>
      <c r="I141" s="614"/>
      <c r="J141" s="609"/>
      <c r="O141" s="602"/>
      <c r="P141" s="602"/>
      <c r="Q141" s="602"/>
      <c r="R141" s="602"/>
      <c r="S141" s="604"/>
    </row>
    <row r="142" spans="1:19" s="603" customFormat="1" x14ac:dyDescent="0.2">
      <c r="A142" s="613"/>
      <c r="B142" s="614"/>
      <c r="C142" s="607"/>
      <c r="D142" s="614"/>
      <c r="E142" s="607"/>
      <c r="F142" s="615"/>
      <c r="G142" s="619"/>
      <c r="H142" s="616"/>
      <c r="I142" s="614"/>
      <c r="J142" s="609"/>
      <c r="O142" s="602"/>
      <c r="P142" s="602"/>
      <c r="Q142" s="602"/>
      <c r="R142" s="602"/>
      <c r="S142" s="604"/>
    </row>
    <row r="143" spans="1:19" s="603" customFormat="1" x14ac:dyDescent="0.2">
      <c r="A143" s="613"/>
      <c r="B143" s="614"/>
      <c r="C143" s="607"/>
      <c r="D143" s="614"/>
      <c r="E143" s="607"/>
      <c r="F143" s="615"/>
      <c r="G143" s="619"/>
      <c r="H143" s="616"/>
      <c r="I143" s="614"/>
      <c r="J143" s="609"/>
      <c r="O143" s="602"/>
      <c r="P143" s="602"/>
      <c r="Q143" s="602"/>
      <c r="R143" s="602"/>
      <c r="S143" s="604"/>
    </row>
    <row r="144" spans="1:19" s="603" customFormat="1" x14ac:dyDescent="0.2">
      <c r="A144" s="613"/>
      <c r="B144" s="614"/>
      <c r="C144" s="607"/>
      <c r="D144" s="614"/>
      <c r="E144" s="607"/>
      <c r="F144" s="615"/>
      <c r="G144" s="619"/>
      <c r="H144" s="616"/>
      <c r="I144" s="614"/>
      <c r="J144" s="609"/>
      <c r="O144" s="602"/>
      <c r="P144" s="602"/>
      <c r="Q144" s="602"/>
      <c r="R144" s="602"/>
      <c r="S144" s="604"/>
    </row>
    <row r="145" spans="1:19" s="603" customFormat="1" x14ac:dyDescent="0.2">
      <c r="A145" s="613"/>
      <c r="B145" s="614"/>
      <c r="C145" s="607"/>
      <c r="D145" s="614"/>
      <c r="E145" s="607"/>
      <c r="F145" s="615"/>
      <c r="G145" s="619"/>
      <c r="H145" s="616"/>
      <c r="I145" s="614"/>
      <c r="J145" s="609"/>
      <c r="O145" s="602"/>
      <c r="P145" s="602"/>
      <c r="Q145" s="602"/>
      <c r="R145" s="602"/>
      <c r="S145" s="604"/>
    </row>
    <row r="146" spans="1:19" s="603" customFormat="1" x14ac:dyDescent="0.2">
      <c r="A146" s="613"/>
      <c r="B146" s="614"/>
      <c r="C146" s="607"/>
      <c r="D146" s="614"/>
      <c r="E146" s="607"/>
      <c r="F146" s="615"/>
      <c r="G146" s="619"/>
      <c r="H146" s="616"/>
      <c r="I146" s="614"/>
      <c r="J146" s="609"/>
      <c r="O146" s="602"/>
      <c r="P146" s="602"/>
      <c r="Q146" s="602"/>
      <c r="R146" s="602"/>
      <c r="S146" s="604"/>
    </row>
    <row r="147" spans="1:19" s="603" customFormat="1" x14ac:dyDescent="0.2">
      <c r="A147" s="613"/>
      <c r="B147" s="614"/>
      <c r="C147" s="607"/>
      <c r="D147" s="614"/>
      <c r="E147" s="607"/>
      <c r="F147" s="615"/>
      <c r="G147" s="619"/>
      <c r="H147" s="616"/>
      <c r="I147" s="614"/>
      <c r="J147" s="609"/>
      <c r="O147" s="602"/>
      <c r="P147" s="602"/>
      <c r="Q147" s="602"/>
      <c r="R147" s="602"/>
      <c r="S147" s="604"/>
    </row>
    <row r="148" spans="1:19" s="603" customFormat="1" x14ac:dyDescent="0.2">
      <c r="A148" s="613"/>
      <c r="B148" s="614"/>
      <c r="C148" s="607"/>
      <c r="D148" s="614"/>
      <c r="E148" s="607"/>
      <c r="F148" s="615"/>
      <c r="G148" s="619"/>
      <c r="H148" s="616"/>
      <c r="I148" s="614"/>
      <c r="J148" s="609"/>
      <c r="O148" s="602"/>
      <c r="P148" s="602"/>
      <c r="Q148" s="602"/>
      <c r="R148" s="602"/>
      <c r="S148" s="604"/>
    </row>
    <row r="149" spans="1:19" s="603" customFormat="1" x14ac:dyDescent="0.2">
      <c r="A149" s="613"/>
      <c r="B149" s="614"/>
      <c r="C149" s="607"/>
      <c r="D149" s="614"/>
      <c r="E149" s="607"/>
      <c r="F149" s="615"/>
      <c r="G149" s="619"/>
      <c r="H149" s="616"/>
      <c r="I149" s="614"/>
      <c r="J149" s="609"/>
      <c r="O149" s="602"/>
      <c r="P149" s="602"/>
      <c r="Q149" s="602"/>
      <c r="R149" s="602"/>
      <c r="S149" s="604"/>
    </row>
    <row r="150" spans="1:19" s="603" customFormat="1" x14ac:dyDescent="0.2">
      <c r="A150" s="613"/>
      <c r="B150" s="614"/>
      <c r="C150" s="607"/>
      <c r="D150" s="614"/>
      <c r="E150" s="607"/>
      <c r="F150" s="615"/>
      <c r="G150" s="619"/>
      <c r="H150" s="616"/>
      <c r="I150" s="614"/>
      <c r="J150" s="609"/>
      <c r="O150" s="602"/>
      <c r="P150" s="602"/>
      <c r="Q150" s="602"/>
      <c r="R150" s="602"/>
      <c r="S150" s="604"/>
    </row>
    <row r="151" spans="1:19" s="603" customFormat="1" x14ac:dyDescent="0.2">
      <c r="A151" s="613"/>
      <c r="B151" s="614"/>
      <c r="C151" s="607"/>
      <c r="D151" s="614"/>
      <c r="E151" s="607"/>
      <c r="F151" s="615"/>
      <c r="G151" s="619"/>
      <c r="H151" s="616"/>
      <c r="I151" s="614"/>
      <c r="J151" s="609"/>
      <c r="O151" s="602"/>
      <c r="P151" s="602"/>
      <c r="Q151" s="602"/>
      <c r="R151" s="602"/>
      <c r="S151" s="604"/>
    </row>
    <row r="152" spans="1:19" s="603" customFormat="1" x14ac:dyDescent="0.2">
      <c r="A152" s="613"/>
      <c r="B152" s="614"/>
      <c r="C152" s="607"/>
      <c r="D152" s="614"/>
      <c r="E152" s="607"/>
      <c r="F152" s="615"/>
      <c r="G152" s="619"/>
      <c r="H152" s="616"/>
      <c r="I152" s="614"/>
      <c r="J152" s="609"/>
      <c r="O152" s="602"/>
      <c r="P152" s="602"/>
      <c r="Q152" s="602"/>
      <c r="R152" s="602"/>
      <c r="S152" s="604"/>
    </row>
    <row r="153" spans="1:19" s="603" customFormat="1" x14ac:dyDescent="0.2">
      <c r="A153" s="613"/>
      <c r="B153" s="614"/>
      <c r="C153" s="607"/>
      <c r="D153" s="614"/>
      <c r="E153" s="607"/>
      <c r="F153" s="615"/>
      <c r="G153" s="619"/>
      <c r="H153" s="616"/>
      <c r="I153" s="614"/>
      <c r="J153" s="609"/>
      <c r="O153" s="602"/>
      <c r="P153" s="602"/>
      <c r="Q153" s="602"/>
      <c r="R153" s="602"/>
      <c r="S153" s="604"/>
    </row>
    <row r="154" spans="1:19" s="603" customFormat="1" x14ac:dyDescent="0.2">
      <c r="A154" s="613"/>
      <c r="B154" s="614"/>
      <c r="C154" s="607"/>
      <c r="D154" s="614"/>
      <c r="E154" s="607"/>
      <c r="F154" s="615"/>
      <c r="G154" s="619"/>
      <c r="H154" s="616"/>
      <c r="I154" s="614"/>
      <c r="J154" s="609"/>
      <c r="O154" s="602"/>
      <c r="P154" s="602"/>
      <c r="Q154" s="602"/>
      <c r="R154" s="602"/>
      <c r="S154" s="604"/>
    </row>
    <row r="155" spans="1:19" s="603" customFormat="1" x14ac:dyDescent="0.2">
      <c r="A155" s="613"/>
      <c r="B155" s="614"/>
      <c r="C155" s="607"/>
      <c r="D155" s="614"/>
      <c r="E155" s="607"/>
      <c r="F155" s="615"/>
      <c r="G155" s="619"/>
      <c r="H155" s="616"/>
      <c r="I155" s="614"/>
      <c r="J155" s="609"/>
      <c r="O155" s="602"/>
      <c r="P155" s="602"/>
      <c r="Q155" s="602"/>
      <c r="R155" s="602"/>
      <c r="S155" s="604"/>
    </row>
    <row r="156" spans="1:19" s="603" customFormat="1" x14ac:dyDescent="0.2">
      <c r="A156" s="613"/>
      <c r="B156" s="614"/>
      <c r="C156" s="607"/>
      <c r="D156" s="614"/>
      <c r="E156" s="607"/>
      <c r="F156" s="615"/>
      <c r="G156" s="619"/>
      <c r="H156" s="616"/>
      <c r="I156" s="614"/>
      <c r="J156" s="609"/>
      <c r="O156" s="602"/>
      <c r="P156" s="602"/>
      <c r="Q156" s="602"/>
      <c r="R156" s="602"/>
      <c r="S156" s="604"/>
    </row>
    <row r="157" spans="1:19" s="603" customFormat="1" x14ac:dyDescent="0.2">
      <c r="A157" s="613"/>
      <c r="B157" s="614"/>
      <c r="C157" s="607"/>
      <c r="D157" s="614"/>
      <c r="E157" s="607"/>
      <c r="F157" s="615"/>
      <c r="G157" s="619"/>
      <c r="H157" s="616"/>
      <c r="I157" s="614"/>
      <c r="J157" s="609"/>
      <c r="O157" s="602"/>
      <c r="P157" s="602"/>
      <c r="Q157" s="602"/>
      <c r="R157" s="602"/>
      <c r="S157" s="604"/>
    </row>
    <row r="158" spans="1:19" s="603" customFormat="1" x14ac:dyDescent="0.2">
      <c r="A158" s="613"/>
      <c r="B158" s="614"/>
      <c r="C158" s="607"/>
      <c r="D158" s="614"/>
      <c r="E158" s="607"/>
      <c r="F158" s="615"/>
      <c r="G158" s="619"/>
      <c r="H158" s="616"/>
      <c r="I158" s="614"/>
      <c r="J158" s="609"/>
      <c r="O158" s="602"/>
      <c r="P158" s="602"/>
      <c r="Q158" s="602"/>
      <c r="R158" s="602"/>
      <c r="S158" s="604"/>
    </row>
    <row r="159" spans="1:19" s="603" customFormat="1" x14ac:dyDescent="0.2">
      <c r="A159" s="613"/>
      <c r="B159" s="614"/>
      <c r="C159" s="607"/>
      <c r="D159" s="614"/>
      <c r="E159" s="607"/>
      <c r="F159" s="615"/>
      <c r="G159" s="619"/>
      <c r="H159" s="616"/>
      <c r="I159" s="614"/>
      <c r="J159" s="609"/>
      <c r="O159" s="602"/>
      <c r="P159" s="602"/>
      <c r="Q159" s="602"/>
      <c r="R159" s="602"/>
      <c r="S159" s="604"/>
    </row>
    <row r="160" spans="1:19" s="603" customFormat="1" x14ac:dyDescent="0.2">
      <c r="A160" s="613"/>
      <c r="B160" s="614"/>
      <c r="C160" s="607"/>
      <c r="D160" s="614"/>
      <c r="E160" s="607"/>
      <c r="F160" s="615"/>
      <c r="G160" s="619"/>
      <c r="H160" s="616"/>
      <c r="I160" s="614"/>
      <c r="J160" s="609"/>
      <c r="O160" s="602"/>
      <c r="P160" s="602"/>
      <c r="Q160" s="602"/>
      <c r="R160" s="602"/>
      <c r="S160" s="604"/>
    </row>
    <row r="161" spans="1:19" s="603" customFormat="1" x14ac:dyDescent="0.2">
      <c r="A161" s="613"/>
      <c r="B161" s="614"/>
      <c r="C161" s="607"/>
      <c r="D161" s="614"/>
      <c r="E161" s="607"/>
      <c r="F161" s="615"/>
      <c r="G161" s="619"/>
      <c r="H161" s="616"/>
      <c r="I161" s="614"/>
      <c r="J161" s="609"/>
      <c r="O161" s="602"/>
      <c r="P161" s="602"/>
      <c r="Q161" s="602"/>
      <c r="R161" s="602"/>
      <c r="S161" s="604"/>
    </row>
    <row r="162" spans="1:19" s="603" customFormat="1" x14ac:dyDescent="0.2">
      <c r="A162" s="613"/>
      <c r="B162" s="614"/>
      <c r="C162" s="607"/>
      <c r="D162" s="614"/>
      <c r="E162" s="607"/>
      <c r="F162" s="615"/>
      <c r="G162" s="619"/>
      <c r="H162" s="616"/>
      <c r="I162" s="614"/>
      <c r="J162" s="609"/>
      <c r="O162" s="602"/>
      <c r="P162" s="602"/>
      <c r="Q162" s="602"/>
      <c r="R162" s="602"/>
      <c r="S162" s="604"/>
    </row>
    <row r="163" spans="1:19" s="603" customFormat="1" x14ac:dyDescent="0.2">
      <c r="A163" s="613"/>
      <c r="B163" s="614"/>
      <c r="C163" s="607"/>
      <c r="D163" s="614"/>
      <c r="E163" s="607"/>
      <c r="F163" s="615"/>
      <c r="G163" s="619"/>
      <c r="H163" s="616"/>
      <c r="I163" s="614"/>
      <c r="J163" s="609"/>
      <c r="O163" s="602"/>
      <c r="P163" s="602"/>
      <c r="Q163" s="602"/>
      <c r="R163" s="602"/>
      <c r="S163" s="604"/>
    </row>
    <row r="164" spans="1:19" s="603" customFormat="1" x14ac:dyDescent="0.2">
      <c r="A164" s="613"/>
      <c r="B164" s="614"/>
      <c r="C164" s="607"/>
      <c r="D164" s="614"/>
      <c r="E164" s="607"/>
      <c r="F164" s="615"/>
      <c r="G164" s="619"/>
      <c r="H164" s="616"/>
      <c r="I164" s="614"/>
      <c r="J164" s="609"/>
      <c r="O164" s="602"/>
      <c r="P164" s="602"/>
      <c r="Q164" s="602"/>
      <c r="R164" s="602"/>
      <c r="S164" s="604"/>
    </row>
    <row r="165" spans="1:19" s="603" customFormat="1" x14ac:dyDescent="0.2">
      <c r="A165" s="613"/>
      <c r="B165" s="614"/>
      <c r="C165" s="607"/>
      <c r="D165" s="614"/>
      <c r="E165" s="607"/>
      <c r="F165" s="615"/>
      <c r="G165" s="619"/>
      <c r="H165" s="616"/>
      <c r="I165" s="614"/>
      <c r="J165" s="609"/>
      <c r="O165" s="602"/>
      <c r="P165" s="602"/>
      <c r="Q165" s="602"/>
      <c r="R165" s="602"/>
      <c r="S165" s="604"/>
    </row>
    <row r="166" spans="1:19" s="603" customFormat="1" x14ac:dyDescent="0.2">
      <c r="A166" s="613"/>
      <c r="B166" s="614"/>
      <c r="C166" s="607"/>
      <c r="D166" s="614"/>
      <c r="E166" s="607"/>
      <c r="F166" s="615"/>
      <c r="G166" s="619"/>
      <c r="H166" s="616"/>
      <c r="I166" s="614"/>
      <c r="J166" s="609"/>
      <c r="O166" s="602"/>
      <c r="P166" s="602"/>
      <c r="Q166" s="602"/>
      <c r="R166" s="602"/>
      <c r="S166" s="604"/>
    </row>
    <row r="167" spans="1:19" s="603" customFormat="1" x14ac:dyDescent="0.2">
      <c r="A167" s="613"/>
      <c r="B167" s="614"/>
      <c r="C167" s="607"/>
      <c r="D167" s="614"/>
      <c r="E167" s="607"/>
      <c r="F167" s="615"/>
      <c r="G167" s="619"/>
      <c r="H167" s="616"/>
      <c r="I167" s="614"/>
      <c r="J167" s="609"/>
      <c r="O167" s="602"/>
      <c r="P167" s="602"/>
      <c r="Q167" s="602"/>
      <c r="R167" s="602"/>
      <c r="S167" s="604"/>
    </row>
    <row r="168" spans="1:19" s="603" customFormat="1" x14ac:dyDescent="0.2">
      <c r="A168" s="613"/>
      <c r="B168" s="614"/>
      <c r="C168" s="607"/>
      <c r="D168" s="614"/>
      <c r="E168" s="607"/>
      <c r="F168" s="615"/>
      <c r="G168" s="619"/>
      <c r="H168" s="616"/>
      <c r="I168" s="614"/>
      <c r="J168" s="609"/>
      <c r="O168" s="602"/>
      <c r="P168" s="602"/>
      <c r="Q168" s="602"/>
      <c r="R168" s="602"/>
      <c r="S168" s="604"/>
    </row>
    <row r="169" spans="1:19" s="603" customFormat="1" x14ac:dyDescent="0.2">
      <c r="A169" s="613"/>
      <c r="B169" s="614"/>
      <c r="C169" s="607"/>
      <c r="D169" s="614"/>
      <c r="E169" s="607"/>
      <c r="F169" s="615"/>
      <c r="G169" s="619"/>
      <c r="H169" s="616"/>
      <c r="I169" s="614"/>
      <c r="J169" s="609"/>
      <c r="O169" s="602"/>
      <c r="P169" s="602"/>
      <c r="Q169" s="602"/>
      <c r="R169" s="602"/>
      <c r="S169" s="604"/>
    </row>
    <row r="170" spans="1:19" s="603" customFormat="1" x14ac:dyDescent="0.2">
      <c r="A170" s="613"/>
      <c r="B170" s="614"/>
      <c r="C170" s="607"/>
      <c r="D170" s="614"/>
      <c r="E170" s="607"/>
      <c r="F170" s="615"/>
      <c r="G170" s="619"/>
      <c r="H170" s="616"/>
      <c r="I170" s="614"/>
      <c r="J170" s="609"/>
      <c r="O170" s="602"/>
      <c r="P170" s="602"/>
      <c r="Q170" s="602"/>
      <c r="R170" s="602"/>
      <c r="S170" s="604"/>
    </row>
    <row r="171" spans="1:19" s="603" customFormat="1" x14ac:dyDescent="0.2">
      <c r="A171" s="613"/>
      <c r="B171" s="614"/>
      <c r="C171" s="607"/>
      <c r="D171" s="614"/>
      <c r="E171" s="607"/>
      <c r="F171" s="615"/>
      <c r="G171" s="619"/>
      <c r="H171" s="616"/>
      <c r="I171" s="614"/>
      <c r="J171" s="609"/>
      <c r="O171" s="602"/>
      <c r="P171" s="602"/>
      <c r="Q171" s="602"/>
      <c r="R171" s="602"/>
      <c r="S171" s="604"/>
    </row>
    <row r="172" spans="1:19" s="603" customFormat="1" x14ac:dyDescent="0.2">
      <c r="A172" s="613"/>
      <c r="B172" s="614"/>
      <c r="C172" s="607"/>
      <c r="D172" s="614"/>
      <c r="E172" s="607"/>
      <c r="F172" s="615"/>
      <c r="G172" s="619"/>
      <c r="H172" s="616"/>
      <c r="I172" s="614"/>
      <c r="J172" s="609"/>
      <c r="O172" s="602"/>
      <c r="P172" s="602"/>
      <c r="Q172" s="602"/>
      <c r="R172" s="602"/>
      <c r="S172" s="604"/>
    </row>
    <row r="173" spans="1:19" s="603" customFormat="1" x14ac:dyDescent="0.2">
      <c r="A173" s="613"/>
      <c r="B173" s="614"/>
      <c r="C173" s="607"/>
      <c r="D173" s="614"/>
      <c r="E173" s="607"/>
      <c r="F173" s="615"/>
      <c r="G173" s="619"/>
      <c r="H173" s="616"/>
      <c r="I173" s="614"/>
      <c r="J173" s="609"/>
      <c r="O173" s="602"/>
      <c r="P173" s="602"/>
      <c r="Q173" s="602"/>
      <c r="R173" s="602"/>
      <c r="S173" s="604"/>
    </row>
    <row r="174" spans="1:19" s="603" customFormat="1" x14ac:dyDescent="0.2">
      <c r="A174" s="613"/>
      <c r="B174" s="614"/>
      <c r="C174" s="607"/>
      <c r="D174" s="614"/>
      <c r="E174" s="607"/>
      <c r="F174" s="615"/>
      <c r="G174" s="619"/>
      <c r="H174" s="616"/>
      <c r="I174" s="614"/>
      <c r="J174" s="609"/>
      <c r="O174" s="602"/>
      <c r="P174" s="602"/>
      <c r="Q174" s="602"/>
      <c r="R174" s="602"/>
      <c r="S174" s="604"/>
    </row>
    <row r="175" spans="1:19" s="603" customFormat="1" x14ac:dyDescent="0.2">
      <c r="A175" s="613"/>
      <c r="B175" s="614"/>
      <c r="C175" s="607"/>
      <c r="D175" s="614"/>
      <c r="E175" s="607"/>
      <c r="F175" s="615"/>
      <c r="G175" s="619"/>
      <c r="H175" s="616"/>
      <c r="I175" s="614"/>
      <c r="J175" s="609"/>
      <c r="O175" s="602"/>
      <c r="P175" s="602"/>
      <c r="Q175" s="602"/>
      <c r="R175" s="602"/>
      <c r="S175" s="604"/>
    </row>
    <row r="176" spans="1:19" s="603" customFormat="1" x14ac:dyDescent="0.2">
      <c r="A176" s="613"/>
      <c r="B176" s="614"/>
      <c r="C176" s="607"/>
      <c r="D176" s="614"/>
      <c r="E176" s="607"/>
      <c r="F176" s="615"/>
      <c r="G176" s="619"/>
      <c r="H176" s="616"/>
      <c r="I176" s="614"/>
      <c r="J176" s="609"/>
      <c r="O176" s="602"/>
      <c r="P176" s="602"/>
      <c r="Q176" s="602"/>
      <c r="R176" s="602"/>
      <c r="S176" s="604"/>
    </row>
    <row r="177" spans="1:19" s="603" customFormat="1" x14ac:dyDescent="0.2">
      <c r="A177" s="613"/>
      <c r="B177" s="614"/>
      <c r="C177" s="607"/>
      <c r="D177" s="614"/>
      <c r="E177" s="607"/>
      <c r="F177" s="615"/>
      <c r="G177" s="619"/>
      <c r="H177" s="616"/>
      <c r="I177" s="614"/>
      <c r="J177" s="609"/>
      <c r="O177" s="602"/>
      <c r="P177" s="602"/>
      <c r="Q177" s="602"/>
      <c r="R177" s="602"/>
      <c r="S177" s="604"/>
    </row>
    <row r="178" spans="1:19" s="603" customFormat="1" x14ac:dyDescent="0.2">
      <c r="A178" s="613"/>
      <c r="B178" s="614"/>
      <c r="C178" s="607"/>
      <c r="D178" s="614"/>
      <c r="E178" s="607"/>
      <c r="F178" s="615"/>
      <c r="G178" s="619"/>
      <c r="H178" s="616"/>
      <c r="I178" s="614"/>
      <c r="J178" s="609"/>
      <c r="O178" s="602"/>
      <c r="P178" s="602"/>
      <c r="Q178" s="602"/>
      <c r="R178" s="602"/>
      <c r="S178" s="604"/>
    </row>
    <row r="179" spans="1:19" s="603" customFormat="1" x14ac:dyDescent="0.2">
      <c r="A179" s="613"/>
      <c r="B179" s="614"/>
      <c r="C179" s="607"/>
      <c r="D179" s="614"/>
      <c r="E179" s="607"/>
      <c r="F179" s="615"/>
      <c r="G179" s="619"/>
      <c r="H179" s="616"/>
      <c r="I179" s="614"/>
      <c r="J179" s="609"/>
      <c r="O179" s="602"/>
      <c r="P179" s="602"/>
      <c r="Q179" s="602"/>
      <c r="R179" s="602"/>
      <c r="S179" s="604"/>
    </row>
    <row r="180" spans="1:19" s="603" customFormat="1" x14ac:dyDescent="0.2">
      <c r="A180" s="613"/>
      <c r="B180" s="614"/>
      <c r="C180" s="607"/>
      <c r="D180" s="614"/>
      <c r="E180" s="607"/>
      <c r="F180" s="615"/>
      <c r="G180" s="619"/>
      <c r="H180" s="616"/>
      <c r="I180" s="614"/>
      <c r="J180" s="609"/>
      <c r="O180" s="602"/>
      <c r="P180" s="602"/>
      <c r="Q180" s="602"/>
      <c r="R180" s="602"/>
      <c r="S180" s="604"/>
    </row>
    <row r="181" spans="1:19" s="603" customFormat="1" x14ac:dyDescent="0.2">
      <c r="A181" s="613"/>
      <c r="B181" s="614"/>
      <c r="C181" s="607"/>
      <c r="D181" s="614"/>
      <c r="E181" s="607"/>
      <c r="F181" s="615"/>
      <c r="G181" s="619"/>
      <c r="H181" s="616"/>
      <c r="I181" s="614"/>
      <c r="J181" s="609"/>
      <c r="O181" s="602"/>
      <c r="P181" s="602"/>
      <c r="Q181" s="602"/>
      <c r="R181" s="602"/>
      <c r="S181" s="604"/>
    </row>
    <row r="182" spans="1:19" s="603" customFormat="1" x14ac:dyDescent="0.2">
      <c r="A182" s="613"/>
      <c r="B182" s="614"/>
      <c r="C182" s="607"/>
      <c r="D182" s="614"/>
      <c r="E182" s="607"/>
      <c r="F182" s="615"/>
      <c r="G182" s="619"/>
      <c r="H182" s="616"/>
      <c r="I182" s="614"/>
      <c r="J182" s="609"/>
      <c r="O182" s="602"/>
      <c r="P182" s="602"/>
      <c r="Q182" s="602"/>
      <c r="R182" s="602"/>
      <c r="S182" s="604"/>
    </row>
    <row r="183" spans="1:19" s="603" customFormat="1" x14ac:dyDescent="0.2">
      <c r="A183" s="613"/>
      <c r="B183" s="614"/>
      <c r="C183" s="607"/>
      <c r="D183" s="614"/>
      <c r="E183" s="607"/>
      <c r="F183" s="615"/>
      <c r="G183" s="619"/>
      <c r="H183" s="616"/>
      <c r="I183" s="614"/>
      <c r="J183" s="609"/>
      <c r="O183" s="602"/>
      <c r="P183" s="602"/>
      <c r="Q183" s="602"/>
      <c r="R183" s="602"/>
      <c r="S183" s="604"/>
    </row>
    <row r="184" spans="1:19" s="603" customFormat="1" x14ac:dyDescent="0.2">
      <c r="A184" s="613"/>
      <c r="B184" s="614"/>
      <c r="C184" s="607"/>
      <c r="D184" s="614"/>
      <c r="E184" s="607"/>
      <c r="F184" s="615"/>
      <c r="G184" s="619"/>
      <c r="H184" s="616"/>
      <c r="I184" s="614"/>
      <c r="J184" s="609"/>
      <c r="O184" s="602"/>
      <c r="P184" s="602"/>
      <c r="Q184" s="602"/>
      <c r="R184" s="602"/>
      <c r="S184" s="604"/>
    </row>
    <row r="185" spans="1:19" s="603" customFormat="1" x14ac:dyDescent="0.2">
      <c r="A185" s="613"/>
      <c r="B185" s="614"/>
      <c r="C185" s="607"/>
      <c r="D185" s="614"/>
      <c r="E185" s="607"/>
      <c r="F185" s="615"/>
      <c r="G185" s="619"/>
      <c r="H185" s="616"/>
      <c r="I185" s="614"/>
      <c r="J185" s="609"/>
      <c r="O185" s="602"/>
      <c r="P185" s="602"/>
      <c r="Q185" s="602"/>
      <c r="R185" s="602"/>
      <c r="S185" s="604"/>
    </row>
    <row r="186" spans="1:19" s="603" customFormat="1" x14ac:dyDescent="0.2">
      <c r="A186" s="613"/>
      <c r="B186" s="614"/>
      <c r="C186" s="607"/>
      <c r="D186" s="614"/>
      <c r="E186" s="607"/>
      <c r="F186" s="615"/>
      <c r="G186" s="619"/>
      <c r="H186" s="616"/>
      <c r="I186" s="614"/>
      <c r="J186" s="609"/>
      <c r="O186" s="602"/>
      <c r="P186" s="602"/>
      <c r="Q186" s="602"/>
      <c r="R186" s="602"/>
      <c r="S186" s="604"/>
    </row>
    <row r="187" spans="1:19" s="603" customFormat="1" x14ac:dyDescent="0.2">
      <c r="A187" s="613"/>
      <c r="B187" s="614"/>
      <c r="C187" s="607"/>
      <c r="D187" s="614"/>
      <c r="E187" s="607"/>
      <c r="F187" s="615"/>
      <c r="G187" s="619"/>
      <c r="H187" s="616"/>
      <c r="I187" s="614"/>
      <c r="J187" s="609"/>
      <c r="O187" s="602"/>
      <c r="P187" s="602"/>
      <c r="Q187" s="602"/>
      <c r="R187" s="602"/>
      <c r="S187" s="604"/>
    </row>
    <row r="188" spans="1:19" s="603" customFormat="1" x14ac:dyDescent="0.2">
      <c r="A188" s="613"/>
      <c r="B188" s="614"/>
      <c r="C188" s="607"/>
      <c r="D188" s="614"/>
      <c r="E188" s="607"/>
      <c r="F188" s="615"/>
      <c r="G188" s="619"/>
      <c r="H188" s="616"/>
      <c r="I188" s="614"/>
      <c r="J188" s="609"/>
      <c r="O188" s="602"/>
      <c r="P188" s="602"/>
      <c r="Q188" s="602"/>
      <c r="R188" s="602"/>
      <c r="S188" s="604"/>
    </row>
    <row r="189" spans="1:19" s="603" customFormat="1" x14ac:dyDescent="0.2">
      <c r="A189" s="613"/>
      <c r="B189" s="614"/>
      <c r="C189" s="607"/>
      <c r="D189" s="614"/>
      <c r="E189" s="607"/>
      <c r="F189" s="615"/>
      <c r="G189" s="619"/>
      <c r="H189" s="616"/>
      <c r="I189" s="614"/>
      <c r="J189" s="609"/>
      <c r="O189" s="602"/>
      <c r="P189" s="602"/>
      <c r="Q189" s="602"/>
      <c r="R189" s="602"/>
      <c r="S189" s="604"/>
    </row>
    <row r="190" spans="1:19" s="603" customFormat="1" x14ac:dyDescent="0.2">
      <c r="A190" s="613"/>
      <c r="B190" s="614"/>
      <c r="C190" s="607"/>
      <c r="D190" s="614"/>
      <c r="E190" s="607"/>
      <c r="F190" s="615"/>
      <c r="G190" s="619"/>
      <c r="H190" s="616"/>
      <c r="I190" s="614"/>
      <c r="J190" s="609"/>
      <c r="O190" s="602"/>
      <c r="P190" s="602"/>
      <c r="Q190" s="602"/>
      <c r="R190" s="602"/>
      <c r="S190" s="604"/>
    </row>
    <row r="191" spans="1:19" s="603" customFormat="1" x14ac:dyDescent="0.2">
      <c r="A191" s="613"/>
      <c r="B191" s="614"/>
      <c r="C191" s="607"/>
      <c r="D191" s="614"/>
      <c r="E191" s="607"/>
      <c r="F191" s="615"/>
      <c r="G191" s="619"/>
      <c r="H191" s="616"/>
      <c r="I191" s="614"/>
      <c r="J191" s="609"/>
      <c r="O191" s="602"/>
      <c r="P191" s="602"/>
      <c r="Q191" s="602"/>
      <c r="R191" s="602"/>
      <c r="S191" s="604"/>
    </row>
    <row r="192" spans="1:19" s="603" customFormat="1" x14ac:dyDescent="0.2">
      <c r="A192" s="613"/>
      <c r="B192" s="614"/>
      <c r="C192" s="607"/>
      <c r="D192" s="614"/>
      <c r="E192" s="607"/>
      <c r="F192" s="615"/>
      <c r="G192" s="619"/>
      <c r="H192" s="616"/>
      <c r="I192" s="614"/>
      <c r="J192" s="609"/>
      <c r="O192" s="602"/>
      <c r="P192" s="602"/>
      <c r="Q192" s="602"/>
      <c r="R192" s="602"/>
      <c r="S192" s="604"/>
    </row>
    <row r="193" spans="1:19" s="603" customFormat="1" x14ac:dyDescent="0.2">
      <c r="A193" s="613"/>
      <c r="B193" s="614"/>
      <c r="C193" s="607"/>
      <c r="D193" s="614"/>
      <c r="E193" s="607"/>
      <c r="F193" s="615"/>
      <c r="G193" s="619"/>
      <c r="H193" s="616"/>
      <c r="I193" s="614"/>
      <c r="J193" s="609"/>
      <c r="O193" s="602"/>
      <c r="P193" s="602"/>
      <c r="Q193" s="602"/>
      <c r="R193" s="602"/>
      <c r="S193" s="604"/>
    </row>
    <row r="194" spans="1:19" s="603" customFormat="1" x14ac:dyDescent="0.2">
      <c r="A194" s="613"/>
      <c r="B194" s="614"/>
      <c r="C194" s="607"/>
      <c r="D194" s="614"/>
      <c r="E194" s="607"/>
      <c r="F194" s="615"/>
      <c r="G194" s="619"/>
      <c r="H194" s="616"/>
      <c r="I194" s="614"/>
      <c r="J194" s="609"/>
      <c r="O194" s="602"/>
      <c r="P194" s="602"/>
      <c r="Q194" s="602"/>
      <c r="R194" s="602"/>
      <c r="S194" s="604"/>
    </row>
    <row r="195" spans="1:19" s="603" customFormat="1" x14ac:dyDescent="0.2">
      <c r="A195" s="613"/>
      <c r="B195" s="614"/>
      <c r="C195" s="607"/>
      <c r="D195" s="614"/>
      <c r="E195" s="607"/>
      <c r="F195" s="615"/>
      <c r="G195" s="619"/>
      <c r="H195" s="616"/>
      <c r="I195" s="614"/>
      <c r="J195" s="609"/>
      <c r="O195" s="602"/>
      <c r="P195" s="602"/>
      <c r="Q195" s="602"/>
      <c r="R195" s="602"/>
      <c r="S195" s="604"/>
    </row>
    <row r="196" spans="1:19" s="603" customFormat="1" x14ac:dyDescent="0.2">
      <c r="A196" s="613"/>
      <c r="B196" s="614"/>
      <c r="C196" s="607"/>
      <c r="D196" s="614"/>
      <c r="E196" s="607"/>
      <c r="F196" s="615"/>
      <c r="G196" s="619"/>
      <c r="H196" s="616"/>
      <c r="I196" s="614"/>
      <c r="J196" s="609"/>
      <c r="O196" s="602"/>
      <c r="P196" s="602"/>
      <c r="Q196" s="602"/>
      <c r="R196" s="602"/>
      <c r="S196" s="604"/>
    </row>
    <row r="197" spans="1:19" s="603" customFormat="1" x14ac:dyDescent="0.2">
      <c r="A197" s="613"/>
      <c r="B197" s="614"/>
      <c r="C197" s="607"/>
      <c r="D197" s="614"/>
      <c r="E197" s="607"/>
      <c r="F197" s="615"/>
      <c r="G197" s="619"/>
      <c r="H197" s="616"/>
      <c r="I197" s="614"/>
      <c r="J197" s="609"/>
      <c r="O197" s="602"/>
      <c r="P197" s="602"/>
      <c r="Q197" s="602"/>
      <c r="R197" s="602"/>
      <c r="S197" s="604"/>
    </row>
  </sheetData>
  <protectedRanges>
    <protectedRange sqref="A80:J81 A1:IB5 A8:J10 T9:IB10 A84:IB86 T80:IB81 K8:IB8 A102:IB65456 A88:J89 T87:IB89" name="Rango1"/>
    <protectedRange sqref="E18:H18 I21:I23 E47:G50 H49:J49 J47:J48 H50 J50 E51:H51 E17:J17 T14:IB20 A17:A20 E32:J33 B14:J15 J28:J31 J23:J26 E16:H16 E19:J20 F34:J36 E63:J63 E37:J39 E40:E46 G40:J46 E71:J71 F70:J70 F52:J53 G61:H62 G59:I60 G58:H58 F56:J57 G55:I55 G54:H54 A32:A63 T32:IB77 F73:J77 A70:A77 J72" name="Rango1_2"/>
    <protectedRange sqref="A14:A16" name="Rango1_2_8"/>
    <protectedRange sqref="T11:IB13 A11:A13" name="Rango1_2_7"/>
    <protectedRange sqref="B18:D20 B32:D32 B33:C33 E34:E36 B34:D39 B47:D51 B40:C46 E70 E52:E53 B61:B62 B52:C53 B56:C60 B54:B55 E56:E60 B73:E77 B63:D63 B70:D71" name="Rango1_2_9"/>
    <protectedRange sqref="A21:A31 T21:IB31 C21:C22 D52:D57 D33 C23:H23 C28:I31 I47:I48 I50 C24:I26 C27:J27" name="Rango1_2_13"/>
    <protectedRange sqref="B21:B31" name="Rango1_2_9_2"/>
    <protectedRange sqref="F22:H22" name="Rango1_2_14"/>
    <protectedRange sqref="F11:J11 B11:D12 I12:J13 B13 F12:H12" name="Rango1_2_7_3"/>
    <protectedRange sqref="F13:H13 C13:D13" name="Rango1_2_4_1_3"/>
    <protectedRange sqref="E11:E12" name="Rango1_2_7_1"/>
    <protectedRange sqref="E13" name="Rango1_2_4_1"/>
    <protectedRange sqref="I16:J16 I18:J18 I51:J51" name="Rango1_2_9_1"/>
    <protectedRange sqref="J21:J22 D21:H21" name="Rango1_2_10"/>
    <protectedRange sqref="D22" name="Rango1_2_11"/>
    <protectedRange sqref="E22" name="Rango1_2_15"/>
    <protectedRange sqref="D40:D46" name="Rango1_2_9_3"/>
    <protectedRange sqref="F40:F46" name="Rango1_2_2"/>
    <protectedRange sqref="D58:D60" name="Rango1_2_9_4"/>
    <protectedRange sqref="F58:F60" name="Rango1_2_1"/>
    <protectedRange sqref="I58" name="Rango1_2_3"/>
    <protectedRange sqref="J58:J62" name="Rango1_2_4"/>
    <protectedRange sqref="D61:D62" name="Rango1_2_9_5"/>
    <protectedRange sqref="C61:C62 E61:E62" name="Rango1_2_9_6"/>
    <protectedRange sqref="F61:F62" name="Rango1_2_5"/>
    <protectedRange sqref="I61:I62" name="Rango1_2_6"/>
    <protectedRange sqref="C54:C55" name="Rango1_2_9_7"/>
    <protectedRange sqref="E54:E55" name="Rango1_2_9_8"/>
    <protectedRange sqref="F54:F55" name="Rango1_2_12"/>
    <protectedRange sqref="I54" name="Rango1_2_16"/>
    <protectedRange sqref="J54:J55" name="Rango1_2_17"/>
    <protectedRange sqref="A64:A69 E64:J65" name="Rango1_2_18"/>
    <protectedRange sqref="B64:D65" name="Rango1_2_9_9"/>
    <protectedRange sqref="F66:J66" name="Rango1_2_19"/>
    <protectedRange sqref="B66:E66" name="Rango1_2_9_10"/>
    <protectedRange sqref="F68:J68 E69:J69 E67:J67" name="Rango1_2_20"/>
    <protectedRange sqref="E68 B67:D69" name="Rango1_2_9_11"/>
    <protectedRange sqref="E72:I72" name="Rango1_2_22"/>
    <protectedRange sqref="B72:D72" name="Rango1_2_9_13"/>
  </protectedRanges>
  <autoFilter ref="A10:U77"/>
  <mergeCells count="124">
    <mergeCell ref="A56:A57"/>
    <mergeCell ref="B54:B55"/>
    <mergeCell ref="C54:C55"/>
    <mergeCell ref="E54:E55"/>
    <mergeCell ref="G54:G55"/>
    <mergeCell ref="B56:B57"/>
    <mergeCell ref="E56:E57"/>
    <mergeCell ref="A64:A65"/>
    <mergeCell ref="B64:B65"/>
    <mergeCell ref="C64:C65"/>
    <mergeCell ref="E64:E65"/>
    <mergeCell ref="G64:G65"/>
    <mergeCell ref="A54:A55"/>
    <mergeCell ref="A58:A60"/>
    <mergeCell ref="A61:A62"/>
    <mergeCell ref="O80:R80"/>
    <mergeCell ref="B40:B46"/>
    <mergeCell ref="C40:C46"/>
    <mergeCell ref="E40:E46"/>
    <mergeCell ref="G40:G46"/>
    <mergeCell ref="H40:H46"/>
    <mergeCell ref="C56:C57"/>
    <mergeCell ref="B73:B74"/>
    <mergeCell ref="C73:C74"/>
    <mergeCell ref="E73:E74"/>
    <mergeCell ref="G73:G74"/>
    <mergeCell ref="H73:H74"/>
    <mergeCell ref="H54:H55"/>
    <mergeCell ref="I54:I55"/>
    <mergeCell ref="H64:H65"/>
    <mergeCell ref="I64:I65"/>
    <mergeCell ref="A37:A39"/>
    <mergeCell ref="B37:B39"/>
    <mergeCell ref="C37:C39"/>
    <mergeCell ref="E37:E39"/>
    <mergeCell ref="A34:A36"/>
    <mergeCell ref="B34:B36"/>
    <mergeCell ref="C34:C36"/>
    <mergeCell ref="E34:E36"/>
    <mergeCell ref="K80:L80"/>
    <mergeCell ref="F80:F81"/>
    <mergeCell ref="A80:A81"/>
    <mergeCell ref="B80:B81"/>
    <mergeCell ref="C80:C81"/>
    <mergeCell ref="D80:D81"/>
    <mergeCell ref="E80:E81"/>
    <mergeCell ref="G80:G81"/>
    <mergeCell ref="H80:H81"/>
    <mergeCell ref="I80:I81"/>
    <mergeCell ref="J80:J81"/>
    <mergeCell ref="A40:A46"/>
    <mergeCell ref="A79:S79"/>
    <mergeCell ref="S80:S81"/>
    <mergeCell ref="M80:N80"/>
    <mergeCell ref="A24:A26"/>
    <mergeCell ref="B24:B26"/>
    <mergeCell ref="C24:C26"/>
    <mergeCell ref="E24:E26"/>
    <mergeCell ref="K9:L9"/>
    <mergeCell ref="A14:A15"/>
    <mergeCell ref="B14:B15"/>
    <mergeCell ref="C14:C15"/>
    <mergeCell ref="E14:E15"/>
    <mergeCell ref="G9:G10"/>
    <mergeCell ref="A1:J1"/>
    <mergeCell ref="A6:S6"/>
    <mergeCell ref="A7:S7"/>
    <mergeCell ref="A9:A10"/>
    <mergeCell ref="B9:B10"/>
    <mergeCell ref="C9:C10"/>
    <mergeCell ref="D9:D10"/>
    <mergeCell ref="E9:E10"/>
    <mergeCell ref="F9:F10"/>
    <mergeCell ref="M9:N9"/>
    <mergeCell ref="O9:R9"/>
    <mergeCell ref="S9:S10"/>
    <mergeCell ref="H9:H10"/>
    <mergeCell ref="I9:I10"/>
    <mergeCell ref="J9:J10"/>
    <mergeCell ref="A8:S8"/>
    <mergeCell ref="I88:I89"/>
    <mergeCell ref="J88:J89"/>
    <mergeCell ref="A88:A89"/>
    <mergeCell ref="B88:B89"/>
    <mergeCell ref="C88:C89"/>
    <mergeCell ref="D88:D89"/>
    <mergeCell ref="E88:E89"/>
    <mergeCell ref="I58:I60"/>
    <mergeCell ref="B61:B62"/>
    <mergeCell ref="C61:C62"/>
    <mergeCell ref="E61:E62"/>
    <mergeCell ref="G61:G62"/>
    <mergeCell ref="H61:H62"/>
    <mergeCell ref="I61:I62"/>
    <mergeCell ref="B58:B60"/>
    <mergeCell ref="C58:C60"/>
    <mergeCell ref="E58:E60"/>
    <mergeCell ref="G58:G60"/>
    <mergeCell ref="H58:H60"/>
    <mergeCell ref="A73:A74"/>
    <mergeCell ref="A99:A101"/>
    <mergeCell ref="B99:B101"/>
    <mergeCell ref="C99:C101"/>
    <mergeCell ref="E99:E101"/>
    <mergeCell ref="A87:S87"/>
    <mergeCell ref="A92:A94"/>
    <mergeCell ref="B92:B94"/>
    <mergeCell ref="C92:C94"/>
    <mergeCell ref="E92:E94"/>
    <mergeCell ref="A95:A98"/>
    <mergeCell ref="B95:B98"/>
    <mergeCell ref="C95:C98"/>
    <mergeCell ref="E95:E98"/>
    <mergeCell ref="K88:L88"/>
    <mergeCell ref="M88:N88"/>
    <mergeCell ref="O88:R88"/>
    <mergeCell ref="S88:S89"/>
    <mergeCell ref="A90:A91"/>
    <mergeCell ref="B90:B91"/>
    <mergeCell ref="C90:C91"/>
    <mergeCell ref="E90:E91"/>
    <mergeCell ref="F88:F89"/>
    <mergeCell ref="G88:G89"/>
    <mergeCell ref="H88:H89"/>
  </mergeCells>
  <conditionalFormatting sqref="B19:J19 B20:H20 J20 B18:H18 D15 F15 J15 B32:I32 B33:C33 E33:I33 B34:D34 D35:D36 F34:I36 B37:J37 D38:D39 F38:J39 B49:J49 B47:G48 J47:J48 B51 B50:H50 J50 H15 G40:J40 I41:J46 E52:I53 G61:H61 G58:H58 D74 F74 I74:J74 B52:C53 B56:C56 F56:I57 B54 G54:H54 B63:J63 B75:J77 B70:J71 B73:J73">
    <cfRule type="cellIs" dxfId="85" priority="206" stopIfTrue="1" operator="lessThanOrEqual">
      <formula>0</formula>
    </cfRule>
  </conditionalFormatting>
  <conditionalFormatting sqref="A82">
    <cfRule type="cellIs" dxfId="84" priority="200" stopIfTrue="1" operator="lessThanOrEqual">
      <formula>0</formula>
    </cfRule>
  </conditionalFormatting>
  <conditionalFormatting sqref="A14:J14 A17:I17 A16:E16 G16:H16">
    <cfRule type="cellIs" dxfId="83" priority="174" stopIfTrue="1" operator="lessThanOrEqual">
      <formula>0</formula>
    </cfRule>
  </conditionalFormatting>
  <conditionalFormatting sqref="A11:A13">
    <cfRule type="cellIs" dxfId="82" priority="170" stopIfTrue="1" operator="lessThanOrEqual">
      <formula>0</formula>
    </cfRule>
  </conditionalFormatting>
  <conditionalFormatting sqref="I20">
    <cfRule type="cellIs" dxfId="81" priority="168" stopIfTrue="1" operator="lessThanOrEqual">
      <formula>0</formula>
    </cfRule>
  </conditionalFormatting>
  <conditionalFormatting sqref="J17">
    <cfRule type="cellIs" dxfId="80" priority="162" stopIfTrue="1" operator="lessThanOrEqual">
      <formula>0</formula>
    </cfRule>
  </conditionalFormatting>
  <conditionalFormatting sqref="I15">
    <cfRule type="cellIs" dxfId="79" priority="158" stopIfTrue="1" operator="lessThanOrEqual">
      <formula>0</formula>
    </cfRule>
  </conditionalFormatting>
  <conditionalFormatting sqref="B21:C22 D25:D26 F25:I26 B28:I31 B24:I24 B23:H23 B27:J27">
    <cfRule type="cellIs" dxfId="78" priority="156" stopIfTrue="1" operator="lessThanOrEqual">
      <formula>0</formula>
    </cfRule>
  </conditionalFormatting>
  <conditionalFormatting sqref="F22:H22">
    <cfRule type="cellIs" dxfId="77" priority="150" stopIfTrue="1" operator="lessThanOrEqual">
      <formula>0</formula>
    </cfRule>
  </conditionalFormatting>
  <conditionalFormatting sqref="J31:J32">
    <cfRule type="cellIs" dxfId="76" priority="143" stopIfTrue="1" operator="lessThanOrEqual">
      <formula>0</formula>
    </cfRule>
  </conditionalFormatting>
  <conditionalFormatting sqref="J24:J26">
    <cfRule type="cellIs" dxfId="75" priority="142" stopIfTrue="1" operator="lessThanOrEqual">
      <formula>0</formula>
    </cfRule>
  </conditionalFormatting>
  <conditionalFormatting sqref="D33">
    <cfRule type="cellIs" dxfId="74" priority="141" stopIfTrue="1" operator="lessThanOrEqual">
      <formula>0</formula>
    </cfRule>
  </conditionalFormatting>
  <conditionalFormatting sqref="J33:J36">
    <cfRule type="cellIs" dxfId="73" priority="140" stopIfTrue="1" operator="lessThanOrEqual">
      <formula>0</formula>
    </cfRule>
  </conditionalFormatting>
  <conditionalFormatting sqref="B11:D13 F11:I11 F12:H13">
    <cfRule type="cellIs" dxfId="72" priority="138" stopIfTrue="1" operator="lessThanOrEqual">
      <formula>0</formula>
    </cfRule>
  </conditionalFormatting>
  <conditionalFormatting sqref="D22">
    <cfRule type="cellIs" dxfId="71" priority="104" stopIfTrue="1" operator="lessThanOrEqual">
      <formula>0</formula>
    </cfRule>
  </conditionalFormatting>
  <conditionalFormatting sqref="I12:I13">
    <cfRule type="cellIs" dxfId="70" priority="128" stopIfTrue="1" operator="lessThanOrEqual">
      <formula>0</formula>
    </cfRule>
  </conditionalFormatting>
  <conditionalFormatting sqref="J11:J13">
    <cfRule type="cellIs" dxfId="69" priority="127" stopIfTrue="1" operator="lessThanOrEqual">
      <formula>0</formula>
    </cfRule>
  </conditionalFormatting>
  <conditionalFormatting sqref="J28:J30">
    <cfRule type="cellIs" dxfId="68" priority="126" stopIfTrue="1" operator="lessThanOrEqual">
      <formula>0</formula>
    </cfRule>
  </conditionalFormatting>
  <conditionalFormatting sqref="J23">
    <cfRule type="cellIs" dxfId="67" priority="125" stopIfTrue="1" operator="lessThanOrEqual">
      <formula>0</formula>
    </cfRule>
  </conditionalFormatting>
  <conditionalFormatting sqref="D52:D57">
    <cfRule type="cellIs" dxfId="66" priority="124" stopIfTrue="1" operator="lessThanOrEqual">
      <formula>0</formula>
    </cfRule>
  </conditionalFormatting>
  <conditionalFormatting sqref="J52:J53 J56:J57">
    <cfRule type="cellIs" dxfId="65" priority="123" stopIfTrue="1" operator="lessThanOrEqual">
      <formula>0</formula>
    </cfRule>
  </conditionalFormatting>
  <conditionalFormatting sqref="I23">
    <cfRule type="cellIs" dxfId="64" priority="99" stopIfTrue="1" operator="lessThanOrEqual">
      <formula>0</formula>
    </cfRule>
  </conditionalFormatting>
  <conditionalFormatting sqref="E34">
    <cfRule type="cellIs" dxfId="63" priority="121" stopIfTrue="1" operator="lessThanOrEqual">
      <formula>0</formula>
    </cfRule>
  </conditionalFormatting>
  <conditionalFormatting sqref="E13 E11">
    <cfRule type="cellIs" dxfId="62" priority="120" stopIfTrue="1" operator="lessThanOrEqual">
      <formula>0</formula>
    </cfRule>
  </conditionalFormatting>
  <conditionalFormatting sqref="E12">
    <cfRule type="cellIs" dxfId="61" priority="119" stopIfTrue="1" operator="lessThanOrEqual">
      <formula>0</formula>
    </cfRule>
  </conditionalFormatting>
  <conditionalFormatting sqref="I16">
    <cfRule type="cellIs" dxfId="60" priority="117" stopIfTrue="1" operator="lessThanOrEqual">
      <formula>0</formula>
    </cfRule>
  </conditionalFormatting>
  <conditionalFormatting sqref="J16">
    <cfRule type="cellIs" dxfId="59" priority="116" stopIfTrue="1" operator="lessThanOrEqual">
      <formula>0</formula>
    </cfRule>
  </conditionalFormatting>
  <conditionalFormatting sqref="I18">
    <cfRule type="cellIs" dxfId="58" priority="115" stopIfTrue="1" operator="lessThanOrEqual">
      <formula>0</formula>
    </cfRule>
  </conditionalFormatting>
  <conditionalFormatting sqref="J18">
    <cfRule type="cellIs" dxfId="57" priority="114" stopIfTrue="1" operator="lessThanOrEqual">
      <formula>0</formula>
    </cfRule>
  </conditionalFormatting>
  <conditionalFormatting sqref="D21:H21 J21">
    <cfRule type="cellIs" dxfId="56" priority="112" stopIfTrue="1" operator="lessThanOrEqual">
      <formula>0</formula>
    </cfRule>
  </conditionalFormatting>
  <conditionalFormatting sqref="I21">
    <cfRule type="cellIs" dxfId="55" priority="105" stopIfTrue="1" operator="lessThanOrEqual">
      <formula>0</formula>
    </cfRule>
  </conditionalFormatting>
  <conditionalFormatting sqref="E22">
    <cfRule type="cellIs" dxfId="54" priority="103" stopIfTrue="1" operator="lessThanOrEqual">
      <formula>0</formula>
    </cfRule>
  </conditionalFormatting>
  <conditionalFormatting sqref="J22">
    <cfRule type="cellIs" dxfId="53" priority="102" stopIfTrue="1" operator="lessThanOrEqual">
      <formula>0</formula>
    </cfRule>
  </conditionalFormatting>
  <conditionalFormatting sqref="I22">
    <cfRule type="cellIs" dxfId="52" priority="100" stopIfTrue="1" operator="lessThanOrEqual">
      <formula>0</formula>
    </cfRule>
  </conditionalFormatting>
  <conditionalFormatting sqref="I47">
    <cfRule type="cellIs" dxfId="51" priority="90" stopIfTrue="1" operator="lessThanOrEqual">
      <formula>0</formula>
    </cfRule>
  </conditionalFormatting>
  <conditionalFormatting sqref="I48">
    <cfRule type="cellIs" dxfId="50" priority="89" stopIfTrue="1" operator="lessThanOrEqual">
      <formula>0</formula>
    </cfRule>
  </conditionalFormatting>
  <conditionalFormatting sqref="I50">
    <cfRule type="cellIs" dxfId="49" priority="88" stopIfTrue="1" operator="lessThanOrEqual">
      <formula>0</formula>
    </cfRule>
  </conditionalFormatting>
  <conditionalFormatting sqref="C51:H51">
    <cfRule type="cellIs" dxfId="48" priority="87" stopIfTrue="1" operator="lessThanOrEqual">
      <formula>0</formula>
    </cfRule>
  </conditionalFormatting>
  <conditionalFormatting sqref="I51">
    <cfRule type="cellIs" dxfId="47" priority="86" stopIfTrue="1" operator="lessThanOrEqual">
      <formula>0</formula>
    </cfRule>
  </conditionalFormatting>
  <conditionalFormatting sqref="J51">
    <cfRule type="cellIs" dxfId="46" priority="85" stopIfTrue="1" operator="lessThanOrEqual">
      <formula>0</formula>
    </cfRule>
  </conditionalFormatting>
  <conditionalFormatting sqref="G15">
    <cfRule type="cellIs" dxfId="45" priority="71" stopIfTrue="1" operator="lessThanOrEqual">
      <formula>0</formula>
    </cfRule>
  </conditionalFormatting>
  <conditionalFormatting sqref="D40:D46">
    <cfRule type="cellIs" dxfId="44" priority="44" stopIfTrue="1" operator="lessThanOrEqual">
      <formula>0</formula>
    </cfRule>
  </conditionalFormatting>
  <conditionalFormatting sqref="F40:F46">
    <cfRule type="cellIs" dxfId="43" priority="43" stopIfTrue="1" operator="lessThanOrEqual">
      <formula>0</formula>
    </cfRule>
  </conditionalFormatting>
  <conditionalFormatting sqref="E56">
    <cfRule type="cellIs" dxfId="42" priority="42" stopIfTrue="1" operator="lessThanOrEqual">
      <formula>0</formula>
    </cfRule>
  </conditionalFormatting>
  <conditionalFormatting sqref="D58:D60">
    <cfRule type="cellIs" dxfId="41" priority="41" stopIfTrue="1" operator="lessThanOrEqual">
      <formula>0</formula>
    </cfRule>
  </conditionalFormatting>
  <conditionalFormatting sqref="F58:F60">
    <cfRule type="cellIs" dxfId="40" priority="40" stopIfTrue="1" operator="lessThanOrEqual">
      <formula>0</formula>
    </cfRule>
  </conditionalFormatting>
  <conditionalFormatting sqref="I58">
    <cfRule type="cellIs" dxfId="39" priority="39" stopIfTrue="1" operator="lessThanOrEqual">
      <formula>0</formula>
    </cfRule>
  </conditionalFormatting>
  <conditionalFormatting sqref="J58:J62">
    <cfRule type="cellIs" dxfId="38" priority="38" stopIfTrue="1" operator="lessThanOrEqual">
      <formula>0</formula>
    </cfRule>
  </conditionalFormatting>
  <conditionalFormatting sqref="D61:D62">
    <cfRule type="cellIs" dxfId="37" priority="37" stopIfTrue="1" operator="lessThanOrEqual">
      <formula>0</formula>
    </cfRule>
  </conditionalFormatting>
  <conditionalFormatting sqref="C61">
    <cfRule type="cellIs" dxfId="36" priority="36" stopIfTrue="1" operator="lessThanOrEqual">
      <formula>0</formula>
    </cfRule>
  </conditionalFormatting>
  <conditionalFormatting sqref="E61">
    <cfRule type="cellIs" dxfId="35" priority="35" stopIfTrue="1" operator="lessThanOrEqual">
      <formula>0</formula>
    </cfRule>
  </conditionalFormatting>
  <conditionalFormatting sqref="F61:F62">
    <cfRule type="cellIs" dxfId="34" priority="34" stopIfTrue="1" operator="lessThanOrEqual">
      <formula>0</formula>
    </cfRule>
  </conditionalFormatting>
  <conditionalFormatting sqref="I61">
    <cfRule type="cellIs" dxfId="33" priority="33" stopIfTrue="1" operator="lessThanOrEqual">
      <formula>0</formula>
    </cfRule>
  </conditionalFormatting>
  <conditionalFormatting sqref="C54">
    <cfRule type="cellIs" dxfId="32" priority="32" stopIfTrue="1" operator="lessThanOrEqual">
      <formula>0</formula>
    </cfRule>
  </conditionalFormatting>
  <conditionalFormatting sqref="E54">
    <cfRule type="cellIs" dxfId="31" priority="31" stopIfTrue="1" operator="lessThanOrEqual">
      <formula>0</formula>
    </cfRule>
  </conditionalFormatting>
  <conditionalFormatting sqref="F54:F55">
    <cfRule type="cellIs" dxfId="30" priority="30" stopIfTrue="1" operator="lessThanOrEqual">
      <formula>0</formula>
    </cfRule>
  </conditionalFormatting>
  <conditionalFormatting sqref="I54">
    <cfRule type="cellIs" dxfId="29" priority="29" stopIfTrue="1" operator="lessThanOrEqual">
      <formula>0</formula>
    </cfRule>
  </conditionalFormatting>
  <conditionalFormatting sqref="J54:J55">
    <cfRule type="cellIs" dxfId="28" priority="28" stopIfTrue="1" operator="lessThanOrEqual">
      <formula>0</formula>
    </cfRule>
  </conditionalFormatting>
  <conditionalFormatting sqref="A90:C90 A92:C92 A95:C95 D101 A99:C99 F101:H101 G95:J98 H92:J94">
    <cfRule type="cellIs" dxfId="27" priority="27" stopIfTrue="1" operator="lessThanOrEqual">
      <formula>0</formula>
    </cfRule>
  </conditionalFormatting>
  <conditionalFormatting sqref="E90:G90 E92 F91:G91 E95">
    <cfRule type="cellIs" dxfId="26" priority="26" stopIfTrue="1" operator="lessThanOrEqual">
      <formula>0</formula>
    </cfRule>
  </conditionalFormatting>
  <conditionalFormatting sqref="H90:H91">
    <cfRule type="cellIs" dxfId="25" priority="25" stopIfTrue="1" operator="lessThanOrEqual">
      <formula>0</formula>
    </cfRule>
  </conditionalFormatting>
  <conditionalFormatting sqref="I90:I91">
    <cfRule type="cellIs" dxfId="24" priority="24" stopIfTrue="1" operator="lessThanOrEqual">
      <formula>0</formula>
    </cfRule>
  </conditionalFormatting>
  <conditionalFormatting sqref="D90:D91">
    <cfRule type="cellIs" dxfId="23" priority="23" stopIfTrue="1" operator="lessThanOrEqual">
      <formula>0</formula>
    </cfRule>
  </conditionalFormatting>
  <conditionalFormatting sqref="D92:D98">
    <cfRule type="cellIs" dxfId="22" priority="22" stopIfTrue="1" operator="lessThanOrEqual">
      <formula>0</formula>
    </cfRule>
  </conditionalFormatting>
  <conditionalFormatting sqref="F92:F98">
    <cfRule type="cellIs" dxfId="21" priority="21" stopIfTrue="1" operator="lessThanOrEqual">
      <formula>0</formula>
    </cfRule>
  </conditionalFormatting>
  <conditionalFormatting sqref="J90:J91">
    <cfRule type="cellIs" dxfId="20" priority="20" stopIfTrue="1" operator="lessThanOrEqual">
      <formula>0</formula>
    </cfRule>
  </conditionalFormatting>
  <conditionalFormatting sqref="D99:H99 D100 F100:H100 J99:J101">
    <cfRule type="cellIs" dxfId="19" priority="19" stopIfTrue="1" operator="lessThanOrEqual">
      <formula>0</formula>
    </cfRule>
  </conditionalFormatting>
  <conditionalFormatting sqref="I99:I101">
    <cfRule type="cellIs" dxfId="18" priority="18" stopIfTrue="1" operator="lessThanOrEqual">
      <formula>0</formula>
    </cfRule>
  </conditionalFormatting>
  <conditionalFormatting sqref="G92:G94">
    <cfRule type="cellIs" dxfId="17" priority="17" stopIfTrue="1" operator="lessThanOrEqual">
      <formula>0</formula>
    </cfRule>
  </conditionalFormatting>
  <conditionalFormatting sqref="B82">
    <cfRule type="cellIs" dxfId="16" priority="16" stopIfTrue="1" operator="lessThanOrEqual">
      <formula>0</formula>
    </cfRule>
  </conditionalFormatting>
  <conditionalFormatting sqref="C82">
    <cfRule type="cellIs" dxfId="15" priority="15" stopIfTrue="1" operator="lessThanOrEqual">
      <formula>0</formula>
    </cfRule>
  </conditionalFormatting>
  <conditionalFormatting sqref="E82:G82">
    <cfRule type="cellIs" dxfId="14" priority="14" stopIfTrue="1" operator="lessThanOrEqual">
      <formula>0</formula>
    </cfRule>
  </conditionalFormatting>
  <conditionalFormatting sqref="H82">
    <cfRule type="cellIs" dxfId="13" priority="13" stopIfTrue="1" operator="lessThanOrEqual">
      <formula>0</formula>
    </cfRule>
  </conditionalFormatting>
  <conditionalFormatting sqref="D82">
    <cfRule type="cellIs" dxfId="12" priority="12" stopIfTrue="1" operator="lessThanOrEqual">
      <formula>0</formula>
    </cfRule>
  </conditionalFormatting>
  <conditionalFormatting sqref="J82">
    <cfRule type="cellIs" dxfId="11" priority="11" stopIfTrue="1" operator="lessThanOrEqual">
      <formula>0</formula>
    </cfRule>
  </conditionalFormatting>
  <conditionalFormatting sqref="I82">
    <cfRule type="cellIs" dxfId="10" priority="10" stopIfTrue="1" operator="lessThanOrEqual">
      <formula>0</formula>
    </cfRule>
  </conditionalFormatting>
  <conditionalFormatting sqref="B64:D64 D65 F64:I64 F65">
    <cfRule type="cellIs" dxfId="9" priority="9" stopIfTrue="1" operator="lessThanOrEqual">
      <formula>0</formula>
    </cfRule>
  </conditionalFormatting>
  <conditionalFormatting sqref="E64">
    <cfRule type="cellIs" dxfId="8" priority="8" stopIfTrue="1" operator="lessThanOrEqual">
      <formula>0</formula>
    </cfRule>
  </conditionalFormatting>
  <conditionalFormatting sqref="J64:J65">
    <cfRule type="cellIs" dxfId="7" priority="7" stopIfTrue="1" operator="lessThanOrEqual">
      <formula>0</formula>
    </cfRule>
  </conditionalFormatting>
  <conditionalFormatting sqref="B66:I66">
    <cfRule type="cellIs" dxfId="6" priority="6" stopIfTrue="1" operator="lessThanOrEqual">
      <formula>0</formula>
    </cfRule>
  </conditionalFormatting>
  <conditionalFormatting sqref="B68:C68 E68:I68 B67:I67 B69:I69">
    <cfRule type="cellIs" dxfId="5" priority="5" stopIfTrue="1" operator="lessThanOrEqual">
      <formula>0</formula>
    </cfRule>
  </conditionalFormatting>
  <conditionalFormatting sqref="D68">
    <cfRule type="cellIs" dxfId="4" priority="4" stopIfTrue="1" operator="lessThanOrEqual">
      <formula>0</formula>
    </cfRule>
  </conditionalFormatting>
  <conditionalFormatting sqref="J66:J69">
    <cfRule type="cellIs" dxfId="3" priority="3" stopIfTrue="1" operator="lessThanOrEqual">
      <formula>0</formula>
    </cfRule>
  </conditionalFormatting>
  <conditionalFormatting sqref="B72:I72">
    <cfRule type="cellIs" dxfId="1" priority="2" stopIfTrue="1" operator="lessThanOrEqual">
      <formula>0</formula>
    </cfRule>
  </conditionalFormatting>
  <conditionalFormatting sqref="J72">
    <cfRule type="cellIs" dxfId="0" priority="1" stopIfTrue="1" operator="lessThanOrEqual">
      <formula>0</formula>
    </cfRule>
  </conditionalFormatting>
  <hyperlinks>
    <hyperlink ref="J11" r:id="rId1"/>
    <hyperlink ref="J12" r:id="rId2"/>
    <hyperlink ref="J13" r:id="rId3" display="Prórroga de Contrato de Arrendamiento N° 03/20212"/>
    <hyperlink ref="J15" r:id="rId4"/>
    <hyperlink ref="J16" r:id="rId5" display="Declarado Desierto. Resolución Adjudicativa SBG N° 30/2021"/>
    <hyperlink ref="J18" r:id="rId6" display="Declarado Desierto. Resolución Adjudicativa SBG N° 06/2021"/>
    <hyperlink ref="J23" r:id="rId7" display="Contrato de Suministro  N° 19/2021"/>
    <hyperlink ref="J17" r:id="rId8"/>
    <hyperlink ref="J19" r:id="rId9"/>
    <hyperlink ref="J24" r:id="rId10"/>
    <hyperlink ref="J25" r:id="rId11"/>
    <hyperlink ref="J26" r:id="rId12"/>
    <hyperlink ref="J27" r:id="rId13"/>
    <hyperlink ref="J28" r:id="rId14"/>
    <hyperlink ref="J29" r:id="rId15"/>
    <hyperlink ref="J30" r:id="rId16"/>
    <hyperlink ref="J31" r:id="rId17"/>
    <hyperlink ref="J32" r:id="rId18"/>
    <hyperlink ref="J33" r:id="rId19"/>
    <hyperlink ref="J34" r:id="rId20"/>
    <hyperlink ref="J35" r:id="rId21"/>
    <hyperlink ref="J36" r:id="rId22"/>
    <hyperlink ref="J37" r:id="rId23"/>
    <hyperlink ref="J38" r:id="rId24"/>
    <hyperlink ref="J39" r:id="rId25"/>
    <hyperlink ref="J47" r:id="rId26"/>
    <hyperlink ref="J49" r:id="rId27"/>
    <hyperlink ref="J51" r:id="rId28" display="Declarado Desierto. Resolución Adjudicativa SBG N° 08/2021"/>
    <hyperlink ref="J52" r:id="rId29"/>
    <hyperlink ref="J48" r:id="rId30" display="contrato de Suministro N° 21/2021"/>
    <hyperlink ref="J63" r:id="rId31"/>
    <hyperlink ref="J90" r:id="rId32"/>
    <hyperlink ref="J91" r:id="rId33"/>
    <hyperlink ref="J92" r:id="rId34"/>
    <hyperlink ref="J93" r:id="rId35"/>
    <hyperlink ref="J94" r:id="rId36"/>
    <hyperlink ref="J95" r:id="rId37"/>
    <hyperlink ref="J96" r:id="rId38"/>
    <hyperlink ref="J97" r:id="rId39"/>
    <hyperlink ref="J98" r:id="rId40"/>
    <hyperlink ref="J99" r:id="rId41"/>
    <hyperlink ref="J100" r:id="rId42"/>
    <hyperlink ref="J101" r:id="rId43"/>
    <hyperlink ref="J66" r:id="rId44"/>
  </hyperlinks>
  <printOptions horizontalCentered="1"/>
  <pageMargins left="0" right="0" top="0.35433070866141736" bottom="0" header="0" footer="0"/>
  <pageSetup scale="45" orientation="landscape" horizontalDpi="300" verticalDpi="300" r:id="rId45"/>
  <headerFooter alignWithMargins="0"/>
  <colBreaks count="1" manualBreakCount="1">
    <brk id="20" max="1048575" man="1"/>
  </colBreaks>
  <drawing r:id="rId4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443"/>
  <sheetViews>
    <sheetView topLeftCell="A315" zoomScale="41" zoomScaleNormal="41" zoomScaleSheetLayoutView="57" workbookViewId="0">
      <selection activeCell="B323" sqref="B323"/>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42" customFormat="1" x14ac:dyDescent="0.2">
      <c r="A1" s="861"/>
      <c r="B1" s="861"/>
      <c r="C1" s="861"/>
      <c r="D1" s="861"/>
      <c r="E1" s="861"/>
      <c r="F1" s="861"/>
      <c r="G1" s="861"/>
      <c r="H1" s="861"/>
    </row>
    <row r="2" spans="1:25" s="42" customFormat="1" x14ac:dyDescent="0.2">
      <c r="A2" s="1"/>
      <c r="E2" s="7"/>
      <c r="F2" s="1"/>
      <c r="H2" s="1"/>
    </row>
    <row r="3" spans="1:25" s="42" customFormat="1" x14ac:dyDescent="0.2">
      <c r="A3" s="1"/>
      <c r="E3" s="7"/>
      <c r="F3" s="1"/>
      <c r="H3" s="1"/>
    </row>
    <row r="4" spans="1:25" s="42" customFormat="1" x14ac:dyDescent="0.2">
      <c r="A4" s="1"/>
      <c r="E4" s="7"/>
      <c r="F4" s="1"/>
      <c r="H4" s="1"/>
    </row>
    <row r="5" spans="1:25" s="42" customFormat="1" x14ac:dyDescent="0.2">
      <c r="A5" s="1"/>
      <c r="E5" s="7"/>
      <c r="F5" s="1"/>
      <c r="H5" s="1"/>
    </row>
    <row r="6" spans="1:25" s="42" customFormat="1" x14ac:dyDescent="0.2">
      <c r="A6" s="1"/>
      <c r="E6" s="7"/>
      <c r="F6" s="1"/>
      <c r="H6" s="1"/>
    </row>
    <row r="7" spans="1:25" s="42" customFormat="1" x14ac:dyDescent="0.2">
      <c r="A7" s="1"/>
      <c r="E7" s="7"/>
      <c r="F7" s="1"/>
      <c r="H7" s="1"/>
    </row>
    <row r="8" spans="1:25" s="42" customFormat="1" x14ac:dyDescent="0.2">
      <c r="A8" s="1"/>
      <c r="E8" s="7"/>
      <c r="F8" s="1"/>
      <c r="H8" s="1"/>
    </row>
    <row r="9" spans="1:25" s="42" customFormat="1" x14ac:dyDescent="0.2">
      <c r="A9" s="1"/>
      <c r="E9" s="7"/>
      <c r="F9" s="1"/>
      <c r="H9" s="1"/>
    </row>
    <row r="10" spans="1:25" s="42" customFormat="1" x14ac:dyDescent="0.2">
      <c r="A10" s="1"/>
      <c r="E10" s="7"/>
      <c r="F10" s="1"/>
      <c r="H10" s="1"/>
    </row>
    <row r="11" spans="1:25" s="42" customFormat="1" x14ac:dyDescent="0.2">
      <c r="A11" s="1"/>
      <c r="E11" s="7"/>
      <c r="F11" s="1"/>
      <c r="H11" s="1"/>
    </row>
    <row r="12" spans="1:25" s="42" customFormat="1" x14ac:dyDescent="0.2">
      <c r="A12" s="1"/>
      <c r="E12" s="7"/>
      <c r="F12" s="1"/>
      <c r="H12" s="1"/>
    </row>
    <row r="13" spans="1:25" s="14" customFormat="1" ht="18.75" customHeight="1" x14ac:dyDescent="0.2">
      <c r="A13" s="864" t="s">
        <v>843</v>
      </c>
      <c r="B13" s="864"/>
      <c r="C13" s="864"/>
      <c r="D13" s="864"/>
      <c r="E13" s="864"/>
      <c r="F13" s="864"/>
      <c r="G13" s="864"/>
      <c r="H13" s="864"/>
      <c r="I13" s="864"/>
      <c r="J13" s="864"/>
      <c r="K13" s="864"/>
      <c r="L13" s="864"/>
      <c r="M13" s="864"/>
      <c r="N13" s="864"/>
      <c r="O13" s="864"/>
      <c r="P13" s="864"/>
    </row>
    <row r="14" spans="1:25" s="14" customFormat="1" ht="43.5" customHeight="1" thickBot="1" x14ac:dyDescent="0.25">
      <c r="A14" s="866" t="s">
        <v>0</v>
      </c>
      <c r="B14" s="866"/>
      <c r="C14" s="866"/>
      <c r="D14" s="866"/>
      <c r="E14" s="866"/>
      <c r="F14" s="866"/>
      <c r="G14" s="866"/>
      <c r="H14" s="866"/>
      <c r="I14" s="866"/>
      <c r="J14" s="866"/>
      <c r="K14" s="866"/>
      <c r="L14" s="866"/>
      <c r="M14" s="866"/>
      <c r="N14" s="866"/>
      <c r="O14" s="866"/>
      <c r="P14" s="866"/>
    </row>
    <row r="15" spans="1:25" s="32" customFormat="1" ht="48" customHeight="1" thickTop="1" x14ac:dyDescent="0.2">
      <c r="A15" s="898" t="s">
        <v>1075</v>
      </c>
      <c r="B15" s="900" t="s">
        <v>1076</v>
      </c>
      <c r="C15" s="900" t="s">
        <v>1077</v>
      </c>
      <c r="D15" s="879" t="s">
        <v>490</v>
      </c>
      <c r="E15" s="881" t="s">
        <v>491</v>
      </c>
      <c r="F15" s="917" t="s">
        <v>1090</v>
      </c>
      <c r="G15" s="865" t="s">
        <v>1078</v>
      </c>
      <c r="H15" s="865" t="s">
        <v>1079</v>
      </c>
      <c r="I15" s="865"/>
      <c r="J15" s="865" t="s">
        <v>1080</v>
      </c>
      <c r="K15" s="865"/>
      <c r="L15" s="865" t="s">
        <v>1081</v>
      </c>
      <c r="M15" s="865"/>
      <c r="N15" s="865"/>
      <c r="O15" s="865"/>
      <c r="P15" s="914" t="s">
        <v>1082</v>
      </c>
      <c r="Q15" s="31"/>
      <c r="R15" s="31"/>
      <c r="S15" s="31"/>
      <c r="T15" s="31"/>
      <c r="U15" s="31"/>
      <c r="V15" s="31"/>
      <c r="W15" s="31"/>
      <c r="X15" s="31"/>
      <c r="Y15" s="31"/>
    </row>
    <row r="16" spans="1:25" s="32" customFormat="1" ht="33" customHeight="1" thickBot="1" x14ac:dyDescent="0.25">
      <c r="A16" s="899"/>
      <c r="B16" s="901"/>
      <c r="C16" s="901"/>
      <c r="D16" s="902"/>
      <c r="E16" s="882"/>
      <c r="F16" s="918"/>
      <c r="G16" s="903"/>
      <c r="H16" s="116" t="s">
        <v>1083</v>
      </c>
      <c r="I16" s="116" t="s">
        <v>1084</v>
      </c>
      <c r="J16" s="116" t="s">
        <v>1085</v>
      </c>
      <c r="K16" s="116" t="s">
        <v>1084</v>
      </c>
      <c r="L16" s="116" t="s">
        <v>492</v>
      </c>
      <c r="M16" s="116" t="s">
        <v>493</v>
      </c>
      <c r="N16" s="116" t="s">
        <v>494</v>
      </c>
      <c r="O16" s="116" t="s">
        <v>495</v>
      </c>
      <c r="P16" s="915"/>
      <c r="Q16" s="31"/>
      <c r="R16" s="31"/>
      <c r="S16" s="31"/>
      <c r="T16" s="31"/>
      <c r="U16" s="31"/>
      <c r="V16" s="31"/>
      <c r="W16" s="31"/>
      <c r="X16" s="31"/>
      <c r="Y16" s="31"/>
    </row>
    <row r="17" spans="1:16" s="39" customFormat="1" ht="46.5" customHeight="1" x14ac:dyDescent="0.2">
      <c r="A17" s="896" t="s">
        <v>686</v>
      </c>
      <c r="B17" s="74" t="s">
        <v>446</v>
      </c>
      <c r="C17" s="897" t="s">
        <v>2181</v>
      </c>
      <c r="D17" s="48">
        <v>4649.13</v>
      </c>
      <c r="E17" s="916" t="s">
        <v>22</v>
      </c>
      <c r="F17" s="906">
        <v>40566</v>
      </c>
      <c r="G17" s="897" t="s">
        <v>1227</v>
      </c>
      <c r="H17" s="75" t="s">
        <v>496</v>
      </c>
      <c r="I17" s="15"/>
      <c r="J17" s="75" t="s">
        <v>496</v>
      </c>
      <c r="K17" s="15"/>
      <c r="L17" s="15"/>
      <c r="M17" s="75"/>
      <c r="N17" s="75" t="s">
        <v>496</v>
      </c>
      <c r="O17" s="15"/>
      <c r="P17" s="17"/>
    </row>
    <row r="18" spans="1:16" s="39" customFormat="1" ht="46.5" customHeight="1" x14ac:dyDescent="0.2">
      <c r="A18" s="896"/>
      <c r="B18" s="74" t="s">
        <v>489</v>
      </c>
      <c r="C18" s="897"/>
      <c r="D18" s="48">
        <v>4649.13</v>
      </c>
      <c r="E18" s="916"/>
      <c r="F18" s="906"/>
      <c r="G18" s="897"/>
      <c r="H18" s="75" t="s">
        <v>496</v>
      </c>
      <c r="I18" s="15"/>
      <c r="J18" s="75" t="s">
        <v>496</v>
      </c>
      <c r="K18" s="15"/>
      <c r="L18" s="15"/>
      <c r="M18" s="75"/>
      <c r="N18" s="75" t="s">
        <v>496</v>
      </c>
      <c r="O18" s="15"/>
      <c r="P18" s="17"/>
    </row>
    <row r="19" spans="1:16" s="39" customFormat="1" ht="83.25" customHeight="1" x14ac:dyDescent="0.2">
      <c r="A19" s="76" t="s">
        <v>687</v>
      </c>
      <c r="B19" s="74" t="s">
        <v>1091</v>
      </c>
      <c r="C19" s="74" t="s">
        <v>2182</v>
      </c>
      <c r="D19" s="48">
        <v>4800</v>
      </c>
      <c r="E19" s="95" t="s">
        <v>23</v>
      </c>
      <c r="F19" s="77">
        <v>40566</v>
      </c>
      <c r="G19" s="74" t="s">
        <v>1227</v>
      </c>
      <c r="H19" s="75" t="s">
        <v>496</v>
      </c>
      <c r="I19" s="15"/>
      <c r="J19" s="75" t="s">
        <v>496</v>
      </c>
      <c r="K19" s="15"/>
      <c r="L19" s="15"/>
      <c r="M19" s="75"/>
      <c r="N19" s="75" t="s">
        <v>496</v>
      </c>
      <c r="O19" s="15"/>
      <c r="P19" s="17"/>
    </row>
    <row r="20" spans="1:16" s="39" customFormat="1" ht="70.5" customHeight="1" x14ac:dyDescent="0.2">
      <c r="A20" s="76" t="s">
        <v>688</v>
      </c>
      <c r="B20" s="74" t="s">
        <v>2010</v>
      </c>
      <c r="C20" s="78" t="s">
        <v>2183</v>
      </c>
      <c r="D20" s="48">
        <f>1260*12</f>
        <v>15120</v>
      </c>
      <c r="E20" s="96" t="s">
        <v>24</v>
      </c>
      <c r="F20" s="77">
        <v>40911</v>
      </c>
      <c r="G20" s="74" t="s">
        <v>1228</v>
      </c>
      <c r="H20" s="75" t="s">
        <v>496</v>
      </c>
      <c r="I20" s="15"/>
      <c r="J20" s="75" t="s">
        <v>496</v>
      </c>
      <c r="K20" s="15"/>
      <c r="L20" s="15"/>
      <c r="M20" s="75"/>
      <c r="N20" s="75" t="s">
        <v>496</v>
      </c>
      <c r="O20" s="15"/>
      <c r="P20" s="17"/>
    </row>
    <row r="21" spans="1:16" s="39" customFormat="1" ht="62.25" customHeight="1" x14ac:dyDescent="0.2">
      <c r="A21" s="76" t="s">
        <v>689</v>
      </c>
      <c r="B21" s="74" t="s">
        <v>1092</v>
      </c>
      <c r="C21" s="74" t="s">
        <v>2184</v>
      </c>
      <c r="D21" s="48">
        <v>11400</v>
      </c>
      <c r="E21" s="96" t="s">
        <v>25</v>
      </c>
      <c r="F21" s="77">
        <v>40911</v>
      </c>
      <c r="G21" s="74" t="s">
        <v>1228</v>
      </c>
      <c r="H21" s="75" t="s">
        <v>496</v>
      </c>
      <c r="I21" s="15"/>
      <c r="J21" s="75" t="s">
        <v>496</v>
      </c>
      <c r="K21" s="15"/>
      <c r="L21" s="15"/>
      <c r="M21" s="75" t="s">
        <v>496</v>
      </c>
      <c r="N21" s="75"/>
      <c r="O21" s="15"/>
      <c r="P21" s="17"/>
    </row>
    <row r="22" spans="1:16" s="39" customFormat="1" ht="30.75" customHeight="1" x14ac:dyDescent="0.2">
      <c r="A22" s="896" t="s">
        <v>678</v>
      </c>
      <c r="B22" s="74" t="s">
        <v>473</v>
      </c>
      <c r="C22" s="913" t="s">
        <v>2185</v>
      </c>
      <c r="D22" s="48">
        <v>90</v>
      </c>
      <c r="E22" s="97">
        <v>6304</v>
      </c>
      <c r="F22" s="906">
        <v>40925</v>
      </c>
      <c r="G22" s="897" t="s">
        <v>1229</v>
      </c>
      <c r="H22" s="75" t="s">
        <v>496</v>
      </c>
      <c r="I22" s="15"/>
      <c r="J22" s="75" t="s">
        <v>496</v>
      </c>
      <c r="K22" s="15"/>
      <c r="L22" s="15"/>
      <c r="M22" s="75" t="s">
        <v>496</v>
      </c>
      <c r="N22" s="75"/>
      <c r="O22" s="15"/>
      <c r="P22" s="17"/>
    </row>
    <row r="23" spans="1:16" s="39" customFormat="1" ht="30.75" customHeight="1" x14ac:dyDescent="0.2">
      <c r="A23" s="896"/>
      <c r="B23" s="74" t="s">
        <v>113</v>
      </c>
      <c r="C23" s="913"/>
      <c r="D23" s="48">
        <v>140</v>
      </c>
      <c r="E23" s="97">
        <v>6306</v>
      </c>
      <c r="F23" s="906"/>
      <c r="G23" s="897"/>
      <c r="H23" s="75" t="s">
        <v>496</v>
      </c>
      <c r="I23" s="15"/>
      <c r="J23" s="75" t="s">
        <v>496</v>
      </c>
      <c r="K23" s="15"/>
      <c r="L23" s="15"/>
      <c r="M23" s="75" t="s">
        <v>496</v>
      </c>
      <c r="N23" s="75"/>
      <c r="O23" s="15"/>
      <c r="P23" s="17"/>
    </row>
    <row r="24" spans="1:16" s="39" customFormat="1" ht="30.75" customHeight="1" x14ac:dyDescent="0.2">
      <c r="A24" s="896"/>
      <c r="B24" s="74" t="s">
        <v>440</v>
      </c>
      <c r="C24" s="913"/>
      <c r="D24" s="48">
        <v>90</v>
      </c>
      <c r="E24" s="97">
        <v>6305</v>
      </c>
      <c r="F24" s="906"/>
      <c r="G24" s="897"/>
      <c r="H24" s="75" t="s">
        <v>496</v>
      </c>
      <c r="I24" s="15"/>
      <c r="J24" s="75" t="s">
        <v>496</v>
      </c>
      <c r="K24" s="15"/>
      <c r="L24" s="15"/>
      <c r="M24" s="75" t="s">
        <v>496</v>
      </c>
      <c r="N24" s="75"/>
      <c r="O24" s="15"/>
      <c r="P24" s="17"/>
    </row>
    <row r="25" spans="1:16" s="39" customFormat="1" ht="30.75" customHeight="1" x14ac:dyDescent="0.2">
      <c r="A25" s="896"/>
      <c r="B25" s="74" t="s">
        <v>1093</v>
      </c>
      <c r="C25" s="913"/>
      <c r="D25" s="48">
        <v>90</v>
      </c>
      <c r="E25" s="97">
        <v>6303</v>
      </c>
      <c r="F25" s="906"/>
      <c r="G25" s="897"/>
      <c r="H25" s="75" t="s">
        <v>496</v>
      </c>
      <c r="I25" s="15"/>
      <c r="J25" s="75" t="s">
        <v>496</v>
      </c>
      <c r="K25" s="15"/>
      <c r="L25" s="15"/>
      <c r="M25" s="75" t="s">
        <v>496</v>
      </c>
      <c r="N25" s="75"/>
      <c r="O25" s="15"/>
      <c r="P25" s="17"/>
    </row>
    <row r="26" spans="1:16" s="39" customFormat="1" ht="47.25" x14ac:dyDescent="0.2">
      <c r="A26" s="76" t="s">
        <v>679</v>
      </c>
      <c r="B26" s="74" t="s">
        <v>460</v>
      </c>
      <c r="C26" s="74" t="s">
        <v>2186</v>
      </c>
      <c r="D26" s="48">
        <v>11000</v>
      </c>
      <c r="E26" s="96" t="s">
        <v>26</v>
      </c>
      <c r="F26" s="77">
        <v>40957</v>
      </c>
      <c r="G26" s="74" t="s">
        <v>1230</v>
      </c>
      <c r="H26" s="75" t="s">
        <v>496</v>
      </c>
      <c r="I26" s="15"/>
      <c r="J26" s="75" t="s">
        <v>496</v>
      </c>
      <c r="K26" s="15"/>
      <c r="L26" s="15"/>
      <c r="M26" s="75" t="s">
        <v>496</v>
      </c>
      <c r="N26" s="75"/>
      <c r="O26" s="15"/>
      <c r="P26" s="17"/>
    </row>
    <row r="27" spans="1:16" s="39" customFormat="1" ht="46.5" customHeight="1" x14ac:dyDescent="0.2">
      <c r="A27" s="896" t="s">
        <v>680</v>
      </c>
      <c r="B27" s="74" t="s">
        <v>1093</v>
      </c>
      <c r="C27" s="897" t="s">
        <v>2187</v>
      </c>
      <c r="D27" s="48">
        <v>447.48</v>
      </c>
      <c r="E27" s="97">
        <v>6308</v>
      </c>
      <c r="F27" s="906">
        <v>40928</v>
      </c>
      <c r="G27" s="897" t="s">
        <v>1231</v>
      </c>
      <c r="H27" s="75" t="s">
        <v>496</v>
      </c>
      <c r="I27" s="15"/>
      <c r="J27" s="75" t="s">
        <v>496</v>
      </c>
      <c r="K27" s="15"/>
      <c r="L27" s="15"/>
      <c r="M27" s="75" t="s">
        <v>496</v>
      </c>
      <c r="N27" s="75"/>
      <c r="O27" s="15"/>
      <c r="P27" s="17"/>
    </row>
    <row r="28" spans="1:16" s="39" customFormat="1" ht="46.5" customHeight="1" x14ac:dyDescent="0.2">
      <c r="A28" s="896"/>
      <c r="B28" s="74" t="s">
        <v>473</v>
      </c>
      <c r="C28" s="897"/>
      <c r="D28" s="48">
        <v>447.48</v>
      </c>
      <c r="E28" s="97">
        <v>6307</v>
      </c>
      <c r="F28" s="906"/>
      <c r="G28" s="897"/>
      <c r="H28" s="75" t="s">
        <v>496</v>
      </c>
      <c r="I28" s="15"/>
      <c r="J28" s="75" t="s">
        <v>496</v>
      </c>
      <c r="K28" s="15"/>
      <c r="L28" s="15"/>
      <c r="M28" s="75" t="s">
        <v>496</v>
      </c>
      <c r="N28" s="75"/>
      <c r="O28" s="15"/>
      <c r="P28" s="17"/>
    </row>
    <row r="29" spans="1:16" s="39" customFormat="1" ht="63" x14ac:dyDescent="0.2">
      <c r="A29" s="76" t="s">
        <v>681</v>
      </c>
      <c r="B29" s="74" t="s">
        <v>82</v>
      </c>
      <c r="C29" s="74" t="s">
        <v>2188</v>
      </c>
      <c r="D29" s="48">
        <v>5750</v>
      </c>
      <c r="E29" s="96" t="s">
        <v>27</v>
      </c>
      <c r="F29" s="77">
        <v>41015</v>
      </c>
      <c r="G29" s="74" t="s">
        <v>1232</v>
      </c>
      <c r="H29" s="75" t="s">
        <v>496</v>
      </c>
      <c r="I29" s="15"/>
      <c r="J29" s="75" t="s">
        <v>496</v>
      </c>
      <c r="K29" s="15"/>
      <c r="L29" s="15"/>
      <c r="M29" s="75" t="s">
        <v>496</v>
      </c>
      <c r="N29" s="75"/>
      <c r="O29" s="15"/>
      <c r="P29" s="17"/>
    </row>
    <row r="30" spans="1:16" s="39" customFormat="1" ht="63" x14ac:dyDescent="0.2">
      <c r="A30" s="76" t="s">
        <v>682</v>
      </c>
      <c r="B30" s="74" t="s">
        <v>1094</v>
      </c>
      <c r="C30" s="74" t="s">
        <v>2189</v>
      </c>
      <c r="D30" s="48">
        <v>3164</v>
      </c>
      <c r="E30" s="96" t="s">
        <v>28</v>
      </c>
      <c r="F30" s="77">
        <v>41025</v>
      </c>
      <c r="G30" s="74" t="s">
        <v>1233</v>
      </c>
      <c r="H30" s="75" t="s">
        <v>496</v>
      </c>
      <c r="I30" s="15"/>
      <c r="J30" s="75" t="s">
        <v>496</v>
      </c>
      <c r="K30" s="15"/>
      <c r="L30" s="15"/>
      <c r="M30" s="75" t="s">
        <v>496</v>
      </c>
      <c r="N30" s="75"/>
      <c r="O30" s="15"/>
      <c r="P30" s="17"/>
    </row>
    <row r="31" spans="1:16" s="39" customFormat="1" ht="48.75" customHeight="1" x14ac:dyDescent="0.2">
      <c r="A31" s="896" t="s">
        <v>683</v>
      </c>
      <c r="B31" s="74" t="s">
        <v>473</v>
      </c>
      <c r="C31" s="913" t="s">
        <v>2190</v>
      </c>
      <c r="D31" s="48">
        <v>169.5</v>
      </c>
      <c r="E31" s="97">
        <v>6311</v>
      </c>
      <c r="F31" s="906">
        <v>40931</v>
      </c>
      <c r="G31" s="897" t="s">
        <v>1234</v>
      </c>
      <c r="H31" s="75" t="s">
        <v>496</v>
      </c>
      <c r="I31" s="15"/>
      <c r="J31" s="75" t="s">
        <v>496</v>
      </c>
      <c r="K31" s="15"/>
      <c r="L31" s="15"/>
      <c r="M31" s="75" t="s">
        <v>496</v>
      </c>
      <c r="N31" s="75"/>
      <c r="O31" s="15"/>
      <c r="P31" s="17"/>
    </row>
    <row r="32" spans="1:16" s="39" customFormat="1" ht="48.75" customHeight="1" x14ac:dyDescent="0.2">
      <c r="A32" s="896"/>
      <c r="B32" s="74" t="s">
        <v>440</v>
      </c>
      <c r="C32" s="913"/>
      <c r="D32" s="48">
        <v>120</v>
      </c>
      <c r="E32" s="97">
        <v>6310</v>
      </c>
      <c r="F32" s="906"/>
      <c r="G32" s="897"/>
      <c r="H32" s="75" t="s">
        <v>496</v>
      </c>
      <c r="I32" s="15"/>
      <c r="J32" s="75" t="s">
        <v>496</v>
      </c>
      <c r="K32" s="15"/>
      <c r="L32" s="15"/>
      <c r="M32" s="75" t="s">
        <v>496</v>
      </c>
      <c r="N32" s="75"/>
      <c r="O32" s="15"/>
      <c r="P32" s="17"/>
    </row>
    <row r="33" spans="1:16" s="39" customFormat="1" ht="48.75" customHeight="1" x14ac:dyDescent="0.2">
      <c r="A33" s="896"/>
      <c r="B33" s="74" t="s">
        <v>1093</v>
      </c>
      <c r="C33" s="913"/>
      <c r="D33" s="48">
        <v>169.5</v>
      </c>
      <c r="E33" s="97">
        <v>6309</v>
      </c>
      <c r="F33" s="906"/>
      <c r="G33" s="897"/>
      <c r="H33" s="75" t="s">
        <v>496</v>
      </c>
      <c r="I33" s="15"/>
      <c r="J33" s="75" t="s">
        <v>496</v>
      </c>
      <c r="K33" s="15"/>
      <c r="L33" s="15"/>
      <c r="M33" s="75" t="s">
        <v>496</v>
      </c>
      <c r="N33" s="75"/>
      <c r="O33" s="15"/>
      <c r="P33" s="17"/>
    </row>
    <row r="34" spans="1:16" s="39" customFormat="1" ht="63" x14ac:dyDescent="0.2">
      <c r="A34" s="76" t="s">
        <v>684</v>
      </c>
      <c r="B34" s="74" t="s">
        <v>1095</v>
      </c>
      <c r="C34" s="74" t="s">
        <v>2191</v>
      </c>
      <c r="D34" s="48">
        <v>1484.76</v>
      </c>
      <c r="E34" s="97">
        <v>6313</v>
      </c>
      <c r="F34" s="77">
        <v>40952</v>
      </c>
      <c r="G34" s="74" t="s">
        <v>1235</v>
      </c>
      <c r="H34" s="75" t="s">
        <v>496</v>
      </c>
      <c r="I34" s="15"/>
      <c r="J34" s="75" t="s">
        <v>496</v>
      </c>
      <c r="K34" s="15"/>
      <c r="L34" s="15"/>
      <c r="M34" s="75" t="s">
        <v>496</v>
      </c>
      <c r="N34" s="75"/>
      <c r="O34" s="15"/>
      <c r="P34" s="17"/>
    </row>
    <row r="35" spans="1:16" s="39" customFormat="1" ht="63" x14ac:dyDescent="0.2">
      <c r="A35" s="76" t="s">
        <v>685</v>
      </c>
      <c r="B35" s="74" t="s">
        <v>84</v>
      </c>
      <c r="C35" s="74" t="s">
        <v>1402</v>
      </c>
      <c r="D35" s="48">
        <v>10000</v>
      </c>
      <c r="E35" s="97">
        <v>6314</v>
      </c>
      <c r="F35" s="77">
        <v>40952</v>
      </c>
      <c r="G35" s="74" t="s">
        <v>1236</v>
      </c>
      <c r="H35" s="75" t="s">
        <v>496</v>
      </c>
      <c r="I35" s="15"/>
      <c r="J35" s="75" t="s">
        <v>496</v>
      </c>
      <c r="K35" s="15"/>
      <c r="L35" s="15"/>
      <c r="M35" s="75" t="s">
        <v>496</v>
      </c>
      <c r="N35" s="75"/>
      <c r="O35" s="15"/>
      <c r="P35" s="17"/>
    </row>
    <row r="36" spans="1:16" s="39" customFormat="1" ht="63" x14ac:dyDescent="0.2">
      <c r="A36" s="76" t="s">
        <v>690</v>
      </c>
      <c r="B36" s="74" t="s">
        <v>1096</v>
      </c>
      <c r="C36" s="74" t="s">
        <v>2192</v>
      </c>
      <c r="D36" s="48">
        <v>3500</v>
      </c>
      <c r="E36" s="97">
        <v>6334</v>
      </c>
      <c r="F36" s="77">
        <v>40977</v>
      </c>
      <c r="G36" s="74" t="s">
        <v>1237</v>
      </c>
      <c r="H36" s="75" t="s">
        <v>496</v>
      </c>
      <c r="I36" s="15"/>
      <c r="J36" s="75" t="s">
        <v>496</v>
      </c>
      <c r="K36" s="15"/>
      <c r="L36" s="15"/>
      <c r="M36" s="75" t="s">
        <v>496</v>
      </c>
      <c r="N36" s="75"/>
      <c r="O36" s="15"/>
      <c r="P36" s="17"/>
    </row>
    <row r="37" spans="1:16" s="39" customFormat="1" ht="40.5" customHeight="1" x14ac:dyDescent="0.2">
      <c r="A37" s="896" t="s">
        <v>691</v>
      </c>
      <c r="B37" s="74" t="s">
        <v>1097</v>
      </c>
      <c r="C37" s="897" t="s">
        <v>2193</v>
      </c>
      <c r="D37" s="48">
        <v>3080</v>
      </c>
      <c r="E37" s="97">
        <v>6324</v>
      </c>
      <c r="F37" s="906">
        <v>40962</v>
      </c>
      <c r="G37" s="897" t="s">
        <v>1236</v>
      </c>
      <c r="H37" s="75" t="s">
        <v>496</v>
      </c>
      <c r="I37" s="15"/>
      <c r="J37" s="75" t="s">
        <v>496</v>
      </c>
      <c r="K37" s="15"/>
      <c r="L37" s="15"/>
      <c r="M37" s="75" t="s">
        <v>496</v>
      </c>
      <c r="N37" s="75" t="s">
        <v>496</v>
      </c>
      <c r="O37" s="15"/>
      <c r="P37" s="17"/>
    </row>
    <row r="38" spans="1:16" s="39" customFormat="1" ht="40.5" customHeight="1" x14ac:dyDescent="0.2">
      <c r="A38" s="896"/>
      <c r="B38" s="74" t="s">
        <v>217</v>
      </c>
      <c r="C38" s="897"/>
      <c r="D38" s="48">
        <v>3835</v>
      </c>
      <c r="E38" s="97">
        <v>6323</v>
      </c>
      <c r="F38" s="906"/>
      <c r="G38" s="897"/>
      <c r="H38" s="75" t="s">
        <v>496</v>
      </c>
      <c r="I38" s="15"/>
      <c r="J38" s="75" t="s">
        <v>496</v>
      </c>
      <c r="K38" s="15"/>
      <c r="L38" s="15"/>
      <c r="M38" s="75"/>
      <c r="N38" s="75" t="s">
        <v>496</v>
      </c>
      <c r="O38" s="15"/>
      <c r="P38" s="17"/>
    </row>
    <row r="39" spans="1:16" s="39" customFormat="1" ht="40.5" customHeight="1" x14ac:dyDescent="0.2">
      <c r="A39" s="896" t="s">
        <v>692</v>
      </c>
      <c r="B39" s="74" t="s">
        <v>181</v>
      </c>
      <c r="C39" s="897" t="s">
        <v>2194</v>
      </c>
      <c r="D39" s="48">
        <v>5500</v>
      </c>
      <c r="E39" s="97">
        <v>6317</v>
      </c>
      <c r="F39" s="77">
        <v>40962</v>
      </c>
      <c r="G39" s="897" t="s">
        <v>1238</v>
      </c>
      <c r="H39" s="75" t="s">
        <v>496</v>
      </c>
      <c r="I39" s="15"/>
      <c r="J39" s="75" t="s">
        <v>496</v>
      </c>
      <c r="K39" s="15"/>
      <c r="L39" s="15"/>
      <c r="M39" s="75"/>
      <c r="N39" s="75" t="s">
        <v>496</v>
      </c>
      <c r="O39" s="15"/>
      <c r="P39" s="17"/>
    </row>
    <row r="40" spans="1:16" s="39" customFormat="1" ht="40.5" customHeight="1" x14ac:dyDescent="0.2">
      <c r="A40" s="896"/>
      <c r="B40" s="74" t="s">
        <v>1098</v>
      </c>
      <c r="C40" s="897"/>
      <c r="D40" s="48">
        <v>2500</v>
      </c>
      <c r="E40" s="97">
        <v>6318</v>
      </c>
      <c r="F40" s="77">
        <v>40962</v>
      </c>
      <c r="G40" s="897"/>
      <c r="H40" s="75" t="s">
        <v>496</v>
      </c>
      <c r="I40" s="15"/>
      <c r="J40" s="75" t="s">
        <v>496</v>
      </c>
      <c r="K40" s="15"/>
      <c r="L40" s="15"/>
      <c r="M40" s="75"/>
      <c r="N40" s="75" t="s">
        <v>496</v>
      </c>
      <c r="O40" s="15"/>
      <c r="P40" s="17"/>
    </row>
    <row r="41" spans="1:16" s="39" customFormat="1" ht="64.5" customHeight="1" x14ac:dyDescent="0.2">
      <c r="A41" s="76" t="s">
        <v>693</v>
      </c>
      <c r="B41" s="74" t="s">
        <v>219</v>
      </c>
      <c r="C41" s="74" t="s">
        <v>2195</v>
      </c>
      <c r="D41" s="48">
        <v>50500</v>
      </c>
      <c r="E41" s="96" t="s">
        <v>29</v>
      </c>
      <c r="F41" s="77">
        <v>40984</v>
      </c>
      <c r="G41" s="74" t="s">
        <v>1239</v>
      </c>
      <c r="H41" s="75" t="s">
        <v>496</v>
      </c>
      <c r="I41" s="15"/>
      <c r="J41" s="75" t="s">
        <v>496</v>
      </c>
      <c r="K41" s="15"/>
      <c r="L41" s="15"/>
      <c r="M41" s="75" t="s">
        <v>496</v>
      </c>
      <c r="N41" s="75"/>
      <c r="O41" s="15"/>
      <c r="P41" s="17"/>
    </row>
    <row r="42" spans="1:16" s="39" customFormat="1" ht="64.5" customHeight="1" x14ac:dyDescent="0.2">
      <c r="A42" s="76" t="s">
        <v>694</v>
      </c>
      <c r="B42" s="74" t="s">
        <v>1991</v>
      </c>
      <c r="C42" s="74" t="s">
        <v>2196</v>
      </c>
      <c r="D42" s="48">
        <v>16878.75</v>
      </c>
      <c r="E42" s="96" t="s">
        <v>30</v>
      </c>
      <c r="F42" s="77">
        <v>40962</v>
      </c>
      <c r="G42" s="74" t="s">
        <v>1240</v>
      </c>
      <c r="H42" s="75"/>
      <c r="I42" s="75" t="s">
        <v>496</v>
      </c>
      <c r="J42" s="75"/>
      <c r="K42" s="75" t="s">
        <v>496</v>
      </c>
      <c r="L42" s="15"/>
      <c r="M42" s="75"/>
      <c r="N42" s="75"/>
      <c r="O42" s="75" t="s">
        <v>496</v>
      </c>
      <c r="P42" s="117" t="s">
        <v>1994</v>
      </c>
    </row>
    <row r="43" spans="1:16" s="39" customFormat="1" ht="57.75" customHeight="1" x14ac:dyDescent="0.2">
      <c r="A43" s="896" t="s">
        <v>695</v>
      </c>
      <c r="B43" s="74" t="s">
        <v>302</v>
      </c>
      <c r="C43" s="897" t="s">
        <v>2197</v>
      </c>
      <c r="D43" s="48">
        <v>11317.72</v>
      </c>
      <c r="E43" s="97">
        <v>6352</v>
      </c>
      <c r="F43" s="906">
        <v>40991</v>
      </c>
      <c r="G43" s="897" t="s">
        <v>1241</v>
      </c>
      <c r="H43" s="75" t="s">
        <v>496</v>
      </c>
      <c r="I43" s="15"/>
      <c r="J43" s="75" t="s">
        <v>496</v>
      </c>
      <c r="K43" s="15"/>
      <c r="L43" s="15"/>
      <c r="M43" s="75" t="s">
        <v>496</v>
      </c>
      <c r="N43" s="75"/>
      <c r="O43" s="15"/>
      <c r="P43" s="17"/>
    </row>
    <row r="44" spans="1:16" s="39" customFormat="1" ht="57.75" customHeight="1" x14ac:dyDescent="0.2">
      <c r="A44" s="896"/>
      <c r="B44" s="74" t="s">
        <v>1099</v>
      </c>
      <c r="C44" s="897"/>
      <c r="D44" s="48">
        <v>740</v>
      </c>
      <c r="E44" s="97">
        <v>6353</v>
      </c>
      <c r="F44" s="906"/>
      <c r="G44" s="897"/>
      <c r="H44" s="75" t="s">
        <v>496</v>
      </c>
      <c r="I44" s="15"/>
      <c r="J44" s="75" t="s">
        <v>496</v>
      </c>
      <c r="K44" s="15"/>
      <c r="L44" s="15"/>
      <c r="M44" s="75" t="s">
        <v>496</v>
      </c>
      <c r="N44" s="75"/>
      <c r="O44" s="15"/>
      <c r="P44" s="17"/>
    </row>
    <row r="45" spans="1:16" s="39" customFormat="1" ht="51" customHeight="1" x14ac:dyDescent="0.2">
      <c r="A45" s="76" t="s">
        <v>696</v>
      </c>
      <c r="B45" s="74" t="s">
        <v>1100</v>
      </c>
      <c r="C45" s="74" t="s">
        <v>2198</v>
      </c>
      <c r="D45" s="48">
        <v>12595.5</v>
      </c>
      <c r="E45" s="97">
        <v>6325</v>
      </c>
      <c r="F45" s="77">
        <v>40963</v>
      </c>
      <c r="G45" s="74" t="s">
        <v>1242</v>
      </c>
      <c r="H45" s="75" t="s">
        <v>496</v>
      </c>
      <c r="I45" s="15"/>
      <c r="J45" s="75" t="s">
        <v>496</v>
      </c>
      <c r="K45" s="15"/>
      <c r="L45" s="15"/>
      <c r="M45" s="75" t="s">
        <v>496</v>
      </c>
      <c r="N45" s="75"/>
      <c r="O45" s="15"/>
      <c r="P45" s="17"/>
    </row>
    <row r="46" spans="1:16" s="39" customFormat="1" ht="42.75" customHeight="1" x14ac:dyDescent="0.2">
      <c r="A46" s="896" t="s">
        <v>697</v>
      </c>
      <c r="B46" s="74" t="s">
        <v>1100</v>
      </c>
      <c r="C46" s="897" t="s">
        <v>2199</v>
      </c>
      <c r="D46" s="48">
        <v>3913.1</v>
      </c>
      <c r="E46" s="97">
        <v>6328</v>
      </c>
      <c r="F46" s="906">
        <v>40968</v>
      </c>
      <c r="G46" s="897" t="s">
        <v>1243</v>
      </c>
      <c r="H46" s="75" t="s">
        <v>496</v>
      </c>
      <c r="I46" s="15"/>
      <c r="J46" s="75" t="s">
        <v>496</v>
      </c>
      <c r="K46" s="15"/>
      <c r="L46" s="15"/>
      <c r="M46" s="75" t="s">
        <v>496</v>
      </c>
      <c r="N46" s="75"/>
      <c r="O46" s="15"/>
      <c r="P46" s="17"/>
    </row>
    <row r="47" spans="1:16" s="39" customFormat="1" ht="42.75" customHeight="1" x14ac:dyDescent="0.2">
      <c r="A47" s="896"/>
      <c r="B47" s="74" t="s">
        <v>1101</v>
      </c>
      <c r="C47" s="897"/>
      <c r="D47" s="48">
        <f>310+160.8</f>
        <v>470.8</v>
      </c>
      <c r="E47" s="97">
        <v>6329</v>
      </c>
      <c r="F47" s="906"/>
      <c r="G47" s="897"/>
      <c r="H47" s="75" t="s">
        <v>496</v>
      </c>
      <c r="I47" s="15"/>
      <c r="J47" s="75" t="s">
        <v>496</v>
      </c>
      <c r="K47" s="15"/>
      <c r="L47" s="15"/>
      <c r="M47" s="75" t="s">
        <v>496</v>
      </c>
      <c r="N47" s="75"/>
      <c r="O47" s="15"/>
      <c r="P47" s="17"/>
    </row>
    <row r="48" spans="1:16" s="39" customFormat="1" ht="42.75" customHeight="1" x14ac:dyDescent="0.2">
      <c r="A48" s="896"/>
      <c r="B48" s="74" t="s">
        <v>1102</v>
      </c>
      <c r="C48" s="897"/>
      <c r="D48" s="48">
        <f>46.8+480+159.6</f>
        <v>686.4</v>
      </c>
      <c r="E48" s="97">
        <v>6330</v>
      </c>
      <c r="F48" s="906"/>
      <c r="G48" s="897"/>
      <c r="H48" s="75" t="s">
        <v>496</v>
      </c>
      <c r="I48" s="15"/>
      <c r="J48" s="75" t="s">
        <v>496</v>
      </c>
      <c r="K48" s="15"/>
      <c r="L48" s="15"/>
      <c r="M48" s="75" t="s">
        <v>496</v>
      </c>
      <c r="N48" s="75"/>
      <c r="O48" s="15"/>
      <c r="P48" s="17"/>
    </row>
    <row r="49" spans="1:16" s="39" customFormat="1" ht="42.75" customHeight="1" x14ac:dyDescent="0.2">
      <c r="A49" s="896"/>
      <c r="B49" s="74" t="s">
        <v>1103</v>
      </c>
      <c r="C49" s="897"/>
      <c r="D49" s="48">
        <v>1630</v>
      </c>
      <c r="E49" s="97">
        <v>6331</v>
      </c>
      <c r="F49" s="906"/>
      <c r="G49" s="897"/>
      <c r="H49" s="75" t="s">
        <v>496</v>
      </c>
      <c r="I49" s="15"/>
      <c r="J49" s="75" t="s">
        <v>496</v>
      </c>
      <c r="K49" s="15"/>
      <c r="L49" s="15"/>
      <c r="M49" s="75" t="s">
        <v>496</v>
      </c>
      <c r="N49" s="75"/>
      <c r="O49" s="15"/>
      <c r="P49" s="17"/>
    </row>
    <row r="50" spans="1:16" s="39" customFormat="1" ht="33" customHeight="1" x14ac:dyDescent="0.2">
      <c r="A50" s="896" t="s">
        <v>698</v>
      </c>
      <c r="B50" s="74" t="s">
        <v>75</v>
      </c>
      <c r="C50" s="913" t="s">
        <v>2200</v>
      </c>
      <c r="D50" s="48">
        <v>25165.18</v>
      </c>
      <c r="E50" s="97">
        <v>6319</v>
      </c>
      <c r="F50" s="906">
        <v>40962</v>
      </c>
      <c r="G50" s="74" t="s">
        <v>1244</v>
      </c>
      <c r="H50" s="75" t="s">
        <v>496</v>
      </c>
      <c r="I50" s="15"/>
      <c r="J50" s="75" t="s">
        <v>496</v>
      </c>
      <c r="K50" s="15"/>
      <c r="L50" s="15"/>
      <c r="M50" s="75" t="s">
        <v>496</v>
      </c>
      <c r="N50" s="75"/>
      <c r="O50" s="15"/>
      <c r="P50" s="17"/>
    </row>
    <row r="51" spans="1:16" s="39" customFormat="1" ht="33" customHeight="1" x14ac:dyDescent="0.2">
      <c r="A51" s="896"/>
      <c r="B51" s="74" t="s">
        <v>1104</v>
      </c>
      <c r="C51" s="913"/>
      <c r="D51" s="48">
        <v>483.18</v>
      </c>
      <c r="E51" s="97">
        <v>6320</v>
      </c>
      <c r="F51" s="906"/>
      <c r="G51" s="74" t="s">
        <v>1245</v>
      </c>
      <c r="H51" s="75" t="s">
        <v>496</v>
      </c>
      <c r="I51" s="15"/>
      <c r="J51" s="75" t="s">
        <v>496</v>
      </c>
      <c r="K51" s="15"/>
      <c r="L51" s="15"/>
      <c r="M51" s="75" t="s">
        <v>496</v>
      </c>
      <c r="N51" s="75"/>
      <c r="O51" s="15"/>
      <c r="P51" s="17"/>
    </row>
    <row r="52" spans="1:16" s="39" customFormat="1" ht="33" customHeight="1" x14ac:dyDescent="0.2">
      <c r="A52" s="896"/>
      <c r="B52" s="74" t="s">
        <v>449</v>
      </c>
      <c r="C52" s="913"/>
      <c r="D52" s="48">
        <v>410.19</v>
      </c>
      <c r="E52" s="97">
        <v>6321</v>
      </c>
      <c r="F52" s="906"/>
      <c r="G52" s="74" t="s">
        <v>1244</v>
      </c>
      <c r="H52" s="75" t="s">
        <v>496</v>
      </c>
      <c r="I52" s="15"/>
      <c r="J52" s="75" t="s">
        <v>496</v>
      </c>
      <c r="K52" s="15"/>
      <c r="L52" s="15"/>
      <c r="M52" s="75" t="s">
        <v>496</v>
      </c>
      <c r="N52" s="75"/>
      <c r="O52" s="15"/>
      <c r="P52" s="17"/>
    </row>
    <row r="53" spans="1:16" s="39" customFormat="1" ht="33" customHeight="1" x14ac:dyDescent="0.2">
      <c r="A53" s="896"/>
      <c r="B53" s="74" t="s">
        <v>78</v>
      </c>
      <c r="C53" s="913"/>
      <c r="D53" s="48">
        <v>4498.5</v>
      </c>
      <c r="E53" s="97">
        <v>6322</v>
      </c>
      <c r="F53" s="906"/>
      <c r="G53" s="74" t="s">
        <v>1244</v>
      </c>
      <c r="H53" s="75" t="s">
        <v>496</v>
      </c>
      <c r="I53" s="15"/>
      <c r="J53" s="75" t="s">
        <v>496</v>
      </c>
      <c r="K53" s="15"/>
      <c r="L53" s="15"/>
      <c r="M53" s="75" t="s">
        <v>496</v>
      </c>
      <c r="N53" s="75"/>
      <c r="O53" s="15"/>
      <c r="P53" s="17"/>
    </row>
    <row r="54" spans="1:16" s="39" customFormat="1" ht="48" customHeight="1" x14ac:dyDescent="0.2">
      <c r="A54" s="76" t="s">
        <v>699</v>
      </c>
      <c r="B54" s="74" t="s">
        <v>1105</v>
      </c>
      <c r="C54" s="74" t="s">
        <v>2201</v>
      </c>
      <c r="D54" s="48">
        <v>31625</v>
      </c>
      <c r="E54" s="96" t="s">
        <v>31</v>
      </c>
      <c r="F54" s="77">
        <v>40991</v>
      </c>
      <c r="G54" s="74" t="s">
        <v>1246</v>
      </c>
      <c r="H54" s="75" t="s">
        <v>496</v>
      </c>
      <c r="I54" s="15"/>
      <c r="J54" s="75" t="s">
        <v>496</v>
      </c>
      <c r="K54" s="15"/>
      <c r="L54" s="15"/>
      <c r="M54" s="75" t="s">
        <v>496</v>
      </c>
      <c r="N54" s="75"/>
      <c r="O54" s="15"/>
      <c r="P54" s="17"/>
    </row>
    <row r="55" spans="1:16" s="39" customFormat="1" ht="33" customHeight="1" x14ac:dyDescent="0.2">
      <c r="A55" s="76" t="s">
        <v>700</v>
      </c>
      <c r="B55" s="74" t="s">
        <v>113</v>
      </c>
      <c r="C55" s="74" t="s">
        <v>1403</v>
      </c>
      <c r="D55" s="48">
        <v>99.46</v>
      </c>
      <c r="E55" s="97">
        <v>6312</v>
      </c>
      <c r="F55" s="77">
        <v>40949</v>
      </c>
      <c r="G55" s="74" t="s">
        <v>1247</v>
      </c>
      <c r="H55" s="75" t="s">
        <v>496</v>
      </c>
      <c r="I55" s="15"/>
      <c r="J55" s="75" t="s">
        <v>496</v>
      </c>
      <c r="K55" s="15"/>
      <c r="L55" s="15"/>
      <c r="M55" s="75" t="s">
        <v>496</v>
      </c>
      <c r="N55" s="75"/>
      <c r="O55" s="15"/>
      <c r="P55" s="17"/>
    </row>
    <row r="56" spans="1:16" s="39" customFormat="1" ht="30.75" customHeight="1" x14ac:dyDescent="0.2">
      <c r="A56" s="896" t="s">
        <v>701</v>
      </c>
      <c r="B56" s="74" t="s">
        <v>127</v>
      </c>
      <c r="C56" s="897" t="s">
        <v>2202</v>
      </c>
      <c r="D56" s="48">
        <v>3500.28</v>
      </c>
      <c r="E56" s="96" t="s">
        <v>32</v>
      </c>
      <c r="F56" s="906">
        <v>41022</v>
      </c>
      <c r="G56" s="897" t="s">
        <v>1248</v>
      </c>
      <c r="H56" s="75" t="s">
        <v>496</v>
      </c>
      <c r="I56" s="15"/>
      <c r="J56" s="75" t="s">
        <v>496</v>
      </c>
      <c r="K56" s="15"/>
      <c r="L56" s="15"/>
      <c r="M56" s="75" t="s">
        <v>496</v>
      </c>
      <c r="N56" s="75"/>
      <c r="O56" s="15"/>
      <c r="P56" s="17"/>
    </row>
    <row r="57" spans="1:16" s="39" customFormat="1" ht="30.75" customHeight="1" x14ac:dyDescent="0.2">
      <c r="A57" s="896"/>
      <c r="B57" s="74" t="s">
        <v>1106</v>
      </c>
      <c r="C57" s="897"/>
      <c r="D57" s="48">
        <v>3499.86</v>
      </c>
      <c r="E57" s="96" t="s">
        <v>33</v>
      </c>
      <c r="F57" s="906"/>
      <c r="G57" s="897"/>
      <c r="H57" s="75" t="s">
        <v>496</v>
      </c>
      <c r="I57" s="15"/>
      <c r="J57" s="75" t="s">
        <v>496</v>
      </c>
      <c r="K57" s="15"/>
      <c r="L57" s="15"/>
      <c r="M57" s="75" t="s">
        <v>496</v>
      </c>
      <c r="N57" s="75"/>
      <c r="O57" s="15"/>
      <c r="P57" s="17"/>
    </row>
    <row r="58" spans="1:16" s="39" customFormat="1" ht="30.75" customHeight="1" x14ac:dyDescent="0.2">
      <c r="A58" s="896"/>
      <c r="B58" s="74" t="s">
        <v>1107</v>
      </c>
      <c r="C58" s="897"/>
      <c r="D58" s="48">
        <v>3499.86</v>
      </c>
      <c r="E58" s="96" t="s">
        <v>34</v>
      </c>
      <c r="F58" s="906"/>
      <c r="G58" s="897"/>
      <c r="H58" s="75" t="s">
        <v>496</v>
      </c>
      <c r="I58" s="15"/>
      <c r="J58" s="75" t="s">
        <v>496</v>
      </c>
      <c r="K58" s="15"/>
      <c r="L58" s="15"/>
      <c r="M58" s="75" t="s">
        <v>496</v>
      </c>
      <c r="N58" s="75"/>
      <c r="O58" s="15"/>
      <c r="P58" s="17"/>
    </row>
    <row r="59" spans="1:16" s="39" customFormat="1" ht="30.75" customHeight="1" x14ac:dyDescent="0.2">
      <c r="A59" s="896" t="s">
        <v>702</v>
      </c>
      <c r="B59" s="74" t="s">
        <v>1108</v>
      </c>
      <c r="C59" s="897" t="s">
        <v>2203</v>
      </c>
      <c r="D59" s="48">
        <v>960</v>
      </c>
      <c r="E59" s="97">
        <v>6343</v>
      </c>
      <c r="F59" s="906">
        <v>40991</v>
      </c>
      <c r="G59" s="897" t="s">
        <v>1249</v>
      </c>
      <c r="H59" s="75" t="s">
        <v>496</v>
      </c>
      <c r="I59" s="15"/>
      <c r="J59" s="75" t="s">
        <v>496</v>
      </c>
      <c r="K59" s="15"/>
      <c r="L59" s="15"/>
      <c r="M59" s="75" t="s">
        <v>496</v>
      </c>
      <c r="N59" s="75"/>
      <c r="O59" s="15"/>
      <c r="P59" s="17"/>
    </row>
    <row r="60" spans="1:16" s="39" customFormat="1" ht="30.75" customHeight="1" x14ac:dyDescent="0.2">
      <c r="A60" s="896"/>
      <c r="B60" s="74" t="s">
        <v>1109</v>
      </c>
      <c r="C60" s="897"/>
      <c r="D60" s="48">
        <v>720</v>
      </c>
      <c r="E60" s="97">
        <v>6345</v>
      </c>
      <c r="F60" s="906"/>
      <c r="G60" s="897"/>
      <c r="H60" s="75" t="s">
        <v>496</v>
      </c>
      <c r="I60" s="15"/>
      <c r="J60" s="75" t="s">
        <v>496</v>
      </c>
      <c r="K60" s="15"/>
      <c r="L60" s="15"/>
      <c r="M60" s="75" t="s">
        <v>496</v>
      </c>
      <c r="N60" s="75"/>
      <c r="O60" s="15"/>
      <c r="P60" s="17"/>
    </row>
    <row r="61" spans="1:16" s="39" customFormat="1" ht="30.75" customHeight="1" x14ac:dyDescent="0.2">
      <c r="A61" s="896"/>
      <c r="B61" s="74" t="s">
        <v>1110</v>
      </c>
      <c r="C61" s="897"/>
      <c r="D61" s="48">
        <v>540</v>
      </c>
      <c r="E61" s="97">
        <v>6344</v>
      </c>
      <c r="F61" s="906"/>
      <c r="G61" s="897"/>
      <c r="H61" s="75" t="s">
        <v>496</v>
      </c>
      <c r="I61" s="15"/>
      <c r="J61" s="75" t="s">
        <v>496</v>
      </c>
      <c r="K61" s="15"/>
      <c r="L61" s="15"/>
      <c r="M61" s="75" t="s">
        <v>496</v>
      </c>
      <c r="N61" s="75"/>
      <c r="O61" s="15"/>
      <c r="P61" s="17"/>
    </row>
    <row r="62" spans="1:16" s="39" customFormat="1" ht="30.75" customHeight="1" x14ac:dyDescent="0.2">
      <c r="A62" s="896"/>
      <c r="B62" s="74" t="s">
        <v>1111</v>
      </c>
      <c r="C62" s="897"/>
      <c r="D62" s="48">
        <v>575</v>
      </c>
      <c r="E62" s="97">
        <v>6350</v>
      </c>
      <c r="F62" s="906"/>
      <c r="G62" s="897"/>
      <c r="H62" s="75" t="s">
        <v>496</v>
      </c>
      <c r="I62" s="15"/>
      <c r="J62" s="75" t="s">
        <v>496</v>
      </c>
      <c r="K62" s="15"/>
      <c r="L62" s="15"/>
      <c r="M62" s="75" t="s">
        <v>496</v>
      </c>
      <c r="N62" s="75"/>
      <c r="O62" s="15"/>
      <c r="P62" s="17"/>
    </row>
    <row r="63" spans="1:16" s="39" customFormat="1" ht="30.75" customHeight="1" x14ac:dyDescent="0.2">
      <c r="A63" s="896"/>
      <c r="B63" s="74" t="s">
        <v>1112</v>
      </c>
      <c r="C63" s="897"/>
      <c r="D63" s="48">
        <v>690</v>
      </c>
      <c r="E63" s="97">
        <v>6349</v>
      </c>
      <c r="F63" s="906"/>
      <c r="G63" s="897"/>
      <c r="H63" s="75" t="s">
        <v>496</v>
      </c>
      <c r="I63" s="15"/>
      <c r="J63" s="75" t="s">
        <v>496</v>
      </c>
      <c r="K63" s="15"/>
      <c r="L63" s="15"/>
      <c r="M63" s="75" t="s">
        <v>496</v>
      </c>
      <c r="N63" s="75"/>
      <c r="O63" s="15"/>
      <c r="P63" s="17"/>
    </row>
    <row r="64" spans="1:16" s="39" customFormat="1" ht="30.75" customHeight="1" x14ac:dyDescent="0.2">
      <c r="A64" s="896"/>
      <c r="B64" s="74" t="s">
        <v>1113</v>
      </c>
      <c r="C64" s="897"/>
      <c r="D64" s="48">
        <v>900</v>
      </c>
      <c r="E64" s="97">
        <v>6347</v>
      </c>
      <c r="F64" s="906"/>
      <c r="G64" s="897"/>
      <c r="H64" s="75" t="s">
        <v>496</v>
      </c>
      <c r="I64" s="15"/>
      <c r="J64" s="75" t="s">
        <v>496</v>
      </c>
      <c r="K64" s="15"/>
      <c r="L64" s="15"/>
      <c r="M64" s="75" t="s">
        <v>496</v>
      </c>
      <c r="N64" s="75"/>
      <c r="O64" s="15"/>
      <c r="P64" s="17"/>
    </row>
    <row r="65" spans="1:16" s="39" customFormat="1" ht="30.75" customHeight="1" x14ac:dyDescent="0.2">
      <c r="A65" s="896"/>
      <c r="B65" s="74" t="s">
        <v>1114</v>
      </c>
      <c r="C65" s="897"/>
      <c r="D65" s="48">
        <v>1360</v>
      </c>
      <c r="E65" s="97">
        <v>6346</v>
      </c>
      <c r="F65" s="906"/>
      <c r="G65" s="897"/>
      <c r="H65" s="75" t="s">
        <v>496</v>
      </c>
      <c r="I65" s="15"/>
      <c r="J65" s="75" t="s">
        <v>496</v>
      </c>
      <c r="K65" s="15"/>
      <c r="L65" s="15"/>
      <c r="M65" s="75" t="s">
        <v>496</v>
      </c>
      <c r="N65" s="75"/>
      <c r="O65" s="15"/>
      <c r="P65" s="17"/>
    </row>
    <row r="66" spans="1:16" s="39" customFormat="1" ht="30.75" customHeight="1" x14ac:dyDescent="0.2">
      <c r="A66" s="896"/>
      <c r="B66" s="74" t="s">
        <v>1115</v>
      </c>
      <c r="C66" s="897"/>
      <c r="D66" s="48">
        <v>3910</v>
      </c>
      <c r="E66" s="97">
        <v>6351</v>
      </c>
      <c r="F66" s="906"/>
      <c r="G66" s="897"/>
      <c r="H66" s="75" t="s">
        <v>496</v>
      </c>
      <c r="I66" s="15"/>
      <c r="J66" s="75" t="s">
        <v>496</v>
      </c>
      <c r="K66" s="15"/>
      <c r="L66" s="15"/>
      <c r="M66" s="75" t="s">
        <v>496</v>
      </c>
      <c r="N66" s="75"/>
      <c r="O66" s="15"/>
      <c r="P66" s="17"/>
    </row>
    <row r="67" spans="1:16" s="39" customFormat="1" ht="30.75" customHeight="1" x14ac:dyDescent="0.2">
      <c r="A67" s="896"/>
      <c r="B67" s="74" t="s">
        <v>1116</v>
      </c>
      <c r="C67" s="897"/>
      <c r="D67" s="48">
        <v>980</v>
      </c>
      <c r="E67" s="97">
        <v>6348</v>
      </c>
      <c r="F67" s="906"/>
      <c r="G67" s="897"/>
      <c r="H67" s="75" t="s">
        <v>496</v>
      </c>
      <c r="I67" s="15"/>
      <c r="J67" s="75" t="s">
        <v>496</v>
      </c>
      <c r="K67" s="15"/>
      <c r="L67" s="15"/>
      <c r="M67" s="75" t="s">
        <v>496</v>
      </c>
      <c r="N67" s="75"/>
      <c r="O67" s="15"/>
      <c r="P67" s="17"/>
    </row>
    <row r="68" spans="1:16" s="39" customFormat="1" ht="30.75" customHeight="1" x14ac:dyDescent="0.2">
      <c r="A68" s="896"/>
      <c r="B68" s="74" t="s">
        <v>1117</v>
      </c>
      <c r="C68" s="897"/>
      <c r="D68" s="48">
        <v>1495</v>
      </c>
      <c r="E68" s="97">
        <v>6342</v>
      </c>
      <c r="F68" s="906"/>
      <c r="G68" s="897"/>
      <c r="H68" s="75" t="s">
        <v>496</v>
      </c>
      <c r="I68" s="15"/>
      <c r="J68" s="75" t="s">
        <v>496</v>
      </c>
      <c r="K68" s="15"/>
      <c r="L68" s="15"/>
      <c r="M68" s="75" t="s">
        <v>496</v>
      </c>
      <c r="N68" s="75"/>
      <c r="O68" s="15"/>
      <c r="P68" s="17"/>
    </row>
    <row r="69" spans="1:16" s="39" customFormat="1" ht="30.75" customHeight="1" x14ac:dyDescent="0.2">
      <c r="A69" s="896"/>
      <c r="B69" s="74" t="s">
        <v>1118</v>
      </c>
      <c r="C69" s="897"/>
      <c r="D69" s="48">
        <v>480</v>
      </c>
      <c r="E69" s="97">
        <v>6340</v>
      </c>
      <c r="F69" s="906"/>
      <c r="G69" s="897"/>
      <c r="H69" s="75" t="s">
        <v>496</v>
      </c>
      <c r="I69" s="15"/>
      <c r="J69" s="75" t="s">
        <v>496</v>
      </c>
      <c r="K69" s="15"/>
      <c r="L69" s="15"/>
      <c r="M69" s="75" t="s">
        <v>496</v>
      </c>
      <c r="N69" s="75"/>
      <c r="O69" s="15"/>
      <c r="P69" s="17"/>
    </row>
    <row r="70" spans="1:16" s="39" customFormat="1" ht="30.75" customHeight="1" x14ac:dyDescent="0.2">
      <c r="A70" s="896"/>
      <c r="B70" s="74" t="s">
        <v>1119</v>
      </c>
      <c r="C70" s="897"/>
      <c r="D70" s="48">
        <v>920</v>
      </c>
      <c r="E70" s="97">
        <v>6341</v>
      </c>
      <c r="F70" s="906"/>
      <c r="G70" s="897"/>
      <c r="H70" s="75" t="s">
        <v>496</v>
      </c>
      <c r="I70" s="15"/>
      <c r="J70" s="75" t="s">
        <v>496</v>
      </c>
      <c r="K70" s="15"/>
      <c r="L70" s="15"/>
      <c r="M70" s="75" t="s">
        <v>496</v>
      </c>
      <c r="N70" s="75"/>
      <c r="O70" s="15"/>
      <c r="P70" s="17"/>
    </row>
    <row r="71" spans="1:16" s="39" customFormat="1" ht="46.5" customHeight="1" x14ac:dyDescent="0.2">
      <c r="A71" s="76" t="s">
        <v>703</v>
      </c>
      <c r="B71" s="74" t="s">
        <v>1120</v>
      </c>
      <c r="C71" s="74" t="s">
        <v>2204</v>
      </c>
      <c r="D71" s="48">
        <v>2741</v>
      </c>
      <c r="E71" s="97">
        <v>6354</v>
      </c>
      <c r="F71" s="77">
        <v>40991</v>
      </c>
      <c r="G71" s="74" t="s">
        <v>1249</v>
      </c>
      <c r="H71" s="75" t="s">
        <v>496</v>
      </c>
      <c r="I71" s="15"/>
      <c r="J71" s="75" t="s">
        <v>496</v>
      </c>
      <c r="K71" s="15"/>
      <c r="L71" s="15"/>
      <c r="M71" s="75" t="s">
        <v>496</v>
      </c>
      <c r="N71" s="75"/>
      <c r="O71" s="15"/>
      <c r="P71" s="17"/>
    </row>
    <row r="72" spans="1:16" s="39" customFormat="1" ht="30.75" customHeight="1" x14ac:dyDescent="0.2">
      <c r="A72" s="896" t="s">
        <v>704</v>
      </c>
      <c r="B72" s="74" t="s">
        <v>473</v>
      </c>
      <c r="C72" s="897" t="s">
        <v>2005</v>
      </c>
      <c r="D72" s="48">
        <v>169.5</v>
      </c>
      <c r="E72" s="97">
        <v>6326</v>
      </c>
      <c r="F72" s="906">
        <v>40962</v>
      </c>
      <c r="G72" s="897" t="s">
        <v>1250</v>
      </c>
      <c r="H72" s="75" t="s">
        <v>496</v>
      </c>
      <c r="I72" s="15"/>
      <c r="J72" s="75" t="s">
        <v>496</v>
      </c>
      <c r="K72" s="15"/>
      <c r="L72" s="15"/>
      <c r="M72" s="75" t="s">
        <v>496</v>
      </c>
      <c r="N72" s="75"/>
      <c r="O72" s="15"/>
      <c r="P72" s="17"/>
    </row>
    <row r="73" spans="1:16" s="39" customFormat="1" ht="30.75" customHeight="1" x14ac:dyDescent="0.2">
      <c r="A73" s="896"/>
      <c r="B73" s="74" t="s">
        <v>113</v>
      </c>
      <c r="C73" s="897"/>
      <c r="D73" s="48">
        <v>132.62</v>
      </c>
      <c r="E73" s="97">
        <v>6327</v>
      </c>
      <c r="F73" s="906"/>
      <c r="G73" s="897"/>
      <c r="H73" s="75" t="s">
        <v>496</v>
      </c>
      <c r="I73" s="15"/>
      <c r="J73" s="75" t="s">
        <v>496</v>
      </c>
      <c r="K73" s="15"/>
      <c r="L73" s="15"/>
      <c r="M73" s="75" t="s">
        <v>496</v>
      </c>
      <c r="N73" s="75"/>
      <c r="O73" s="15"/>
      <c r="P73" s="17"/>
    </row>
    <row r="74" spans="1:16" s="39" customFormat="1" ht="30.75" customHeight="1" x14ac:dyDescent="0.2">
      <c r="A74" s="76" t="s">
        <v>705</v>
      </c>
      <c r="B74" s="74" t="s">
        <v>1121</v>
      </c>
      <c r="C74" s="74" t="s">
        <v>2205</v>
      </c>
      <c r="D74" s="48">
        <v>1108</v>
      </c>
      <c r="E74" s="97">
        <v>6336</v>
      </c>
      <c r="F74" s="77">
        <v>40977</v>
      </c>
      <c r="G74" s="79" t="s">
        <v>1251</v>
      </c>
      <c r="H74" s="75" t="s">
        <v>496</v>
      </c>
      <c r="I74" s="15"/>
      <c r="J74" s="75" t="s">
        <v>496</v>
      </c>
      <c r="K74" s="15"/>
      <c r="L74" s="15"/>
      <c r="M74" s="75" t="s">
        <v>496</v>
      </c>
      <c r="N74" s="75"/>
      <c r="O74" s="15"/>
      <c r="P74" s="17"/>
    </row>
    <row r="75" spans="1:16" s="39" customFormat="1" ht="37.5" customHeight="1" x14ac:dyDescent="0.2">
      <c r="A75" s="896" t="s">
        <v>706</v>
      </c>
      <c r="B75" s="74" t="s">
        <v>472</v>
      </c>
      <c r="C75" s="913" t="s">
        <v>2206</v>
      </c>
      <c r="D75" s="48">
        <v>2580</v>
      </c>
      <c r="E75" s="97">
        <v>6374</v>
      </c>
      <c r="F75" s="906">
        <v>41012</v>
      </c>
      <c r="G75" s="912" t="s">
        <v>1238</v>
      </c>
      <c r="H75" s="75" t="s">
        <v>496</v>
      </c>
      <c r="I75" s="15"/>
      <c r="J75" s="75" t="s">
        <v>496</v>
      </c>
      <c r="K75" s="15"/>
      <c r="L75" s="15"/>
      <c r="M75" s="75" t="s">
        <v>496</v>
      </c>
      <c r="N75" s="75"/>
      <c r="O75" s="15"/>
      <c r="P75" s="17"/>
    </row>
    <row r="76" spans="1:16" s="39" customFormat="1" ht="37.5" customHeight="1" x14ac:dyDescent="0.2">
      <c r="A76" s="896"/>
      <c r="B76" s="74" t="s">
        <v>106</v>
      </c>
      <c r="C76" s="913"/>
      <c r="D76" s="48">
        <v>1015</v>
      </c>
      <c r="E76" s="97">
        <v>6373</v>
      </c>
      <c r="F76" s="906"/>
      <c r="G76" s="912"/>
      <c r="H76" s="75" t="s">
        <v>496</v>
      </c>
      <c r="I76" s="15"/>
      <c r="J76" s="75" t="s">
        <v>496</v>
      </c>
      <c r="K76" s="15"/>
      <c r="L76" s="15"/>
      <c r="M76" s="75" t="s">
        <v>496</v>
      </c>
      <c r="N76" s="75"/>
      <c r="O76" s="15"/>
      <c r="P76" s="17"/>
    </row>
    <row r="77" spans="1:16" s="39" customFormat="1" ht="37.5" customHeight="1" x14ac:dyDescent="0.2">
      <c r="A77" s="896"/>
      <c r="B77" s="74" t="s">
        <v>472</v>
      </c>
      <c r="C77" s="913"/>
      <c r="D77" s="48">
        <v>200</v>
      </c>
      <c r="E77" s="97">
        <v>6443</v>
      </c>
      <c r="F77" s="77">
        <v>41073</v>
      </c>
      <c r="G77" s="912"/>
      <c r="H77" s="75" t="s">
        <v>496</v>
      </c>
      <c r="I77" s="15"/>
      <c r="J77" s="75" t="s">
        <v>496</v>
      </c>
      <c r="K77" s="15"/>
      <c r="L77" s="15"/>
      <c r="M77" s="75" t="s">
        <v>496</v>
      </c>
      <c r="N77" s="75"/>
      <c r="O77" s="15"/>
      <c r="P77" s="17"/>
    </row>
    <row r="78" spans="1:16" s="39" customFormat="1" ht="48" customHeight="1" x14ac:dyDescent="0.2">
      <c r="A78" s="76" t="s">
        <v>707</v>
      </c>
      <c r="B78" s="74" t="s">
        <v>84</v>
      </c>
      <c r="C78" s="74" t="s">
        <v>2207</v>
      </c>
      <c r="D78" s="48">
        <v>49000</v>
      </c>
      <c r="E78" s="97">
        <v>6355</v>
      </c>
      <c r="F78" s="77">
        <v>40991</v>
      </c>
      <c r="G78" s="79" t="s">
        <v>1238</v>
      </c>
      <c r="H78" s="75" t="s">
        <v>496</v>
      </c>
      <c r="I78" s="15"/>
      <c r="J78" s="75" t="s">
        <v>496</v>
      </c>
      <c r="K78" s="15"/>
      <c r="L78" s="15"/>
      <c r="M78" s="75" t="s">
        <v>496</v>
      </c>
      <c r="N78" s="75"/>
      <c r="O78" s="15"/>
      <c r="P78" s="17"/>
    </row>
    <row r="79" spans="1:16" s="39" customFormat="1" ht="48" customHeight="1" x14ac:dyDescent="0.2">
      <c r="A79" s="76" t="s">
        <v>708</v>
      </c>
      <c r="B79" s="74" t="s">
        <v>192</v>
      </c>
      <c r="C79" s="74" t="s">
        <v>2208</v>
      </c>
      <c r="D79" s="48">
        <v>688.85</v>
      </c>
      <c r="E79" s="97">
        <v>6335</v>
      </c>
      <c r="F79" s="77">
        <v>40977</v>
      </c>
      <c r="G79" s="79" t="s">
        <v>1252</v>
      </c>
      <c r="H79" s="75" t="s">
        <v>496</v>
      </c>
      <c r="I79" s="15"/>
      <c r="J79" s="75" t="s">
        <v>496</v>
      </c>
      <c r="K79" s="15"/>
      <c r="L79" s="15"/>
      <c r="M79" s="75" t="s">
        <v>496</v>
      </c>
      <c r="N79" s="75"/>
      <c r="O79" s="15"/>
      <c r="P79" s="17"/>
    </row>
    <row r="80" spans="1:16" s="39" customFormat="1" ht="54" customHeight="1" x14ac:dyDescent="0.2">
      <c r="A80" s="896" t="s">
        <v>709</v>
      </c>
      <c r="B80" s="74" t="s">
        <v>1093</v>
      </c>
      <c r="C80" s="897" t="s">
        <v>2209</v>
      </c>
      <c r="D80" s="48">
        <v>275.44</v>
      </c>
      <c r="E80" s="97">
        <v>6332</v>
      </c>
      <c r="F80" s="906">
        <v>40970</v>
      </c>
      <c r="G80" s="912" t="s">
        <v>1253</v>
      </c>
      <c r="H80" s="75" t="s">
        <v>496</v>
      </c>
      <c r="I80" s="15"/>
      <c r="J80" s="75" t="s">
        <v>496</v>
      </c>
      <c r="K80" s="15"/>
      <c r="L80" s="15"/>
      <c r="M80" s="75" t="s">
        <v>496</v>
      </c>
      <c r="N80" s="75"/>
      <c r="O80" s="15"/>
      <c r="P80" s="17"/>
    </row>
    <row r="81" spans="1:16" s="39" customFormat="1" ht="54" customHeight="1" x14ac:dyDescent="0.2">
      <c r="A81" s="896"/>
      <c r="B81" s="74" t="s">
        <v>440</v>
      </c>
      <c r="C81" s="897"/>
      <c r="D81" s="48">
        <v>195</v>
      </c>
      <c r="E81" s="97">
        <v>6333</v>
      </c>
      <c r="F81" s="906"/>
      <c r="G81" s="912"/>
      <c r="H81" s="75" t="s">
        <v>496</v>
      </c>
      <c r="I81" s="15"/>
      <c r="J81" s="75" t="s">
        <v>496</v>
      </c>
      <c r="K81" s="15"/>
      <c r="L81" s="15"/>
      <c r="M81" s="75" t="s">
        <v>496</v>
      </c>
      <c r="N81" s="75"/>
      <c r="O81" s="15"/>
      <c r="P81" s="17"/>
    </row>
    <row r="82" spans="1:16" s="39" customFormat="1" ht="64.5" customHeight="1" x14ac:dyDescent="0.2">
      <c r="A82" s="76" t="s">
        <v>710</v>
      </c>
      <c r="B82" s="74" t="s">
        <v>1122</v>
      </c>
      <c r="C82" s="74" t="s">
        <v>2210</v>
      </c>
      <c r="D82" s="48">
        <v>33060</v>
      </c>
      <c r="E82" s="96" t="s">
        <v>35</v>
      </c>
      <c r="F82" s="77">
        <v>41009</v>
      </c>
      <c r="G82" s="74" t="s">
        <v>1254</v>
      </c>
      <c r="H82" s="75" t="s">
        <v>496</v>
      </c>
      <c r="I82" s="15"/>
      <c r="J82" s="75" t="s">
        <v>496</v>
      </c>
      <c r="K82" s="15"/>
      <c r="L82" s="15"/>
      <c r="M82" s="75" t="s">
        <v>496</v>
      </c>
      <c r="N82" s="75"/>
      <c r="O82" s="15"/>
      <c r="P82" s="17"/>
    </row>
    <row r="83" spans="1:16" s="39" customFormat="1" ht="34.5" customHeight="1" x14ac:dyDescent="0.2">
      <c r="A83" s="76" t="s">
        <v>711</v>
      </c>
      <c r="B83" s="74" t="s">
        <v>89</v>
      </c>
      <c r="C83" s="74" t="s">
        <v>2211</v>
      </c>
      <c r="D83" s="48">
        <v>9998</v>
      </c>
      <c r="E83" s="97">
        <v>6386</v>
      </c>
      <c r="F83" s="77">
        <v>41026</v>
      </c>
      <c r="G83" s="74" t="s">
        <v>1255</v>
      </c>
      <c r="H83" s="75" t="s">
        <v>496</v>
      </c>
      <c r="I83" s="15"/>
      <c r="J83" s="75" t="s">
        <v>496</v>
      </c>
      <c r="K83" s="15"/>
      <c r="L83" s="15"/>
      <c r="M83" s="75" t="s">
        <v>496</v>
      </c>
      <c r="N83" s="75"/>
      <c r="O83" s="15"/>
      <c r="P83" s="17"/>
    </row>
    <row r="84" spans="1:16" s="39" customFormat="1" ht="34.5" customHeight="1" x14ac:dyDescent="0.2">
      <c r="A84" s="896" t="s">
        <v>712</v>
      </c>
      <c r="B84" s="74" t="s">
        <v>1123</v>
      </c>
      <c r="C84" s="897" t="s">
        <v>2212</v>
      </c>
      <c r="D84" s="48">
        <v>2532</v>
      </c>
      <c r="E84" s="97">
        <v>6356</v>
      </c>
      <c r="F84" s="77">
        <v>40991</v>
      </c>
      <c r="G84" s="74" t="s">
        <v>1256</v>
      </c>
      <c r="H84" s="75" t="s">
        <v>496</v>
      </c>
      <c r="I84" s="15"/>
      <c r="J84" s="75" t="s">
        <v>496</v>
      </c>
      <c r="K84" s="15"/>
      <c r="L84" s="15"/>
      <c r="M84" s="75" t="s">
        <v>496</v>
      </c>
      <c r="N84" s="75"/>
      <c r="O84" s="15"/>
      <c r="P84" s="17"/>
    </row>
    <row r="85" spans="1:16" s="39" customFormat="1" ht="34.5" customHeight="1" x14ac:dyDescent="0.2">
      <c r="A85" s="896"/>
      <c r="B85" s="74" t="s">
        <v>1123</v>
      </c>
      <c r="C85" s="897"/>
      <c r="D85" s="48">
        <v>2500</v>
      </c>
      <c r="E85" s="97">
        <v>6382</v>
      </c>
      <c r="F85" s="77">
        <v>41019</v>
      </c>
      <c r="G85" s="74" t="s">
        <v>1257</v>
      </c>
      <c r="H85" s="75" t="s">
        <v>496</v>
      </c>
      <c r="I85" s="15"/>
      <c r="J85" s="75" t="s">
        <v>496</v>
      </c>
      <c r="K85" s="15"/>
      <c r="L85" s="15"/>
      <c r="M85" s="75" t="s">
        <v>496</v>
      </c>
      <c r="N85" s="75"/>
      <c r="O85" s="15"/>
      <c r="P85" s="17"/>
    </row>
    <row r="86" spans="1:16" s="39" customFormat="1" ht="34.5" customHeight="1" x14ac:dyDescent="0.2">
      <c r="A86" s="76" t="s">
        <v>713</v>
      </c>
      <c r="B86" s="74" t="s">
        <v>1093</v>
      </c>
      <c r="C86" s="74" t="s">
        <v>2213</v>
      </c>
      <c r="D86" s="48">
        <v>216.96</v>
      </c>
      <c r="E86" s="97">
        <v>6337</v>
      </c>
      <c r="F86" s="77">
        <v>40977</v>
      </c>
      <c r="G86" s="74" t="s">
        <v>1258</v>
      </c>
      <c r="H86" s="75" t="s">
        <v>496</v>
      </c>
      <c r="I86" s="15"/>
      <c r="J86" s="75" t="s">
        <v>496</v>
      </c>
      <c r="K86" s="15"/>
      <c r="L86" s="15"/>
      <c r="M86" s="75" t="s">
        <v>496</v>
      </c>
      <c r="N86" s="75"/>
      <c r="O86" s="15"/>
      <c r="P86" s="17"/>
    </row>
    <row r="87" spans="1:16" s="39" customFormat="1" ht="34.5" customHeight="1" x14ac:dyDescent="0.2">
      <c r="A87" s="76" t="s">
        <v>714</v>
      </c>
      <c r="B87" s="74" t="s">
        <v>1124</v>
      </c>
      <c r="C87" s="74" t="s">
        <v>2214</v>
      </c>
      <c r="D87" s="48">
        <v>9072</v>
      </c>
      <c r="E87" s="97">
        <v>6390</v>
      </c>
      <c r="F87" s="77">
        <v>41038</v>
      </c>
      <c r="G87" s="74" t="s">
        <v>1259</v>
      </c>
      <c r="H87" s="75" t="s">
        <v>496</v>
      </c>
      <c r="I87" s="15"/>
      <c r="J87" s="75" t="s">
        <v>496</v>
      </c>
      <c r="K87" s="15"/>
      <c r="L87" s="15"/>
      <c r="M87" s="75" t="s">
        <v>496</v>
      </c>
      <c r="N87" s="75"/>
      <c r="O87" s="15"/>
      <c r="P87" s="17"/>
    </row>
    <row r="88" spans="1:16" s="39" customFormat="1" ht="34.5" customHeight="1" x14ac:dyDescent="0.2">
      <c r="A88" s="76" t="s">
        <v>715</v>
      </c>
      <c r="B88" s="74" t="s">
        <v>1125</v>
      </c>
      <c r="C88" s="74" t="s">
        <v>2215</v>
      </c>
      <c r="D88" s="48">
        <v>1900</v>
      </c>
      <c r="E88" s="97">
        <v>6338</v>
      </c>
      <c r="F88" s="77">
        <v>40988</v>
      </c>
      <c r="G88" s="74" t="s">
        <v>1260</v>
      </c>
      <c r="H88" s="75" t="s">
        <v>496</v>
      </c>
      <c r="I88" s="15"/>
      <c r="J88" s="75" t="s">
        <v>496</v>
      </c>
      <c r="K88" s="15"/>
      <c r="L88" s="15"/>
      <c r="M88" s="75" t="s">
        <v>496</v>
      </c>
      <c r="N88" s="75"/>
      <c r="O88" s="15"/>
      <c r="P88" s="17"/>
    </row>
    <row r="89" spans="1:16" s="39" customFormat="1" ht="63" customHeight="1" x14ac:dyDescent="0.2">
      <c r="A89" s="76" t="s">
        <v>716</v>
      </c>
      <c r="B89" s="74" t="s">
        <v>1991</v>
      </c>
      <c r="C89" s="74" t="s">
        <v>2216</v>
      </c>
      <c r="D89" s="48">
        <v>16797.45</v>
      </c>
      <c r="E89" s="96" t="s">
        <v>36</v>
      </c>
      <c r="F89" s="77">
        <v>41044</v>
      </c>
      <c r="G89" s="74" t="s">
        <v>1261</v>
      </c>
      <c r="H89" s="75"/>
      <c r="I89" s="75" t="s">
        <v>496</v>
      </c>
      <c r="J89" s="75"/>
      <c r="K89" s="75" t="s">
        <v>496</v>
      </c>
      <c r="L89" s="15"/>
      <c r="M89" s="75"/>
      <c r="N89" s="75"/>
      <c r="O89" s="75" t="s">
        <v>496</v>
      </c>
      <c r="P89" s="117" t="s">
        <v>1994</v>
      </c>
    </row>
    <row r="90" spans="1:16" s="39" customFormat="1" ht="54.75" customHeight="1" x14ac:dyDescent="0.2">
      <c r="A90" s="76" t="s">
        <v>717</v>
      </c>
      <c r="B90" s="74" t="s">
        <v>1099</v>
      </c>
      <c r="C90" s="74" t="s">
        <v>2217</v>
      </c>
      <c r="D90" s="48">
        <v>18700</v>
      </c>
      <c r="E90" s="96" t="s">
        <v>37</v>
      </c>
      <c r="F90" s="77">
        <v>41043</v>
      </c>
      <c r="G90" s="74" t="s">
        <v>1262</v>
      </c>
      <c r="H90" s="75" t="s">
        <v>496</v>
      </c>
      <c r="I90" s="15"/>
      <c r="J90" s="75" t="s">
        <v>496</v>
      </c>
      <c r="K90" s="15"/>
      <c r="L90" s="15"/>
      <c r="M90" s="75" t="s">
        <v>496</v>
      </c>
      <c r="N90" s="75"/>
      <c r="O90" s="15"/>
      <c r="P90" s="17"/>
    </row>
    <row r="91" spans="1:16" s="39" customFormat="1" ht="29.25" customHeight="1" x14ac:dyDescent="0.2">
      <c r="A91" s="896" t="s">
        <v>718</v>
      </c>
      <c r="B91" s="74" t="s">
        <v>97</v>
      </c>
      <c r="C91" s="897" t="s">
        <v>2218</v>
      </c>
      <c r="D91" s="48">
        <v>9133.34</v>
      </c>
      <c r="E91" s="97">
        <v>6377</v>
      </c>
      <c r="F91" s="906">
        <v>41017</v>
      </c>
      <c r="G91" s="912" t="s">
        <v>1263</v>
      </c>
      <c r="H91" s="75" t="s">
        <v>496</v>
      </c>
      <c r="I91" s="15"/>
      <c r="J91" s="75" t="s">
        <v>496</v>
      </c>
      <c r="K91" s="15"/>
      <c r="L91" s="15"/>
      <c r="M91" s="75" t="s">
        <v>496</v>
      </c>
      <c r="N91" s="75"/>
      <c r="O91" s="15"/>
      <c r="P91" s="17"/>
    </row>
    <row r="92" spans="1:16" s="39" customFormat="1" ht="29.25" customHeight="1" x14ac:dyDescent="0.2">
      <c r="A92" s="896"/>
      <c r="B92" s="74" t="s">
        <v>1126</v>
      </c>
      <c r="C92" s="897"/>
      <c r="D92" s="48">
        <v>2916</v>
      </c>
      <c r="E92" s="97">
        <v>6378</v>
      </c>
      <c r="F92" s="906"/>
      <c r="G92" s="912"/>
      <c r="H92" s="75" t="s">
        <v>496</v>
      </c>
      <c r="I92" s="15"/>
      <c r="J92" s="75" t="s">
        <v>496</v>
      </c>
      <c r="K92" s="15"/>
      <c r="L92" s="15"/>
      <c r="M92" s="75" t="s">
        <v>496</v>
      </c>
      <c r="N92" s="75"/>
      <c r="O92" s="15"/>
      <c r="P92" s="17"/>
    </row>
    <row r="93" spans="1:16" s="39" customFormat="1" ht="29.25" customHeight="1" x14ac:dyDescent="0.2">
      <c r="A93" s="896"/>
      <c r="B93" s="74" t="s">
        <v>1127</v>
      </c>
      <c r="C93" s="897"/>
      <c r="D93" s="48">
        <v>8104</v>
      </c>
      <c r="E93" s="97">
        <v>6379</v>
      </c>
      <c r="F93" s="906"/>
      <c r="G93" s="912"/>
      <c r="H93" s="75" t="s">
        <v>496</v>
      </c>
      <c r="I93" s="15"/>
      <c r="J93" s="75" t="s">
        <v>496</v>
      </c>
      <c r="K93" s="15"/>
      <c r="L93" s="15"/>
      <c r="M93" s="75" t="s">
        <v>496</v>
      </c>
      <c r="N93" s="75"/>
      <c r="O93" s="15"/>
      <c r="P93" s="17"/>
    </row>
    <row r="94" spans="1:16" s="39" customFormat="1" ht="29.25" customHeight="1" x14ac:dyDescent="0.2">
      <c r="A94" s="896"/>
      <c r="B94" s="74" t="s">
        <v>1128</v>
      </c>
      <c r="C94" s="897"/>
      <c r="D94" s="48">
        <v>6743.44</v>
      </c>
      <c r="E94" s="97">
        <v>6380</v>
      </c>
      <c r="F94" s="906"/>
      <c r="G94" s="912"/>
      <c r="H94" s="75" t="s">
        <v>496</v>
      </c>
      <c r="I94" s="15"/>
      <c r="J94" s="75" t="s">
        <v>496</v>
      </c>
      <c r="K94" s="15"/>
      <c r="L94" s="15"/>
      <c r="M94" s="75" t="s">
        <v>496</v>
      </c>
      <c r="N94" s="75"/>
      <c r="O94" s="15"/>
      <c r="P94" s="17"/>
    </row>
    <row r="95" spans="1:16" s="39" customFormat="1" ht="44.25" customHeight="1" x14ac:dyDescent="0.2">
      <c r="A95" s="76" t="s">
        <v>719</v>
      </c>
      <c r="B95" s="74" t="s">
        <v>1129</v>
      </c>
      <c r="C95" s="74" t="s">
        <v>2219</v>
      </c>
      <c r="D95" s="48">
        <v>10200</v>
      </c>
      <c r="E95" s="96" t="s">
        <v>38</v>
      </c>
      <c r="F95" s="77">
        <v>41016</v>
      </c>
      <c r="G95" s="74" t="s">
        <v>1264</v>
      </c>
      <c r="H95" s="75" t="s">
        <v>496</v>
      </c>
      <c r="I95" s="15"/>
      <c r="J95" s="75" t="s">
        <v>496</v>
      </c>
      <c r="K95" s="15"/>
      <c r="L95" s="15"/>
      <c r="M95" s="75" t="s">
        <v>496</v>
      </c>
      <c r="N95" s="75"/>
      <c r="O95" s="15"/>
      <c r="P95" s="17"/>
    </row>
    <row r="96" spans="1:16" s="39" customFormat="1" ht="54" customHeight="1" x14ac:dyDescent="0.2">
      <c r="A96" s="896" t="s">
        <v>720</v>
      </c>
      <c r="B96" s="74" t="s">
        <v>303</v>
      </c>
      <c r="C96" s="897" t="s">
        <v>2220</v>
      </c>
      <c r="D96" s="48">
        <v>10000</v>
      </c>
      <c r="E96" s="97">
        <v>6392</v>
      </c>
      <c r="F96" s="77">
        <v>41040</v>
      </c>
      <c r="G96" s="897" t="s">
        <v>1265</v>
      </c>
      <c r="H96" s="75" t="s">
        <v>496</v>
      </c>
      <c r="I96" s="15"/>
      <c r="J96" s="75" t="s">
        <v>496</v>
      </c>
      <c r="K96" s="15"/>
      <c r="L96" s="15"/>
      <c r="M96" s="75" t="s">
        <v>496</v>
      </c>
      <c r="N96" s="75"/>
      <c r="O96" s="15"/>
      <c r="P96" s="17"/>
    </row>
    <row r="97" spans="1:16" s="39" customFormat="1" ht="54" customHeight="1" x14ac:dyDescent="0.2">
      <c r="A97" s="896"/>
      <c r="B97" s="74" t="s">
        <v>1130</v>
      </c>
      <c r="C97" s="897"/>
      <c r="D97" s="48">
        <v>17100</v>
      </c>
      <c r="E97" s="97">
        <v>6394</v>
      </c>
      <c r="F97" s="77">
        <v>41045</v>
      </c>
      <c r="G97" s="897"/>
      <c r="H97" s="75" t="s">
        <v>496</v>
      </c>
      <c r="I97" s="15"/>
      <c r="J97" s="75" t="s">
        <v>496</v>
      </c>
      <c r="K97" s="15"/>
      <c r="L97" s="15"/>
      <c r="M97" s="75" t="s">
        <v>496</v>
      </c>
      <c r="N97" s="75"/>
      <c r="O97" s="15"/>
      <c r="P97" s="17"/>
    </row>
    <row r="98" spans="1:16" s="39" customFormat="1" ht="28.5" customHeight="1" x14ac:dyDescent="0.2">
      <c r="A98" s="896" t="s">
        <v>721</v>
      </c>
      <c r="B98" s="74" t="s">
        <v>1131</v>
      </c>
      <c r="C98" s="897" t="s">
        <v>2221</v>
      </c>
      <c r="D98" s="48">
        <v>1360</v>
      </c>
      <c r="E98" s="97">
        <v>6407</v>
      </c>
      <c r="F98" s="906">
        <v>41059</v>
      </c>
      <c r="G98" s="912" t="s">
        <v>1266</v>
      </c>
      <c r="H98" s="75" t="s">
        <v>496</v>
      </c>
      <c r="I98" s="15"/>
      <c r="J98" s="75" t="s">
        <v>496</v>
      </c>
      <c r="K98" s="15"/>
      <c r="L98" s="15"/>
      <c r="M98" s="75" t="s">
        <v>496</v>
      </c>
      <c r="N98" s="75"/>
      <c r="O98" s="15"/>
      <c r="P98" s="17"/>
    </row>
    <row r="99" spans="1:16" s="39" customFormat="1" ht="28.5" customHeight="1" x14ac:dyDescent="0.2">
      <c r="A99" s="896"/>
      <c r="B99" s="74" t="s">
        <v>1132</v>
      </c>
      <c r="C99" s="897"/>
      <c r="D99" s="48">
        <v>678</v>
      </c>
      <c r="E99" s="97">
        <v>6408</v>
      </c>
      <c r="F99" s="906"/>
      <c r="G99" s="912"/>
      <c r="H99" s="75" t="s">
        <v>496</v>
      </c>
      <c r="I99" s="15"/>
      <c r="J99" s="75" t="s">
        <v>496</v>
      </c>
      <c r="K99" s="15"/>
      <c r="L99" s="15"/>
      <c r="M99" s="75" t="s">
        <v>496</v>
      </c>
      <c r="N99" s="75"/>
      <c r="O99" s="15"/>
      <c r="P99" s="17"/>
    </row>
    <row r="100" spans="1:16" s="39" customFormat="1" ht="28.5" customHeight="1" x14ac:dyDescent="0.2">
      <c r="A100" s="896"/>
      <c r="B100" s="74" t="s">
        <v>1133</v>
      </c>
      <c r="C100" s="897"/>
      <c r="D100" s="48">
        <v>800</v>
      </c>
      <c r="E100" s="97">
        <v>6409</v>
      </c>
      <c r="F100" s="906"/>
      <c r="G100" s="912"/>
      <c r="H100" s="75" t="s">
        <v>496</v>
      </c>
      <c r="I100" s="15"/>
      <c r="J100" s="75" t="s">
        <v>496</v>
      </c>
      <c r="K100" s="15"/>
      <c r="L100" s="15"/>
      <c r="M100" s="75" t="s">
        <v>496</v>
      </c>
      <c r="N100" s="75"/>
      <c r="O100" s="15"/>
      <c r="P100" s="17"/>
    </row>
    <row r="101" spans="1:16" s="39" customFormat="1" ht="28.5" customHeight="1" x14ac:dyDescent="0.2">
      <c r="A101" s="896"/>
      <c r="B101" s="74" t="s">
        <v>1134</v>
      </c>
      <c r="C101" s="897"/>
      <c r="D101" s="48">
        <v>1100</v>
      </c>
      <c r="E101" s="97">
        <v>6410</v>
      </c>
      <c r="F101" s="906"/>
      <c r="G101" s="912"/>
      <c r="H101" s="75" t="s">
        <v>496</v>
      </c>
      <c r="I101" s="15"/>
      <c r="J101" s="75" t="s">
        <v>496</v>
      </c>
      <c r="K101" s="15"/>
      <c r="L101" s="15"/>
      <c r="M101" s="75" t="s">
        <v>496</v>
      </c>
      <c r="N101" s="75"/>
      <c r="O101" s="15"/>
      <c r="P101" s="17"/>
    </row>
    <row r="102" spans="1:16" s="39" customFormat="1" ht="28.5" customHeight="1" x14ac:dyDescent="0.2">
      <c r="A102" s="896"/>
      <c r="B102" s="74" t="s">
        <v>1135</v>
      </c>
      <c r="C102" s="897"/>
      <c r="D102" s="48">
        <v>375</v>
      </c>
      <c r="E102" s="97">
        <v>6411</v>
      </c>
      <c r="F102" s="906"/>
      <c r="G102" s="912"/>
      <c r="H102" s="75" t="s">
        <v>496</v>
      </c>
      <c r="I102" s="15"/>
      <c r="J102" s="75" t="s">
        <v>496</v>
      </c>
      <c r="K102" s="15"/>
      <c r="L102" s="15"/>
      <c r="M102" s="75" t="s">
        <v>496</v>
      </c>
      <c r="N102" s="75"/>
      <c r="O102" s="15"/>
      <c r="P102" s="17"/>
    </row>
    <row r="103" spans="1:16" s="39" customFormat="1" ht="28.5" customHeight="1" x14ac:dyDescent="0.2">
      <c r="A103" s="896"/>
      <c r="B103" s="74" t="s">
        <v>1136</v>
      </c>
      <c r="C103" s="897"/>
      <c r="D103" s="48">
        <v>250</v>
      </c>
      <c r="E103" s="97">
        <v>6412</v>
      </c>
      <c r="F103" s="906"/>
      <c r="G103" s="912"/>
      <c r="H103" s="75" t="s">
        <v>496</v>
      </c>
      <c r="I103" s="15"/>
      <c r="J103" s="75" t="s">
        <v>496</v>
      </c>
      <c r="K103" s="15"/>
      <c r="L103" s="15"/>
      <c r="M103" s="75" t="s">
        <v>496</v>
      </c>
      <c r="N103" s="75"/>
      <c r="O103" s="15"/>
      <c r="P103" s="17"/>
    </row>
    <row r="104" spans="1:16" s="39" customFormat="1" ht="28.5" customHeight="1" x14ac:dyDescent="0.2">
      <c r="A104" s="896"/>
      <c r="B104" s="74" t="s">
        <v>1137</v>
      </c>
      <c r="C104" s="897"/>
      <c r="D104" s="48">
        <v>630</v>
      </c>
      <c r="E104" s="97">
        <v>6413</v>
      </c>
      <c r="F104" s="906"/>
      <c r="G104" s="912"/>
      <c r="H104" s="75" t="s">
        <v>496</v>
      </c>
      <c r="I104" s="15"/>
      <c r="J104" s="75" t="s">
        <v>496</v>
      </c>
      <c r="K104" s="15"/>
      <c r="L104" s="15"/>
      <c r="M104" s="75" t="s">
        <v>496</v>
      </c>
      <c r="N104" s="75"/>
      <c r="O104" s="15"/>
      <c r="P104" s="17"/>
    </row>
    <row r="105" spans="1:16" s="39" customFormat="1" ht="28.5" customHeight="1" x14ac:dyDescent="0.2">
      <c r="A105" s="896"/>
      <c r="B105" s="74" t="s">
        <v>1138</v>
      </c>
      <c r="C105" s="897"/>
      <c r="D105" s="48">
        <v>250</v>
      </c>
      <c r="E105" s="97">
        <v>6414</v>
      </c>
      <c r="F105" s="906"/>
      <c r="G105" s="912"/>
      <c r="H105" s="75" t="s">
        <v>496</v>
      </c>
      <c r="I105" s="15"/>
      <c r="J105" s="75" t="s">
        <v>496</v>
      </c>
      <c r="K105" s="15"/>
      <c r="L105" s="15"/>
      <c r="M105" s="75" t="s">
        <v>496</v>
      </c>
      <c r="N105" s="75"/>
      <c r="O105" s="15"/>
      <c r="P105" s="17"/>
    </row>
    <row r="106" spans="1:16" s="39" customFormat="1" ht="28.5" customHeight="1" x14ac:dyDescent="0.2">
      <c r="A106" s="896"/>
      <c r="B106" s="74" t="s">
        <v>1139</v>
      </c>
      <c r="C106" s="897"/>
      <c r="D106" s="48">
        <v>450</v>
      </c>
      <c r="E106" s="97">
        <v>6415</v>
      </c>
      <c r="F106" s="906"/>
      <c r="G106" s="912"/>
      <c r="H106" s="75" t="s">
        <v>496</v>
      </c>
      <c r="I106" s="15"/>
      <c r="J106" s="75" t="s">
        <v>496</v>
      </c>
      <c r="K106" s="15"/>
      <c r="L106" s="15"/>
      <c r="M106" s="75" t="s">
        <v>496</v>
      </c>
      <c r="N106" s="75"/>
      <c r="O106" s="15"/>
      <c r="P106" s="17"/>
    </row>
    <row r="107" spans="1:16" s="39" customFormat="1" ht="28.5" customHeight="1" x14ac:dyDescent="0.2">
      <c r="A107" s="896"/>
      <c r="B107" s="74" t="s">
        <v>1140</v>
      </c>
      <c r="C107" s="897"/>
      <c r="D107" s="48">
        <v>250</v>
      </c>
      <c r="E107" s="97">
        <v>6416</v>
      </c>
      <c r="F107" s="906"/>
      <c r="G107" s="912"/>
      <c r="H107" s="75" t="s">
        <v>496</v>
      </c>
      <c r="I107" s="15"/>
      <c r="J107" s="75" t="s">
        <v>496</v>
      </c>
      <c r="K107" s="15"/>
      <c r="L107" s="15"/>
      <c r="M107" s="75" t="s">
        <v>496</v>
      </c>
      <c r="N107" s="75"/>
      <c r="O107" s="15"/>
      <c r="P107" s="17"/>
    </row>
    <row r="108" spans="1:16" s="39" customFormat="1" ht="28.5" customHeight="1" x14ac:dyDescent="0.2">
      <c r="A108" s="896"/>
      <c r="B108" s="74" t="s">
        <v>1141</v>
      </c>
      <c r="C108" s="897"/>
      <c r="D108" s="48">
        <v>400</v>
      </c>
      <c r="E108" s="97">
        <v>6417</v>
      </c>
      <c r="F108" s="906"/>
      <c r="G108" s="912"/>
      <c r="H108" s="75" t="s">
        <v>496</v>
      </c>
      <c r="I108" s="15"/>
      <c r="J108" s="75" t="s">
        <v>496</v>
      </c>
      <c r="K108" s="15"/>
      <c r="L108" s="15"/>
      <c r="M108" s="75" t="s">
        <v>496</v>
      </c>
      <c r="N108" s="75"/>
      <c r="O108" s="15"/>
      <c r="P108" s="17"/>
    </row>
    <row r="109" spans="1:16" s="39" customFormat="1" ht="28.5" customHeight="1" x14ac:dyDescent="0.2">
      <c r="A109" s="896"/>
      <c r="B109" s="74" t="s">
        <v>1142</v>
      </c>
      <c r="C109" s="897"/>
      <c r="D109" s="48">
        <v>880</v>
      </c>
      <c r="E109" s="97">
        <v>6418</v>
      </c>
      <c r="F109" s="906"/>
      <c r="G109" s="912"/>
      <c r="H109" s="75" t="s">
        <v>496</v>
      </c>
      <c r="I109" s="15"/>
      <c r="J109" s="75" t="s">
        <v>496</v>
      </c>
      <c r="K109" s="15"/>
      <c r="L109" s="15"/>
      <c r="M109" s="75" t="s">
        <v>496</v>
      </c>
      <c r="N109" s="75"/>
      <c r="O109" s="15"/>
      <c r="P109" s="17"/>
    </row>
    <row r="110" spans="1:16" s="39" customFormat="1" ht="28.5" customHeight="1" x14ac:dyDescent="0.2">
      <c r="A110" s="896"/>
      <c r="B110" s="74" t="s">
        <v>1143</v>
      </c>
      <c r="C110" s="897"/>
      <c r="D110" s="48">
        <v>300</v>
      </c>
      <c r="E110" s="97">
        <v>6419</v>
      </c>
      <c r="F110" s="906"/>
      <c r="G110" s="912"/>
      <c r="H110" s="75" t="s">
        <v>496</v>
      </c>
      <c r="I110" s="15"/>
      <c r="J110" s="75" t="s">
        <v>496</v>
      </c>
      <c r="K110" s="15"/>
      <c r="L110" s="15"/>
      <c r="M110" s="75" t="s">
        <v>496</v>
      </c>
      <c r="N110" s="75"/>
      <c r="O110" s="15"/>
      <c r="P110" s="17"/>
    </row>
    <row r="111" spans="1:16" s="39" customFormat="1" ht="28.5" customHeight="1" x14ac:dyDescent="0.2">
      <c r="A111" s="896"/>
      <c r="B111" s="74" t="s">
        <v>443</v>
      </c>
      <c r="C111" s="897"/>
      <c r="D111" s="48">
        <v>5000</v>
      </c>
      <c r="E111" s="97">
        <v>6420</v>
      </c>
      <c r="F111" s="906"/>
      <c r="G111" s="912"/>
      <c r="H111" s="75" t="s">
        <v>496</v>
      </c>
      <c r="I111" s="15"/>
      <c r="J111" s="75" t="s">
        <v>496</v>
      </c>
      <c r="K111" s="15"/>
      <c r="L111" s="15"/>
      <c r="M111" s="75" t="s">
        <v>496</v>
      </c>
      <c r="N111" s="75"/>
      <c r="O111" s="15"/>
      <c r="P111" s="17"/>
    </row>
    <row r="112" spans="1:16" s="39" customFormat="1" ht="28.5" customHeight="1" x14ac:dyDescent="0.2">
      <c r="A112" s="896"/>
      <c r="B112" s="74" t="s">
        <v>1144</v>
      </c>
      <c r="C112" s="897"/>
      <c r="D112" s="48">
        <v>5000</v>
      </c>
      <c r="E112" s="97">
        <v>6421</v>
      </c>
      <c r="F112" s="906"/>
      <c r="G112" s="912"/>
      <c r="H112" s="75" t="s">
        <v>496</v>
      </c>
      <c r="I112" s="15"/>
      <c r="J112" s="75" t="s">
        <v>496</v>
      </c>
      <c r="K112" s="15"/>
      <c r="L112" s="15"/>
      <c r="M112" s="75" t="s">
        <v>496</v>
      </c>
      <c r="N112" s="75"/>
      <c r="O112" s="15"/>
      <c r="P112" s="17"/>
    </row>
    <row r="113" spans="1:16" s="39" customFormat="1" ht="28.5" customHeight="1" x14ac:dyDescent="0.2">
      <c r="A113" s="896"/>
      <c r="B113" s="74" t="s">
        <v>1145</v>
      </c>
      <c r="C113" s="897"/>
      <c r="D113" s="48">
        <v>3750</v>
      </c>
      <c r="E113" s="97">
        <v>6422</v>
      </c>
      <c r="F113" s="906"/>
      <c r="G113" s="912"/>
      <c r="H113" s="75" t="s">
        <v>496</v>
      </c>
      <c r="I113" s="15"/>
      <c r="J113" s="75" t="s">
        <v>496</v>
      </c>
      <c r="K113" s="15"/>
      <c r="L113" s="15"/>
      <c r="M113" s="75" t="s">
        <v>496</v>
      </c>
      <c r="N113" s="75"/>
      <c r="O113" s="15"/>
      <c r="P113" s="17"/>
    </row>
    <row r="114" spans="1:16" s="39" customFormat="1" ht="28.5" customHeight="1" x14ac:dyDescent="0.2">
      <c r="A114" s="896"/>
      <c r="B114" s="74" t="s">
        <v>1146</v>
      </c>
      <c r="C114" s="897"/>
      <c r="D114" s="48">
        <v>3750</v>
      </c>
      <c r="E114" s="97">
        <v>6423</v>
      </c>
      <c r="F114" s="906"/>
      <c r="G114" s="912"/>
      <c r="H114" s="75" t="s">
        <v>496</v>
      </c>
      <c r="I114" s="15"/>
      <c r="J114" s="75" t="s">
        <v>496</v>
      </c>
      <c r="K114" s="15"/>
      <c r="L114" s="15"/>
      <c r="M114" s="75" t="s">
        <v>496</v>
      </c>
      <c r="N114" s="75"/>
      <c r="O114" s="15"/>
      <c r="P114" s="17"/>
    </row>
    <row r="115" spans="1:16" s="39" customFormat="1" ht="28.5" customHeight="1" x14ac:dyDescent="0.2">
      <c r="A115" s="896"/>
      <c r="B115" s="74" t="s">
        <v>1147</v>
      </c>
      <c r="C115" s="897"/>
      <c r="D115" s="48">
        <v>255</v>
      </c>
      <c r="E115" s="97">
        <v>6424</v>
      </c>
      <c r="F115" s="906"/>
      <c r="G115" s="912"/>
      <c r="H115" s="75" t="s">
        <v>496</v>
      </c>
      <c r="I115" s="15"/>
      <c r="J115" s="75" t="s">
        <v>496</v>
      </c>
      <c r="K115" s="15"/>
      <c r="L115" s="15"/>
      <c r="M115" s="75" t="s">
        <v>496</v>
      </c>
      <c r="N115" s="75"/>
      <c r="O115" s="15"/>
      <c r="P115" s="17"/>
    </row>
    <row r="116" spans="1:16" s="39" customFormat="1" ht="28.5" customHeight="1" x14ac:dyDescent="0.2">
      <c r="A116" s="896"/>
      <c r="B116" s="74" t="s">
        <v>1148</v>
      </c>
      <c r="C116" s="897"/>
      <c r="D116" s="48">
        <v>200</v>
      </c>
      <c r="E116" s="97">
        <v>6425</v>
      </c>
      <c r="F116" s="906"/>
      <c r="G116" s="912"/>
      <c r="H116" s="75" t="s">
        <v>496</v>
      </c>
      <c r="I116" s="15"/>
      <c r="J116" s="75" t="s">
        <v>496</v>
      </c>
      <c r="K116" s="15"/>
      <c r="L116" s="15"/>
      <c r="M116" s="75" t="s">
        <v>496</v>
      </c>
      <c r="N116" s="75"/>
      <c r="O116" s="15"/>
      <c r="P116" s="17"/>
    </row>
    <row r="117" spans="1:16" s="39" customFormat="1" ht="28.5" customHeight="1" x14ac:dyDescent="0.2">
      <c r="A117" s="896"/>
      <c r="B117" s="74" t="s">
        <v>1149</v>
      </c>
      <c r="C117" s="897"/>
      <c r="D117" s="48">
        <v>200</v>
      </c>
      <c r="E117" s="97">
        <v>6426</v>
      </c>
      <c r="F117" s="906"/>
      <c r="G117" s="912"/>
      <c r="H117" s="75" t="s">
        <v>496</v>
      </c>
      <c r="I117" s="15"/>
      <c r="J117" s="75" t="s">
        <v>496</v>
      </c>
      <c r="K117" s="15"/>
      <c r="L117" s="15"/>
      <c r="M117" s="75" t="s">
        <v>496</v>
      </c>
      <c r="N117" s="75"/>
      <c r="O117" s="15"/>
      <c r="P117" s="17"/>
    </row>
    <row r="118" spans="1:16" s="39" customFormat="1" ht="28.5" customHeight="1" x14ac:dyDescent="0.2">
      <c r="A118" s="896"/>
      <c r="B118" s="74" t="s">
        <v>468</v>
      </c>
      <c r="C118" s="897"/>
      <c r="D118" s="48">
        <v>1250</v>
      </c>
      <c r="E118" s="97">
        <v>6427</v>
      </c>
      <c r="F118" s="906"/>
      <c r="G118" s="912"/>
      <c r="H118" s="75" t="s">
        <v>496</v>
      </c>
      <c r="I118" s="15"/>
      <c r="J118" s="75" t="s">
        <v>496</v>
      </c>
      <c r="K118" s="15"/>
      <c r="L118" s="15"/>
      <c r="M118" s="75" t="s">
        <v>496</v>
      </c>
      <c r="N118" s="75"/>
      <c r="O118" s="15"/>
      <c r="P118" s="17"/>
    </row>
    <row r="119" spans="1:16" s="39" customFormat="1" ht="28.5" customHeight="1" x14ac:dyDescent="0.2">
      <c r="A119" s="896"/>
      <c r="B119" s="74" t="s">
        <v>1150</v>
      </c>
      <c r="C119" s="897"/>
      <c r="D119" s="48">
        <v>1250</v>
      </c>
      <c r="E119" s="97">
        <v>6428</v>
      </c>
      <c r="F119" s="906"/>
      <c r="G119" s="912"/>
      <c r="H119" s="75" t="s">
        <v>496</v>
      </c>
      <c r="I119" s="15"/>
      <c r="J119" s="75" t="s">
        <v>496</v>
      </c>
      <c r="K119" s="15"/>
      <c r="L119" s="15"/>
      <c r="M119" s="75" t="s">
        <v>496</v>
      </c>
      <c r="N119" s="75"/>
      <c r="O119" s="15"/>
      <c r="P119" s="17"/>
    </row>
    <row r="120" spans="1:16" s="39" customFormat="1" ht="28.5" customHeight="1" x14ac:dyDescent="0.2">
      <c r="A120" s="896"/>
      <c r="B120" s="74" t="s">
        <v>1151</v>
      </c>
      <c r="C120" s="897"/>
      <c r="D120" s="48">
        <v>4000</v>
      </c>
      <c r="E120" s="97">
        <v>6429</v>
      </c>
      <c r="F120" s="906"/>
      <c r="G120" s="912"/>
      <c r="H120" s="75" t="s">
        <v>496</v>
      </c>
      <c r="I120" s="15"/>
      <c r="J120" s="75" t="s">
        <v>496</v>
      </c>
      <c r="K120" s="15"/>
      <c r="L120" s="15"/>
      <c r="M120" s="75" t="s">
        <v>496</v>
      </c>
      <c r="N120" s="75"/>
      <c r="O120" s="15"/>
      <c r="P120" s="17"/>
    </row>
    <row r="121" spans="1:16" s="39" customFormat="1" ht="28.5" customHeight="1" x14ac:dyDescent="0.2">
      <c r="A121" s="896"/>
      <c r="B121" s="74" t="s">
        <v>479</v>
      </c>
      <c r="C121" s="897"/>
      <c r="D121" s="48">
        <v>1250</v>
      </c>
      <c r="E121" s="97">
        <v>6430</v>
      </c>
      <c r="F121" s="906"/>
      <c r="G121" s="912"/>
      <c r="H121" s="75" t="s">
        <v>496</v>
      </c>
      <c r="I121" s="15"/>
      <c r="J121" s="75" t="s">
        <v>496</v>
      </c>
      <c r="K121" s="15"/>
      <c r="L121" s="15"/>
      <c r="M121" s="75" t="s">
        <v>496</v>
      </c>
      <c r="N121" s="75"/>
      <c r="O121" s="15"/>
      <c r="P121" s="17"/>
    </row>
    <row r="122" spans="1:16" s="39" customFormat="1" ht="28.5" customHeight="1" x14ac:dyDescent="0.2">
      <c r="A122" s="896"/>
      <c r="B122" s="74" t="s">
        <v>469</v>
      </c>
      <c r="C122" s="897"/>
      <c r="D122" s="48">
        <v>1250</v>
      </c>
      <c r="E122" s="97">
        <v>6431</v>
      </c>
      <c r="F122" s="906"/>
      <c r="G122" s="912"/>
      <c r="H122" s="75" t="s">
        <v>496</v>
      </c>
      <c r="I122" s="15"/>
      <c r="J122" s="75" t="s">
        <v>496</v>
      </c>
      <c r="K122" s="15"/>
      <c r="L122" s="15"/>
      <c r="M122" s="75" t="s">
        <v>496</v>
      </c>
      <c r="N122" s="75"/>
      <c r="O122" s="15"/>
      <c r="P122" s="17"/>
    </row>
    <row r="123" spans="1:16" s="39" customFormat="1" ht="28.5" customHeight="1" x14ac:dyDescent="0.2">
      <c r="A123" s="896"/>
      <c r="B123" s="74" t="s">
        <v>1152</v>
      </c>
      <c r="C123" s="897"/>
      <c r="D123" s="48">
        <v>902</v>
      </c>
      <c r="E123" s="97">
        <v>6432</v>
      </c>
      <c r="F123" s="906"/>
      <c r="G123" s="912"/>
      <c r="H123" s="75" t="s">
        <v>496</v>
      </c>
      <c r="I123" s="15"/>
      <c r="J123" s="75" t="s">
        <v>496</v>
      </c>
      <c r="K123" s="15"/>
      <c r="L123" s="15"/>
      <c r="M123" s="75" t="s">
        <v>496</v>
      </c>
      <c r="N123" s="75"/>
      <c r="O123" s="15"/>
      <c r="P123" s="17"/>
    </row>
    <row r="124" spans="1:16" s="39" customFormat="1" ht="47.25" customHeight="1" x14ac:dyDescent="0.2">
      <c r="A124" s="76" t="s">
        <v>722</v>
      </c>
      <c r="B124" s="74" t="s">
        <v>483</v>
      </c>
      <c r="C124" s="74" t="s">
        <v>2222</v>
      </c>
      <c r="D124" s="48">
        <v>1875</v>
      </c>
      <c r="E124" s="97">
        <v>6339</v>
      </c>
      <c r="F124" s="77">
        <v>40990</v>
      </c>
      <c r="G124" s="74" t="s">
        <v>1267</v>
      </c>
      <c r="H124" s="75" t="s">
        <v>496</v>
      </c>
      <c r="I124" s="15"/>
      <c r="J124" s="75" t="s">
        <v>496</v>
      </c>
      <c r="K124" s="15"/>
      <c r="L124" s="15"/>
      <c r="M124" s="75" t="s">
        <v>496</v>
      </c>
      <c r="N124" s="75"/>
      <c r="O124" s="15"/>
      <c r="P124" s="17"/>
    </row>
    <row r="125" spans="1:16" s="39" customFormat="1" ht="47.25" customHeight="1" x14ac:dyDescent="0.2">
      <c r="A125" s="896" t="s">
        <v>723</v>
      </c>
      <c r="B125" s="74" t="s">
        <v>1153</v>
      </c>
      <c r="C125" s="897" t="s">
        <v>2223</v>
      </c>
      <c r="D125" s="48">
        <v>250</v>
      </c>
      <c r="E125" s="97">
        <v>6362</v>
      </c>
      <c r="F125" s="906">
        <v>40991</v>
      </c>
      <c r="G125" s="897" t="s">
        <v>1268</v>
      </c>
      <c r="H125" s="75" t="s">
        <v>496</v>
      </c>
      <c r="I125" s="15"/>
      <c r="J125" s="75" t="s">
        <v>496</v>
      </c>
      <c r="K125" s="15"/>
      <c r="L125" s="15"/>
      <c r="M125" s="75" t="s">
        <v>496</v>
      </c>
      <c r="N125" s="75"/>
      <c r="O125" s="15"/>
      <c r="P125" s="17"/>
    </row>
    <row r="126" spans="1:16" s="39" customFormat="1" ht="47.25" customHeight="1" x14ac:dyDescent="0.2">
      <c r="A126" s="896"/>
      <c r="B126" s="74" t="s">
        <v>1154</v>
      </c>
      <c r="C126" s="897"/>
      <c r="D126" s="48">
        <v>685</v>
      </c>
      <c r="E126" s="97">
        <v>6361</v>
      </c>
      <c r="F126" s="906"/>
      <c r="G126" s="897"/>
      <c r="H126" s="75" t="s">
        <v>496</v>
      </c>
      <c r="I126" s="15"/>
      <c r="J126" s="75" t="s">
        <v>496</v>
      </c>
      <c r="K126" s="15"/>
      <c r="L126" s="15"/>
      <c r="M126" s="75" t="s">
        <v>496</v>
      </c>
      <c r="N126" s="75"/>
      <c r="O126" s="15"/>
      <c r="P126" s="17"/>
    </row>
    <row r="127" spans="1:16" s="39" customFormat="1" ht="47.25" customHeight="1" x14ac:dyDescent="0.2">
      <c r="A127" s="896" t="s">
        <v>724</v>
      </c>
      <c r="B127" s="74" t="s">
        <v>1155</v>
      </c>
      <c r="C127" s="897" t="s">
        <v>1404</v>
      </c>
      <c r="D127" s="48">
        <v>13673</v>
      </c>
      <c r="E127" s="97">
        <v>6372</v>
      </c>
      <c r="F127" s="920">
        <v>40991</v>
      </c>
      <c r="G127" s="897" t="s">
        <v>1269</v>
      </c>
      <c r="H127" s="75" t="s">
        <v>496</v>
      </c>
      <c r="I127" s="15"/>
      <c r="J127" s="75" t="s">
        <v>496</v>
      </c>
      <c r="K127" s="15"/>
      <c r="L127" s="15"/>
      <c r="M127" s="75" t="s">
        <v>496</v>
      </c>
      <c r="N127" s="75"/>
      <c r="O127" s="15"/>
      <c r="P127" s="17"/>
    </row>
    <row r="128" spans="1:16" s="39" customFormat="1" ht="47.25" customHeight="1" x14ac:dyDescent="0.2">
      <c r="A128" s="896"/>
      <c r="B128" s="74" t="s">
        <v>1156</v>
      </c>
      <c r="C128" s="897"/>
      <c r="D128" s="48">
        <v>6600</v>
      </c>
      <c r="E128" s="97">
        <v>6371</v>
      </c>
      <c r="F128" s="920"/>
      <c r="G128" s="897"/>
      <c r="H128" s="75" t="s">
        <v>496</v>
      </c>
      <c r="I128" s="15"/>
      <c r="J128" s="75" t="s">
        <v>496</v>
      </c>
      <c r="K128" s="15"/>
      <c r="L128" s="15"/>
      <c r="M128" s="75" t="s">
        <v>496</v>
      </c>
      <c r="N128" s="75"/>
      <c r="O128" s="15"/>
      <c r="P128" s="17"/>
    </row>
    <row r="129" spans="1:16" s="39" customFormat="1" ht="47.25" customHeight="1" x14ac:dyDescent="0.2">
      <c r="A129" s="896"/>
      <c r="B129" s="74" t="s">
        <v>1157</v>
      </c>
      <c r="C129" s="897"/>
      <c r="D129" s="48">
        <v>9900</v>
      </c>
      <c r="E129" s="97">
        <v>6370</v>
      </c>
      <c r="F129" s="920"/>
      <c r="G129" s="897"/>
      <c r="H129" s="75" t="s">
        <v>496</v>
      </c>
      <c r="I129" s="15"/>
      <c r="J129" s="75" t="s">
        <v>496</v>
      </c>
      <c r="K129" s="15"/>
      <c r="L129" s="15"/>
      <c r="M129" s="75" t="s">
        <v>496</v>
      </c>
      <c r="N129" s="75"/>
      <c r="O129" s="15"/>
      <c r="P129" s="17"/>
    </row>
    <row r="130" spans="1:16" s="39" customFormat="1" ht="22.5" customHeight="1" x14ac:dyDescent="0.2">
      <c r="A130" s="896" t="s">
        <v>725</v>
      </c>
      <c r="B130" s="74" t="s">
        <v>459</v>
      </c>
      <c r="C130" s="897" t="s">
        <v>1405</v>
      </c>
      <c r="D130" s="48">
        <v>260</v>
      </c>
      <c r="E130" s="97">
        <v>6363</v>
      </c>
      <c r="F130" s="906">
        <v>40991</v>
      </c>
      <c r="G130" s="897" t="s">
        <v>1270</v>
      </c>
      <c r="H130" s="75" t="s">
        <v>496</v>
      </c>
      <c r="I130" s="15"/>
      <c r="J130" s="75" t="s">
        <v>496</v>
      </c>
      <c r="K130" s="15"/>
      <c r="L130" s="15"/>
      <c r="M130" s="75" t="s">
        <v>496</v>
      </c>
      <c r="N130" s="75"/>
      <c r="O130" s="15"/>
      <c r="P130" s="17"/>
    </row>
    <row r="131" spans="1:16" s="39" customFormat="1" ht="22.5" customHeight="1" x14ac:dyDescent="0.2">
      <c r="A131" s="896"/>
      <c r="B131" s="74" t="s">
        <v>1158</v>
      </c>
      <c r="C131" s="897"/>
      <c r="D131" s="48">
        <v>678</v>
      </c>
      <c r="E131" s="97">
        <v>6364</v>
      </c>
      <c r="F131" s="906"/>
      <c r="G131" s="897"/>
      <c r="H131" s="75" t="s">
        <v>496</v>
      </c>
      <c r="I131" s="15"/>
      <c r="J131" s="75" t="s">
        <v>496</v>
      </c>
      <c r="K131" s="15"/>
      <c r="L131" s="15"/>
      <c r="M131" s="75" t="s">
        <v>496</v>
      </c>
      <c r="N131" s="75"/>
      <c r="O131" s="15"/>
      <c r="P131" s="17"/>
    </row>
    <row r="132" spans="1:16" s="39" customFormat="1" ht="22.5" customHeight="1" x14ac:dyDescent="0.2">
      <c r="A132" s="896"/>
      <c r="B132" s="74" t="s">
        <v>1159</v>
      </c>
      <c r="C132" s="897"/>
      <c r="D132" s="48">
        <v>379.8</v>
      </c>
      <c r="E132" s="97">
        <v>6365</v>
      </c>
      <c r="F132" s="906"/>
      <c r="G132" s="897"/>
      <c r="H132" s="75" t="s">
        <v>496</v>
      </c>
      <c r="I132" s="15"/>
      <c r="J132" s="75" t="s">
        <v>496</v>
      </c>
      <c r="K132" s="15"/>
      <c r="L132" s="15"/>
      <c r="M132" s="75" t="s">
        <v>496</v>
      </c>
      <c r="N132" s="75"/>
      <c r="O132" s="15"/>
      <c r="P132" s="17"/>
    </row>
    <row r="133" spans="1:16" s="39" customFormat="1" ht="22.5" customHeight="1" x14ac:dyDescent="0.2">
      <c r="A133" s="896"/>
      <c r="B133" s="74" t="s">
        <v>1160</v>
      </c>
      <c r="C133" s="897"/>
      <c r="D133" s="48">
        <v>253.8</v>
      </c>
      <c r="E133" s="97">
        <v>6368</v>
      </c>
      <c r="F133" s="906"/>
      <c r="G133" s="897"/>
      <c r="H133" s="75" t="s">
        <v>496</v>
      </c>
      <c r="I133" s="15"/>
      <c r="J133" s="75" t="s">
        <v>496</v>
      </c>
      <c r="K133" s="15"/>
      <c r="L133" s="15"/>
      <c r="M133" s="75" t="s">
        <v>496</v>
      </c>
      <c r="N133" s="75"/>
      <c r="O133" s="15"/>
      <c r="P133" s="17"/>
    </row>
    <row r="134" spans="1:16" s="39" customFormat="1" ht="22.5" customHeight="1" x14ac:dyDescent="0.2">
      <c r="A134" s="896"/>
      <c r="B134" s="74" t="s">
        <v>1161</v>
      </c>
      <c r="C134" s="897"/>
      <c r="D134" s="48">
        <v>67.8</v>
      </c>
      <c r="E134" s="97">
        <v>6366</v>
      </c>
      <c r="F134" s="906"/>
      <c r="G134" s="897"/>
      <c r="H134" s="75" t="s">
        <v>496</v>
      </c>
      <c r="I134" s="15"/>
      <c r="J134" s="75" t="s">
        <v>496</v>
      </c>
      <c r="K134" s="15"/>
      <c r="L134" s="15"/>
      <c r="M134" s="75" t="s">
        <v>496</v>
      </c>
      <c r="N134" s="75"/>
      <c r="O134" s="15"/>
      <c r="P134" s="17"/>
    </row>
    <row r="135" spans="1:16" s="39" customFormat="1" ht="22.5" customHeight="1" x14ac:dyDescent="0.2">
      <c r="A135" s="896"/>
      <c r="B135" s="74" t="s">
        <v>1162</v>
      </c>
      <c r="C135" s="897"/>
      <c r="D135" s="48">
        <v>316.39999999999998</v>
      </c>
      <c r="E135" s="97">
        <v>6367</v>
      </c>
      <c r="F135" s="906"/>
      <c r="G135" s="897"/>
      <c r="H135" s="75" t="s">
        <v>496</v>
      </c>
      <c r="I135" s="15"/>
      <c r="J135" s="75" t="s">
        <v>496</v>
      </c>
      <c r="K135" s="15"/>
      <c r="L135" s="15"/>
      <c r="M135" s="75" t="s">
        <v>496</v>
      </c>
      <c r="N135" s="75"/>
      <c r="O135" s="15"/>
      <c r="P135" s="17"/>
    </row>
    <row r="136" spans="1:16" s="39" customFormat="1" ht="22.5" customHeight="1" x14ac:dyDescent="0.2">
      <c r="A136" s="896"/>
      <c r="B136" s="74" t="s">
        <v>442</v>
      </c>
      <c r="C136" s="897"/>
      <c r="D136" s="48">
        <v>180</v>
      </c>
      <c r="E136" s="97">
        <v>6369</v>
      </c>
      <c r="F136" s="906"/>
      <c r="G136" s="897"/>
      <c r="H136" s="75" t="s">
        <v>496</v>
      </c>
      <c r="I136" s="15"/>
      <c r="J136" s="75" t="s">
        <v>496</v>
      </c>
      <c r="K136" s="15"/>
      <c r="L136" s="15"/>
      <c r="M136" s="75" t="s">
        <v>496</v>
      </c>
      <c r="N136" s="75"/>
      <c r="O136" s="15"/>
      <c r="P136" s="17"/>
    </row>
    <row r="137" spans="1:16" s="39" customFormat="1" ht="35.25" customHeight="1" x14ac:dyDescent="0.2">
      <c r="A137" s="896" t="s">
        <v>726</v>
      </c>
      <c r="B137" s="74" t="s">
        <v>1093</v>
      </c>
      <c r="C137" s="897" t="s">
        <v>1406</v>
      </c>
      <c r="D137" s="48">
        <v>334.93</v>
      </c>
      <c r="E137" s="97">
        <v>6359</v>
      </c>
      <c r="F137" s="906">
        <v>40991</v>
      </c>
      <c r="G137" s="897" t="s">
        <v>1271</v>
      </c>
      <c r="H137" s="75" t="s">
        <v>496</v>
      </c>
      <c r="I137" s="15"/>
      <c r="J137" s="75" t="s">
        <v>496</v>
      </c>
      <c r="K137" s="15"/>
      <c r="L137" s="15"/>
      <c r="M137" s="75" t="s">
        <v>496</v>
      </c>
      <c r="N137" s="75"/>
      <c r="O137" s="15"/>
      <c r="P137" s="17"/>
    </row>
    <row r="138" spans="1:16" s="39" customFormat="1" ht="35.25" customHeight="1" x14ac:dyDescent="0.2">
      <c r="A138" s="896"/>
      <c r="B138" s="74" t="s">
        <v>473</v>
      </c>
      <c r="C138" s="897"/>
      <c r="D138" s="48">
        <v>347.05</v>
      </c>
      <c r="E138" s="97">
        <v>6360</v>
      </c>
      <c r="F138" s="906"/>
      <c r="G138" s="897"/>
      <c r="H138" s="75" t="s">
        <v>496</v>
      </c>
      <c r="I138" s="15"/>
      <c r="J138" s="75" t="s">
        <v>496</v>
      </c>
      <c r="K138" s="15"/>
      <c r="L138" s="15"/>
      <c r="M138" s="75" t="s">
        <v>496</v>
      </c>
      <c r="N138" s="75"/>
      <c r="O138" s="15"/>
      <c r="P138" s="17"/>
    </row>
    <row r="139" spans="1:16" s="39" customFormat="1" ht="35.25" customHeight="1" x14ac:dyDescent="0.2">
      <c r="A139" s="896" t="s">
        <v>727</v>
      </c>
      <c r="B139" s="74" t="s">
        <v>440</v>
      </c>
      <c r="C139" s="897" t="s">
        <v>2014</v>
      </c>
      <c r="D139" s="48">
        <v>120</v>
      </c>
      <c r="E139" s="97">
        <v>6358</v>
      </c>
      <c r="F139" s="906">
        <v>40991</v>
      </c>
      <c r="G139" s="897" t="s">
        <v>1272</v>
      </c>
      <c r="H139" s="75" t="s">
        <v>496</v>
      </c>
      <c r="I139" s="15"/>
      <c r="J139" s="75" t="s">
        <v>496</v>
      </c>
      <c r="K139" s="15"/>
      <c r="L139" s="15"/>
      <c r="M139" s="75" t="s">
        <v>496</v>
      </c>
      <c r="N139" s="75"/>
      <c r="O139" s="15"/>
      <c r="P139" s="17"/>
    </row>
    <row r="140" spans="1:16" s="39" customFormat="1" ht="35.25" customHeight="1" x14ac:dyDescent="0.2">
      <c r="A140" s="896"/>
      <c r="B140" s="74" t="s">
        <v>1093</v>
      </c>
      <c r="C140" s="897"/>
      <c r="D140" s="48">
        <v>169.5</v>
      </c>
      <c r="E140" s="97">
        <v>6357</v>
      </c>
      <c r="F140" s="906"/>
      <c r="G140" s="897"/>
      <c r="H140" s="75" t="s">
        <v>496</v>
      </c>
      <c r="I140" s="15"/>
      <c r="J140" s="75" t="s">
        <v>496</v>
      </c>
      <c r="K140" s="15"/>
      <c r="L140" s="15"/>
      <c r="M140" s="75" t="s">
        <v>496</v>
      </c>
      <c r="N140" s="75"/>
      <c r="O140" s="15"/>
      <c r="P140" s="17"/>
    </row>
    <row r="141" spans="1:16" s="39" customFormat="1" ht="35.25" customHeight="1" x14ac:dyDescent="0.2">
      <c r="A141" s="76" t="s">
        <v>728</v>
      </c>
      <c r="B141" s="74" t="s">
        <v>1163</v>
      </c>
      <c r="C141" s="74" t="s">
        <v>2224</v>
      </c>
      <c r="D141" s="48">
        <v>4816</v>
      </c>
      <c r="E141" s="97">
        <v>6391</v>
      </c>
      <c r="F141" s="77">
        <v>41040</v>
      </c>
      <c r="G141" s="74" t="s">
        <v>1273</v>
      </c>
      <c r="H141" s="75" t="s">
        <v>496</v>
      </c>
      <c r="I141" s="15"/>
      <c r="J141" s="75" t="s">
        <v>496</v>
      </c>
      <c r="K141" s="15"/>
      <c r="L141" s="15"/>
      <c r="M141" s="75" t="s">
        <v>496</v>
      </c>
      <c r="N141" s="75"/>
      <c r="O141" s="15"/>
      <c r="P141" s="17"/>
    </row>
    <row r="142" spans="1:16" s="39" customFormat="1" ht="51" customHeight="1" x14ac:dyDescent="0.2">
      <c r="A142" s="76" t="s">
        <v>729</v>
      </c>
      <c r="B142" s="74" t="s">
        <v>1164</v>
      </c>
      <c r="C142" s="74" t="s">
        <v>2225</v>
      </c>
      <c r="D142" s="48">
        <v>1450</v>
      </c>
      <c r="E142" s="97">
        <v>6375</v>
      </c>
      <c r="F142" s="77">
        <v>41012</v>
      </c>
      <c r="G142" s="74" t="s">
        <v>1274</v>
      </c>
      <c r="H142" s="75" t="s">
        <v>496</v>
      </c>
      <c r="I142" s="15"/>
      <c r="J142" s="75" t="s">
        <v>496</v>
      </c>
      <c r="K142" s="15"/>
      <c r="L142" s="15"/>
      <c r="M142" s="75" t="s">
        <v>496</v>
      </c>
      <c r="N142" s="75"/>
      <c r="O142" s="15"/>
      <c r="P142" s="17"/>
    </row>
    <row r="143" spans="1:16" s="39" customFormat="1" ht="42" customHeight="1" x14ac:dyDescent="0.2">
      <c r="A143" s="76" t="s">
        <v>730</v>
      </c>
      <c r="B143" s="74" t="s">
        <v>1165</v>
      </c>
      <c r="C143" s="74" t="s">
        <v>2226</v>
      </c>
      <c r="D143" s="48">
        <f>767.3+385.3</f>
        <v>1152.5999999999999</v>
      </c>
      <c r="E143" s="97">
        <v>6381</v>
      </c>
      <c r="F143" s="77">
        <v>41017</v>
      </c>
      <c r="G143" s="74" t="s">
        <v>1275</v>
      </c>
      <c r="H143" s="75" t="s">
        <v>496</v>
      </c>
      <c r="I143" s="15"/>
      <c r="J143" s="75" t="s">
        <v>496</v>
      </c>
      <c r="K143" s="15"/>
      <c r="L143" s="15"/>
      <c r="M143" s="75" t="s">
        <v>496</v>
      </c>
      <c r="N143" s="75"/>
      <c r="O143" s="15"/>
      <c r="P143" s="17"/>
    </row>
    <row r="144" spans="1:16" s="39" customFormat="1" ht="42" customHeight="1" x14ac:dyDescent="0.2">
      <c r="A144" s="76" t="s">
        <v>731</v>
      </c>
      <c r="B144" s="74" t="s">
        <v>98</v>
      </c>
      <c r="C144" s="74" t="s">
        <v>2227</v>
      </c>
      <c r="D144" s="48">
        <f>4639.38+413.98+571.99</f>
        <v>5625.35</v>
      </c>
      <c r="E144" s="97">
        <v>6406</v>
      </c>
      <c r="F144" s="77">
        <v>41054</v>
      </c>
      <c r="G144" s="74" t="s">
        <v>1276</v>
      </c>
      <c r="H144" s="75" t="s">
        <v>496</v>
      </c>
      <c r="I144" s="15"/>
      <c r="J144" s="75" t="s">
        <v>496</v>
      </c>
      <c r="K144" s="15"/>
      <c r="L144" s="15"/>
      <c r="M144" s="75" t="s">
        <v>496</v>
      </c>
      <c r="N144" s="75"/>
      <c r="O144" s="15"/>
      <c r="P144" s="17"/>
    </row>
    <row r="145" spans="1:16" s="39" customFormat="1" ht="30.75" customHeight="1" x14ac:dyDescent="0.2">
      <c r="A145" s="896" t="s">
        <v>732</v>
      </c>
      <c r="B145" s="74" t="s">
        <v>157</v>
      </c>
      <c r="C145" s="897" t="s">
        <v>2228</v>
      </c>
      <c r="D145" s="48">
        <v>735.99</v>
      </c>
      <c r="E145" s="97">
        <v>6399</v>
      </c>
      <c r="F145" s="906">
        <v>41047</v>
      </c>
      <c r="G145" s="897" t="s">
        <v>1277</v>
      </c>
      <c r="H145" s="75" t="s">
        <v>496</v>
      </c>
      <c r="I145" s="15"/>
      <c r="J145" s="75" t="s">
        <v>496</v>
      </c>
      <c r="K145" s="15"/>
      <c r="L145" s="15"/>
      <c r="M145" s="75" t="s">
        <v>496</v>
      </c>
      <c r="N145" s="75"/>
      <c r="O145" s="15"/>
      <c r="P145" s="17"/>
    </row>
    <row r="146" spans="1:16" s="39" customFormat="1" ht="30.75" customHeight="1" x14ac:dyDescent="0.2">
      <c r="A146" s="896"/>
      <c r="B146" s="74" t="s">
        <v>153</v>
      </c>
      <c r="C146" s="897"/>
      <c r="D146" s="48">
        <v>1530.5</v>
      </c>
      <c r="E146" s="97">
        <v>6401</v>
      </c>
      <c r="F146" s="906"/>
      <c r="G146" s="897"/>
      <c r="H146" s="75" t="s">
        <v>496</v>
      </c>
      <c r="I146" s="15"/>
      <c r="J146" s="75" t="s">
        <v>496</v>
      </c>
      <c r="K146" s="15"/>
      <c r="L146" s="15"/>
      <c r="M146" s="75" t="s">
        <v>496</v>
      </c>
      <c r="N146" s="75"/>
      <c r="O146" s="15"/>
      <c r="P146" s="17"/>
    </row>
    <row r="147" spans="1:16" s="39" customFormat="1" ht="30.75" customHeight="1" x14ac:dyDescent="0.2">
      <c r="A147" s="896"/>
      <c r="B147" s="74" t="s">
        <v>467</v>
      </c>
      <c r="C147" s="897"/>
      <c r="D147" s="48">
        <v>1189.55</v>
      </c>
      <c r="E147" s="97">
        <v>6402</v>
      </c>
      <c r="F147" s="906"/>
      <c r="G147" s="897"/>
      <c r="H147" s="75" t="s">
        <v>496</v>
      </c>
      <c r="I147" s="15"/>
      <c r="J147" s="75" t="s">
        <v>496</v>
      </c>
      <c r="K147" s="15"/>
      <c r="L147" s="15"/>
      <c r="M147" s="75" t="s">
        <v>496</v>
      </c>
      <c r="N147" s="75"/>
      <c r="O147" s="15"/>
      <c r="P147" s="17"/>
    </row>
    <row r="148" spans="1:16" s="39" customFormat="1" ht="30.75" customHeight="1" x14ac:dyDescent="0.2">
      <c r="A148" s="896"/>
      <c r="B148" s="74" t="s">
        <v>1166</v>
      </c>
      <c r="C148" s="897"/>
      <c r="D148" s="48">
        <v>718.68</v>
      </c>
      <c r="E148" s="97">
        <v>6403</v>
      </c>
      <c r="F148" s="906"/>
      <c r="G148" s="897"/>
      <c r="H148" s="75" t="s">
        <v>496</v>
      </c>
      <c r="I148" s="15"/>
      <c r="J148" s="75" t="s">
        <v>496</v>
      </c>
      <c r="K148" s="15"/>
      <c r="L148" s="15"/>
      <c r="M148" s="75" t="s">
        <v>496</v>
      </c>
      <c r="N148" s="75"/>
      <c r="O148" s="15"/>
      <c r="P148" s="17"/>
    </row>
    <row r="149" spans="1:16" s="39" customFormat="1" ht="30.75" customHeight="1" x14ac:dyDescent="0.2">
      <c r="A149" s="896"/>
      <c r="B149" s="74" t="s">
        <v>1166</v>
      </c>
      <c r="C149" s="897"/>
      <c r="D149" s="48">
        <v>115.05</v>
      </c>
      <c r="E149" s="97">
        <v>6404</v>
      </c>
      <c r="F149" s="906"/>
      <c r="G149" s="897"/>
      <c r="H149" s="75" t="s">
        <v>496</v>
      </c>
      <c r="I149" s="15"/>
      <c r="J149" s="75" t="s">
        <v>496</v>
      </c>
      <c r="K149" s="15"/>
      <c r="L149" s="15"/>
      <c r="M149" s="75" t="s">
        <v>496</v>
      </c>
      <c r="N149" s="75"/>
      <c r="O149" s="15"/>
      <c r="P149" s="17"/>
    </row>
    <row r="150" spans="1:16" s="39" customFormat="1" ht="42" customHeight="1" x14ac:dyDescent="0.2">
      <c r="A150" s="76" t="s">
        <v>733</v>
      </c>
      <c r="B150" s="74" t="s">
        <v>1168</v>
      </c>
      <c r="C150" s="74" t="s">
        <v>2229</v>
      </c>
      <c r="D150" s="48">
        <v>2200</v>
      </c>
      <c r="E150" s="97">
        <v>6389</v>
      </c>
      <c r="F150" s="77">
        <v>41033</v>
      </c>
      <c r="G150" s="74" t="s">
        <v>1278</v>
      </c>
      <c r="H150" s="75" t="s">
        <v>496</v>
      </c>
      <c r="I150" s="15"/>
      <c r="J150" s="75" t="s">
        <v>496</v>
      </c>
      <c r="K150" s="15"/>
      <c r="L150" s="15"/>
      <c r="M150" s="75" t="s">
        <v>496</v>
      </c>
      <c r="N150" s="75"/>
      <c r="O150" s="15"/>
      <c r="P150" s="17"/>
    </row>
    <row r="151" spans="1:16" s="39" customFormat="1" ht="39" customHeight="1" x14ac:dyDescent="0.2">
      <c r="A151" s="896" t="s">
        <v>734</v>
      </c>
      <c r="B151" s="74" t="s">
        <v>1169</v>
      </c>
      <c r="C151" s="897" t="s">
        <v>2230</v>
      </c>
      <c r="D151" s="48">
        <v>950</v>
      </c>
      <c r="E151" s="97">
        <v>6388</v>
      </c>
      <c r="F151" s="906">
        <v>41026</v>
      </c>
      <c r="G151" s="897" t="s">
        <v>1279</v>
      </c>
      <c r="H151" s="75" t="s">
        <v>496</v>
      </c>
      <c r="I151" s="15"/>
      <c r="J151" s="75" t="s">
        <v>496</v>
      </c>
      <c r="K151" s="15"/>
      <c r="L151" s="15"/>
      <c r="M151" s="75" t="s">
        <v>496</v>
      </c>
      <c r="N151" s="75"/>
      <c r="O151" s="15"/>
      <c r="P151" s="17"/>
    </row>
    <row r="152" spans="1:16" s="39" customFormat="1" ht="39" customHeight="1" x14ac:dyDescent="0.2">
      <c r="A152" s="896"/>
      <c r="B152" s="74" t="s">
        <v>1170</v>
      </c>
      <c r="C152" s="897"/>
      <c r="D152" s="48">
        <v>700</v>
      </c>
      <c r="E152" s="97">
        <v>6387</v>
      </c>
      <c r="F152" s="906"/>
      <c r="G152" s="897"/>
      <c r="H152" s="75" t="s">
        <v>496</v>
      </c>
      <c r="I152" s="15"/>
      <c r="J152" s="75" t="s">
        <v>496</v>
      </c>
      <c r="K152" s="15"/>
      <c r="L152" s="15"/>
      <c r="M152" s="75" t="s">
        <v>496</v>
      </c>
      <c r="N152" s="75"/>
      <c r="O152" s="15"/>
      <c r="P152" s="17"/>
    </row>
    <row r="153" spans="1:16" s="39" customFormat="1" ht="35.25" customHeight="1" x14ac:dyDescent="0.2">
      <c r="A153" s="896" t="s">
        <v>735</v>
      </c>
      <c r="B153" s="74" t="s">
        <v>201</v>
      </c>
      <c r="C153" s="897" t="s">
        <v>2231</v>
      </c>
      <c r="D153" s="48">
        <v>1750</v>
      </c>
      <c r="E153" s="97">
        <v>6436</v>
      </c>
      <c r="F153" s="906">
        <v>41065</v>
      </c>
      <c r="G153" s="897" t="s">
        <v>1280</v>
      </c>
      <c r="H153" s="75" t="s">
        <v>496</v>
      </c>
      <c r="I153" s="15"/>
      <c r="J153" s="75" t="s">
        <v>496</v>
      </c>
      <c r="K153" s="15"/>
      <c r="L153" s="15"/>
      <c r="M153" s="75" t="s">
        <v>496</v>
      </c>
      <c r="N153" s="75"/>
      <c r="O153" s="15"/>
      <c r="P153" s="17"/>
    </row>
    <row r="154" spans="1:16" s="39" customFormat="1" ht="35.25" customHeight="1" x14ac:dyDescent="0.2">
      <c r="A154" s="896"/>
      <c r="B154" s="74" t="s">
        <v>1125</v>
      </c>
      <c r="C154" s="897"/>
      <c r="D154" s="48">
        <v>8700</v>
      </c>
      <c r="E154" s="97">
        <v>6437</v>
      </c>
      <c r="F154" s="906"/>
      <c r="G154" s="897"/>
      <c r="H154" s="75" t="s">
        <v>496</v>
      </c>
      <c r="I154" s="15"/>
      <c r="J154" s="75" t="s">
        <v>496</v>
      </c>
      <c r="K154" s="15"/>
      <c r="L154" s="15"/>
      <c r="M154" s="75" t="s">
        <v>496</v>
      </c>
      <c r="N154" s="75"/>
      <c r="O154" s="15"/>
      <c r="P154" s="17"/>
    </row>
    <row r="155" spans="1:16" s="39" customFormat="1" ht="35.25" customHeight="1" x14ac:dyDescent="0.2">
      <c r="A155" s="896"/>
      <c r="B155" s="74" t="s">
        <v>269</v>
      </c>
      <c r="C155" s="897"/>
      <c r="D155" s="48">
        <v>600</v>
      </c>
      <c r="E155" s="97">
        <v>6438</v>
      </c>
      <c r="F155" s="906"/>
      <c r="G155" s="897"/>
      <c r="H155" s="75" t="s">
        <v>496</v>
      </c>
      <c r="I155" s="15"/>
      <c r="J155" s="75" t="s">
        <v>496</v>
      </c>
      <c r="K155" s="15"/>
      <c r="L155" s="15"/>
      <c r="M155" s="75" t="s">
        <v>496</v>
      </c>
      <c r="N155" s="75"/>
      <c r="O155" s="15"/>
      <c r="P155" s="17"/>
    </row>
    <row r="156" spans="1:16" s="39" customFormat="1" ht="57" customHeight="1" x14ac:dyDescent="0.2">
      <c r="A156" s="76" t="s">
        <v>736</v>
      </c>
      <c r="B156" s="74" t="s">
        <v>1171</v>
      </c>
      <c r="C156" s="74" t="s">
        <v>2232</v>
      </c>
      <c r="D156" s="48">
        <v>1012</v>
      </c>
      <c r="E156" s="97">
        <v>6451</v>
      </c>
      <c r="F156" s="77">
        <v>41075</v>
      </c>
      <c r="G156" s="74" t="s">
        <v>1281</v>
      </c>
      <c r="H156" s="75" t="s">
        <v>496</v>
      </c>
      <c r="I156" s="15"/>
      <c r="J156" s="75" t="s">
        <v>496</v>
      </c>
      <c r="K156" s="15"/>
      <c r="L156" s="15"/>
      <c r="M156" s="75" t="s">
        <v>496</v>
      </c>
      <c r="N156" s="75"/>
      <c r="O156" s="15"/>
      <c r="P156" s="17"/>
    </row>
    <row r="157" spans="1:16" s="39" customFormat="1" ht="33.75" customHeight="1" x14ac:dyDescent="0.2">
      <c r="A157" s="76" t="s">
        <v>737</v>
      </c>
      <c r="B157" s="74" t="s">
        <v>1172</v>
      </c>
      <c r="C157" s="74" t="s">
        <v>2233</v>
      </c>
      <c r="D157" s="48">
        <v>3262.5</v>
      </c>
      <c r="E157" s="97">
        <v>6393</v>
      </c>
      <c r="F157" s="77">
        <v>41044</v>
      </c>
      <c r="G157" s="74" t="s">
        <v>1281</v>
      </c>
      <c r="H157" s="75" t="s">
        <v>496</v>
      </c>
      <c r="I157" s="15"/>
      <c r="J157" s="75" t="s">
        <v>496</v>
      </c>
      <c r="K157" s="15"/>
      <c r="L157" s="15"/>
      <c r="M157" s="75" t="s">
        <v>496</v>
      </c>
      <c r="N157" s="75"/>
      <c r="O157" s="15"/>
      <c r="P157" s="17"/>
    </row>
    <row r="158" spans="1:16" s="39" customFormat="1" ht="53.25" customHeight="1" x14ac:dyDescent="0.2">
      <c r="A158" s="76" t="s">
        <v>738</v>
      </c>
      <c r="B158" s="74" t="s">
        <v>1991</v>
      </c>
      <c r="C158" s="74" t="s">
        <v>2234</v>
      </c>
      <c r="D158" s="48">
        <v>5200</v>
      </c>
      <c r="E158" s="97">
        <v>6385</v>
      </c>
      <c r="F158" s="77">
        <v>41026</v>
      </c>
      <c r="G158" s="74" t="s">
        <v>1282</v>
      </c>
      <c r="H158" s="75"/>
      <c r="I158" s="75" t="s">
        <v>496</v>
      </c>
      <c r="J158" s="75"/>
      <c r="K158" s="75" t="s">
        <v>496</v>
      </c>
      <c r="L158" s="15"/>
      <c r="M158" s="75"/>
      <c r="N158" s="75"/>
      <c r="O158" s="75" t="s">
        <v>496</v>
      </c>
      <c r="P158" s="117" t="s">
        <v>1994</v>
      </c>
    </row>
    <row r="159" spans="1:16" s="39" customFormat="1" ht="33.75" customHeight="1" x14ac:dyDescent="0.2">
      <c r="A159" s="76" t="s">
        <v>739</v>
      </c>
      <c r="B159" s="74" t="s">
        <v>113</v>
      </c>
      <c r="C159" s="74" t="s">
        <v>2006</v>
      </c>
      <c r="D159" s="48">
        <v>99.46</v>
      </c>
      <c r="E159" s="97">
        <v>6376</v>
      </c>
      <c r="F159" s="77">
        <v>41016</v>
      </c>
      <c r="G159" s="74" t="s">
        <v>1283</v>
      </c>
      <c r="H159" s="75" t="s">
        <v>496</v>
      </c>
      <c r="I159" s="15"/>
      <c r="J159" s="75" t="s">
        <v>496</v>
      </c>
      <c r="K159" s="15"/>
      <c r="L159" s="15"/>
      <c r="M159" s="75" t="s">
        <v>496</v>
      </c>
      <c r="N159" s="75"/>
      <c r="O159" s="15"/>
      <c r="P159" s="17"/>
    </row>
    <row r="160" spans="1:16" s="39" customFormat="1" ht="33.75" customHeight="1" x14ac:dyDescent="0.2">
      <c r="A160" s="76" t="s">
        <v>740</v>
      </c>
      <c r="B160" s="74" t="s">
        <v>1173</v>
      </c>
      <c r="C160" s="74" t="s">
        <v>2235</v>
      </c>
      <c r="D160" s="48">
        <v>441.03</v>
      </c>
      <c r="E160" s="97">
        <v>6395</v>
      </c>
      <c r="F160" s="77">
        <v>41046</v>
      </c>
      <c r="G160" s="74" t="s">
        <v>1284</v>
      </c>
      <c r="H160" s="75" t="s">
        <v>496</v>
      </c>
      <c r="I160" s="15"/>
      <c r="J160" s="75" t="s">
        <v>496</v>
      </c>
      <c r="K160" s="15"/>
      <c r="L160" s="15"/>
      <c r="M160" s="75" t="s">
        <v>496</v>
      </c>
      <c r="N160" s="75"/>
      <c r="O160" s="15"/>
      <c r="P160" s="17"/>
    </row>
    <row r="161" spans="1:16" s="39" customFormat="1" ht="33.75" customHeight="1" x14ac:dyDescent="0.2">
      <c r="A161" s="896" t="s">
        <v>741</v>
      </c>
      <c r="B161" s="74" t="s">
        <v>1093</v>
      </c>
      <c r="C161" s="897" t="s">
        <v>2236</v>
      </c>
      <c r="D161" s="48">
        <v>162.72</v>
      </c>
      <c r="E161" s="97">
        <v>6383</v>
      </c>
      <c r="F161" s="906">
        <v>41019</v>
      </c>
      <c r="G161" s="897" t="s">
        <v>1285</v>
      </c>
      <c r="H161" s="75" t="s">
        <v>496</v>
      </c>
      <c r="I161" s="15"/>
      <c r="J161" s="75" t="s">
        <v>496</v>
      </c>
      <c r="K161" s="15"/>
      <c r="L161" s="15"/>
      <c r="M161" s="75" t="s">
        <v>496</v>
      </c>
      <c r="N161" s="75"/>
      <c r="O161" s="15"/>
      <c r="P161" s="17"/>
    </row>
    <row r="162" spans="1:16" s="39" customFormat="1" ht="33.75" customHeight="1" x14ac:dyDescent="0.2">
      <c r="A162" s="896"/>
      <c r="B162" s="74" t="s">
        <v>473</v>
      </c>
      <c r="C162" s="897"/>
      <c r="D162" s="48">
        <v>162.72</v>
      </c>
      <c r="E162" s="97">
        <v>6384</v>
      </c>
      <c r="F162" s="906"/>
      <c r="G162" s="897"/>
      <c r="H162" s="75" t="s">
        <v>496</v>
      </c>
      <c r="I162" s="15"/>
      <c r="J162" s="75" t="s">
        <v>496</v>
      </c>
      <c r="K162" s="15"/>
      <c r="L162" s="15"/>
      <c r="M162" s="75" t="s">
        <v>496</v>
      </c>
      <c r="N162" s="75"/>
      <c r="O162" s="15"/>
      <c r="P162" s="17"/>
    </row>
    <row r="163" spans="1:16" s="39" customFormat="1" ht="36" customHeight="1" x14ac:dyDescent="0.2">
      <c r="A163" s="896" t="s">
        <v>742</v>
      </c>
      <c r="B163" s="74" t="s">
        <v>1174</v>
      </c>
      <c r="C163" s="897" t="s">
        <v>2237</v>
      </c>
      <c r="D163" s="48">
        <v>380</v>
      </c>
      <c r="E163" s="97">
        <v>6456</v>
      </c>
      <c r="F163" s="77">
        <v>41082</v>
      </c>
      <c r="G163" s="74" t="s">
        <v>1286</v>
      </c>
      <c r="H163" s="75" t="s">
        <v>496</v>
      </c>
      <c r="I163" s="15"/>
      <c r="J163" s="75" t="s">
        <v>496</v>
      </c>
      <c r="K163" s="15"/>
      <c r="L163" s="15"/>
      <c r="M163" s="75" t="s">
        <v>496</v>
      </c>
      <c r="N163" s="75"/>
      <c r="O163" s="15"/>
      <c r="P163" s="17"/>
    </row>
    <row r="164" spans="1:16" s="39" customFormat="1" ht="36" customHeight="1" x14ac:dyDescent="0.2">
      <c r="A164" s="896"/>
      <c r="B164" s="74" t="s">
        <v>1175</v>
      </c>
      <c r="C164" s="897"/>
      <c r="D164" s="48">
        <v>13068</v>
      </c>
      <c r="E164" s="97">
        <v>6454</v>
      </c>
      <c r="F164" s="77">
        <v>41079</v>
      </c>
      <c r="G164" s="74" t="s">
        <v>1287</v>
      </c>
      <c r="H164" s="75" t="s">
        <v>496</v>
      </c>
      <c r="I164" s="15"/>
      <c r="J164" s="75" t="s">
        <v>496</v>
      </c>
      <c r="K164" s="15"/>
      <c r="L164" s="15"/>
      <c r="M164" s="75" t="s">
        <v>496</v>
      </c>
      <c r="N164" s="75"/>
      <c r="O164" s="15"/>
      <c r="P164" s="17"/>
    </row>
    <row r="165" spans="1:16" s="39" customFormat="1" ht="36" customHeight="1" x14ac:dyDescent="0.2">
      <c r="A165" s="896" t="s">
        <v>743</v>
      </c>
      <c r="B165" s="74" t="s">
        <v>1175</v>
      </c>
      <c r="C165" s="897" t="s">
        <v>2238</v>
      </c>
      <c r="D165" s="48">
        <v>17000</v>
      </c>
      <c r="E165" s="97">
        <v>6471</v>
      </c>
      <c r="F165" s="906">
        <v>41093</v>
      </c>
      <c r="G165" s="897" t="s">
        <v>1288</v>
      </c>
      <c r="H165" s="75" t="s">
        <v>496</v>
      </c>
      <c r="I165" s="15"/>
      <c r="J165" s="75" t="s">
        <v>496</v>
      </c>
      <c r="K165" s="15"/>
      <c r="L165" s="15"/>
      <c r="M165" s="75" t="s">
        <v>496</v>
      </c>
      <c r="N165" s="75"/>
      <c r="O165" s="15"/>
      <c r="P165" s="17"/>
    </row>
    <row r="166" spans="1:16" s="39" customFormat="1" ht="36" customHeight="1" x14ac:dyDescent="0.2">
      <c r="A166" s="896"/>
      <c r="B166" s="74" t="s">
        <v>226</v>
      </c>
      <c r="C166" s="897"/>
      <c r="D166" s="48">
        <v>2128</v>
      </c>
      <c r="E166" s="97">
        <v>6472</v>
      </c>
      <c r="F166" s="906"/>
      <c r="G166" s="897"/>
      <c r="H166" s="75" t="s">
        <v>496</v>
      </c>
      <c r="I166" s="15"/>
      <c r="J166" s="75" t="s">
        <v>496</v>
      </c>
      <c r="K166" s="15"/>
      <c r="L166" s="15"/>
      <c r="M166" s="75" t="s">
        <v>496</v>
      </c>
      <c r="N166" s="75"/>
      <c r="O166" s="15"/>
      <c r="P166" s="17"/>
    </row>
    <row r="167" spans="1:16" s="39" customFormat="1" ht="36" customHeight="1" x14ac:dyDescent="0.2">
      <c r="A167" s="896"/>
      <c r="B167" s="74" t="s">
        <v>463</v>
      </c>
      <c r="C167" s="897"/>
      <c r="D167" s="48">
        <v>9135</v>
      </c>
      <c r="E167" s="97">
        <v>6473</v>
      </c>
      <c r="F167" s="906"/>
      <c r="G167" s="897"/>
      <c r="H167" s="75" t="s">
        <v>496</v>
      </c>
      <c r="I167" s="15"/>
      <c r="J167" s="75" t="s">
        <v>496</v>
      </c>
      <c r="K167" s="15"/>
      <c r="L167" s="15"/>
      <c r="M167" s="75" t="s">
        <v>496</v>
      </c>
      <c r="N167" s="75"/>
      <c r="O167" s="15"/>
      <c r="P167" s="17"/>
    </row>
    <row r="168" spans="1:16" s="39" customFormat="1" ht="36" customHeight="1" x14ac:dyDescent="0.2">
      <c r="A168" s="76" t="s">
        <v>744</v>
      </c>
      <c r="B168" s="74" t="s">
        <v>226</v>
      </c>
      <c r="C168" s="74" t="s">
        <v>2239</v>
      </c>
      <c r="D168" s="48">
        <v>3880</v>
      </c>
      <c r="E168" s="97">
        <v>6434</v>
      </c>
      <c r="F168" s="77">
        <v>41060</v>
      </c>
      <c r="G168" s="74" t="s">
        <v>1289</v>
      </c>
      <c r="H168" s="75" t="s">
        <v>496</v>
      </c>
      <c r="I168" s="15"/>
      <c r="J168" s="75" t="s">
        <v>496</v>
      </c>
      <c r="K168" s="15"/>
      <c r="L168" s="15"/>
      <c r="M168" s="75" t="s">
        <v>496</v>
      </c>
      <c r="N168" s="75"/>
      <c r="O168" s="15"/>
      <c r="P168" s="17"/>
    </row>
    <row r="169" spans="1:16" s="39" customFormat="1" ht="36" customHeight="1" x14ac:dyDescent="0.2">
      <c r="A169" s="76" t="s">
        <v>745</v>
      </c>
      <c r="B169" s="74" t="s">
        <v>1176</v>
      </c>
      <c r="C169" s="74" t="s">
        <v>2240</v>
      </c>
      <c r="D169" s="48">
        <v>3974</v>
      </c>
      <c r="E169" s="97">
        <v>6435</v>
      </c>
      <c r="F169" s="77">
        <v>41064</v>
      </c>
      <c r="G169" s="74" t="s">
        <v>1290</v>
      </c>
      <c r="H169" s="75" t="s">
        <v>496</v>
      </c>
      <c r="I169" s="15"/>
      <c r="J169" s="75" t="s">
        <v>496</v>
      </c>
      <c r="K169" s="15"/>
      <c r="L169" s="15"/>
      <c r="M169" s="75" t="s">
        <v>496</v>
      </c>
      <c r="N169" s="75"/>
      <c r="O169" s="15"/>
      <c r="P169" s="17"/>
    </row>
    <row r="170" spans="1:16" s="39" customFormat="1" ht="36" customHeight="1" x14ac:dyDescent="0.2">
      <c r="A170" s="76" t="s">
        <v>746</v>
      </c>
      <c r="B170" s="74" t="s">
        <v>1175</v>
      </c>
      <c r="C170" s="74" t="s">
        <v>2241</v>
      </c>
      <c r="D170" s="48">
        <f>10800+3600</f>
        <v>14400</v>
      </c>
      <c r="E170" s="97">
        <v>6442</v>
      </c>
      <c r="F170" s="77">
        <v>41072</v>
      </c>
      <c r="G170" s="74" t="s">
        <v>1291</v>
      </c>
      <c r="H170" s="75" t="s">
        <v>496</v>
      </c>
      <c r="I170" s="15"/>
      <c r="J170" s="75" t="s">
        <v>496</v>
      </c>
      <c r="K170" s="15"/>
      <c r="L170" s="15"/>
      <c r="M170" s="75" t="s">
        <v>496</v>
      </c>
      <c r="N170" s="75"/>
      <c r="O170" s="15"/>
      <c r="P170" s="17"/>
    </row>
    <row r="171" spans="1:16" s="39" customFormat="1" ht="36" customHeight="1" x14ac:dyDescent="0.2">
      <c r="A171" s="76" t="s">
        <v>747</v>
      </c>
      <c r="B171" s="74" t="s">
        <v>1177</v>
      </c>
      <c r="C171" s="74" t="s">
        <v>2242</v>
      </c>
      <c r="D171" s="48">
        <v>9226</v>
      </c>
      <c r="E171" s="97">
        <v>6405</v>
      </c>
      <c r="F171" s="77">
        <v>41052</v>
      </c>
      <c r="G171" s="74" t="s">
        <v>1273</v>
      </c>
      <c r="H171" s="75" t="s">
        <v>496</v>
      </c>
      <c r="I171" s="15"/>
      <c r="J171" s="75" t="s">
        <v>496</v>
      </c>
      <c r="K171" s="15"/>
      <c r="L171" s="15"/>
      <c r="M171" s="75" t="s">
        <v>496</v>
      </c>
      <c r="N171" s="75"/>
      <c r="O171" s="15"/>
      <c r="P171" s="17"/>
    </row>
    <row r="172" spans="1:16" s="39" customFormat="1" ht="36" customHeight="1" x14ac:dyDescent="0.2">
      <c r="A172" s="76" t="s">
        <v>748</v>
      </c>
      <c r="B172" s="74" t="s">
        <v>1178</v>
      </c>
      <c r="C172" s="74" t="s">
        <v>2173</v>
      </c>
      <c r="D172" s="48">
        <v>10000</v>
      </c>
      <c r="E172" s="97">
        <v>6476</v>
      </c>
      <c r="F172" s="77">
        <v>41096</v>
      </c>
      <c r="G172" s="74" t="s">
        <v>1292</v>
      </c>
      <c r="H172" s="75" t="s">
        <v>496</v>
      </c>
      <c r="I172" s="15"/>
      <c r="J172" s="75" t="s">
        <v>496</v>
      </c>
      <c r="K172" s="15"/>
      <c r="L172" s="15"/>
      <c r="M172" s="75" t="s">
        <v>496</v>
      </c>
      <c r="N172" s="75"/>
      <c r="O172" s="15"/>
      <c r="P172" s="17"/>
    </row>
    <row r="173" spans="1:16" s="39" customFormat="1" ht="36" customHeight="1" x14ac:dyDescent="0.2">
      <c r="A173" s="896" t="s">
        <v>749</v>
      </c>
      <c r="B173" s="74" t="s">
        <v>1179</v>
      </c>
      <c r="C173" s="897" t="s">
        <v>2243</v>
      </c>
      <c r="D173" s="48">
        <v>212.5</v>
      </c>
      <c r="E173" s="97">
        <v>6450</v>
      </c>
      <c r="F173" s="906">
        <v>41073</v>
      </c>
      <c r="G173" s="897" t="s">
        <v>1293</v>
      </c>
      <c r="H173" s="75" t="s">
        <v>496</v>
      </c>
      <c r="I173" s="15"/>
      <c r="J173" s="75" t="s">
        <v>496</v>
      </c>
      <c r="K173" s="15"/>
      <c r="L173" s="15"/>
      <c r="M173" s="75" t="s">
        <v>496</v>
      </c>
      <c r="N173" s="75"/>
      <c r="O173" s="15"/>
      <c r="P173" s="17"/>
    </row>
    <row r="174" spans="1:16" s="39" customFormat="1" ht="36" customHeight="1" x14ac:dyDescent="0.2">
      <c r="A174" s="896"/>
      <c r="B174" s="74" t="s">
        <v>1180</v>
      </c>
      <c r="C174" s="897"/>
      <c r="D174" s="48">
        <v>1310</v>
      </c>
      <c r="E174" s="97">
        <v>6449</v>
      </c>
      <c r="F174" s="906"/>
      <c r="G174" s="897"/>
      <c r="H174" s="75" t="s">
        <v>496</v>
      </c>
      <c r="I174" s="15"/>
      <c r="J174" s="75" t="s">
        <v>496</v>
      </c>
      <c r="K174" s="15"/>
      <c r="L174" s="15"/>
      <c r="M174" s="75" t="s">
        <v>496</v>
      </c>
      <c r="N174" s="75"/>
      <c r="O174" s="15"/>
      <c r="P174" s="17"/>
    </row>
    <row r="175" spans="1:16" s="39" customFormat="1" ht="36" customHeight="1" x14ac:dyDescent="0.2">
      <c r="A175" s="896"/>
      <c r="B175" s="74" t="s">
        <v>1181</v>
      </c>
      <c r="C175" s="897"/>
      <c r="D175" s="48">
        <v>1022.5</v>
      </c>
      <c r="E175" s="97">
        <v>6448</v>
      </c>
      <c r="F175" s="906"/>
      <c r="G175" s="897"/>
      <c r="H175" s="75" t="s">
        <v>496</v>
      </c>
      <c r="I175" s="15"/>
      <c r="J175" s="75" t="s">
        <v>496</v>
      </c>
      <c r="K175" s="15"/>
      <c r="L175" s="15"/>
      <c r="M175" s="75" t="s">
        <v>496</v>
      </c>
      <c r="N175" s="75"/>
      <c r="O175" s="15"/>
      <c r="P175" s="17"/>
    </row>
    <row r="176" spans="1:16" s="39" customFormat="1" ht="36" customHeight="1" x14ac:dyDescent="0.2">
      <c r="A176" s="896"/>
      <c r="B176" s="74" t="s">
        <v>470</v>
      </c>
      <c r="C176" s="897"/>
      <c r="D176" s="48">
        <v>1003.7</v>
      </c>
      <c r="E176" s="97">
        <v>6447</v>
      </c>
      <c r="F176" s="906"/>
      <c r="G176" s="897"/>
      <c r="H176" s="75" t="s">
        <v>496</v>
      </c>
      <c r="I176" s="15"/>
      <c r="J176" s="75" t="s">
        <v>496</v>
      </c>
      <c r="K176" s="15"/>
      <c r="L176" s="15"/>
      <c r="M176" s="75" t="s">
        <v>496</v>
      </c>
      <c r="N176" s="75"/>
      <c r="O176" s="15"/>
      <c r="P176" s="17"/>
    </row>
    <row r="177" spans="1:16" s="39" customFormat="1" ht="36" customHeight="1" x14ac:dyDescent="0.2">
      <c r="A177" s="896"/>
      <c r="B177" s="74" t="s">
        <v>223</v>
      </c>
      <c r="C177" s="897"/>
      <c r="D177" s="48">
        <v>7200.9</v>
      </c>
      <c r="E177" s="97">
        <v>6446</v>
      </c>
      <c r="F177" s="906"/>
      <c r="G177" s="897"/>
      <c r="H177" s="75" t="s">
        <v>496</v>
      </c>
      <c r="I177" s="15"/>
      <c r="J177" s="75" t="s">
        <v>496</v>
      </c>
      <c r="K177" s="15"/>
      <c r="L177" s="15"/>
      <c r="M177" s="75" t="s">
        <v>496</v>
      </c>
      <c r="N177" s="75"/>
      <c r="O177" s="15"/>
      <c r="P177" s="17"/>
    </row>
    <row r="178" spans="1:16" s="39" customFormat="1" ht="36" customHeight="1" x14ac:dyDescent="0.2">
      <c r="A178" s="896"/>
      <c r="B178" s="74" t="s">
        <v>1182</v>
      </c>
      <c r="C178" s="897"/>
      <c r="D178" s="48">
        <v>222.1</v>
      </c>
      <c r="E178" s="97">
        <v>6445</v>
      </c>
      <c r="F178" s="906"/>
      <c r="G178" s="897"/>
      <c r="H178" s="75" t="s">
        <v>496</v>
      </c>
      <c r="I178" s="15"/>
      <c r="J178" s="75" t="s">
        <v>496</v>
      </c>
      <c r="K178" s="15"/>
      <c r="L178" s="15"/>
      <c r="M178" s="75" t="s">
        <v>496</v>
      </c>
      <c r="N178" s="75"/>
      <c r="O178" s="15"/>
      <c r="P178" s="17"/>
    </row>
    <row r="179" spans="1:16" s="39" customFormat="1" ht="36" customHeight="1" x14ac:dyDescent="0.2">
      <c r="A179" s="896"/>
      <c r="B179" s="74" t="s">
        <v>478</v>
      </c>
      <c r="C179" s="897"/>
      <c r="D179" s="48">
        <v>2329.96</v>
      </c>
      <c r="E179" s="97">
        <v>6444</v>
      </c>
      <c r="F179" s="906"/>
      <c r="G179" s="897"/>
      <c r="H179" s="75" t="s">
        <v>496</v>
      </c>
      <c r="I179" s="15"/>
      <c r="J179" s="75" t="s">
        <v>496</v>
      </c>
      <c r="K179" s="15"/>
      <c r="L179" s="15"/>
      <c r="M179" s="75" t="s">
        <v>496</v>
      </c>
      <c r="N179" s="75"/>
      <c r="O179" s="15"/>
      <c r="P179" s="17"/>
    </row>
    <row r="180" spans="1:16" s="39" customFormat="1" ht="36" customHeight="1" x14ac:dyDescent="0.2">
      <c r="A180" s="896" t="s">
        <v>750</v>
      </c>
      <c r="B180" s="74" t="s">
        <v>1183</v>
      </c>
      <c r="C180" s="897" t="s">
        <v>2244</v>
      </c>
      <c r="D180" s="48">
        <v>420</v>
      </c>
      <c r="E180" s="97">
        <v>6467</v>
      </c>
      <c r="F180" s="77">
        <v>41086</v>
      </c>
      <c r="G180" s="74" t="s">
        <v>1294</v>
      </c>
      <c r="H180" s="75" t="s">
        <v>496</v>
      </c>
      <c r="I180" s="15"/>
      <c r="J180" s="75" t="s">
        <v>496</v>
      </c>
      <c r="K180" s="15"/>
      <c r="L180" s="15"/>
      <c r="M180" s="75" t="s">
        <v>496</v>
      </c>
      <c r="N180" s="75"/>
      <c r="O180" s="15"/>
      <c r="P180" s="17"/>
    </row>
    <row r="181" spans="1:16" s="39" customFormat="1" ht="36" customHeight="1" x14ac:dyDescent="0.2">
      <c r="A181" s="896"/>
      <c r="B181" s="74" t="s">
        <v>1101</v>
      </c>
      <c r="C181" s="897"/>
      <c r="D181" s="48">
        <v>2770</v>
      </c>
      <c r="E181" s="97">
        <v>6466</v>
      </c>
      <c r="F181" s="77">
        <v>41086</v>
      </c>
      <c r="G181" s="74" t="s">
        <v>1294</v>
      </c>
      <c r="H181" s="75" t="s">
        <v>496</v>
      </c>
      <c r="I181" s="15"/>
      <c r="J181" s="75" t="s">
        <v>496</v>
      </c>
      <c r="K181" s="15"/>
      <c r="L181" s="15"/>
      <c r="M181" s="75" t="s">
        <v>496</v>
      </c>
      <c r="N181" s="75"/>
      <c r="O181" s="15"/>
      <c r="P181" s="17"/>
    </row>
    <row r="182" spans="1:16" s="39" customFormat="1" ht="36" customHeight="1" x14ac:dyDescent="0.2">
      <c r="A182" s="896" t="s">
        <v>751</v>
      </c>
      <c r="B182" s="74" t="s">
        <v>1093</v>
      </c>
      <c r="C182" s="897" t="s">
        <v>1407</v>
      </c>
      <c r="D182" s="48">
        <v>122.04</v>
      </c>
      <c r="E182" s="97">
        <v>6397</v>
      </c>
      <c r="F182" s="906">
        <v>41047</v>
      </c>
      <c r="G182" s="897" t="s">
        <v>1295</v>
      </c>
      <c r="H182" s="75" t="s">
        <v>496</v>
      </c>
      <c r="I182" s="15"/>
      <c r="J182" s="75" t="s">
        <v>496</v>
      </c>
      <c r="K182" s="15"/>
      <c r="L182" s="15"/>
      <c r="M182" s="75" t="s">
        <v>496</v>
      </c>
      <c r="N182" s="75"/>
      <c r="O182" s="15"/>
      <c r="P182" s="17"/>
    </row>
    <row r="183" spans="1:16" s="39" customFormat="1" ht="36" customHeight="1" x14ac:dyDescent="0.2">
      <c r="A183" s="896"/>
      <c r="B183" s="74" t="s">
        <v>473</v>
      </c>
      <c r="C183" s="897"/>
      <c r="D183" s="48">
        <v>122.04</v>
      </c>
      <c r="E183" s="97">
        <v>6398</v>
      </c>
      <c r="F183" s="906"/>
      <c r="G183" s="897"/>
      <c r="H183" s="75" t="s">
        <v>496</v>
      </c>
      <c r="I183" s="15"/>
      <c r="J183" s="75" t="s">
        <v>496</v>
      </c>
      <c r="K183" s="15"/>
      <c r="L183" s="15"/>
      <c r="M183" s="75" t="s">
        <v>496</v>
      </c>
      <c r="N183" s="75"/>
      <c r="O183" s="15"/>
      <c r="P183" s="17"/>
    </row>
    <row r="184" spans="1:16" s="39" customFormat="1" ht="36" customHeight="1" x14ac:dyDescent="0.2">
      <c r="A184" s="896" t="s">
        <v>752</v>
      </c>
      <c r="B184" s="74" t="s">
        <v>1184</v>
      </c>
      <c r="C184" s="897" t="s">
        <v>2245</v>
      </c>
      <c r="D184" s="48">
        <v>99.44</v>
      </c>
      <c r="E184" s="97">
        <v>6441</v>
      </c>
      <c r="F184" s="906">
        <v>41072</v>
      </c>
      <c r="G184" s="897" t="s">
        <v>1292</v>
      </c>
      <c r="H184" s="75" t="s">
        <v>496</v>
      </c>
      <c r="I184" s="15"/>
      <c r="J184" s="75" t="s">
        <v>496</v>
      </c>
      <c r="K184" s="15"/>
      <c r="L184" s="15"/>
      <c r="M184" s="75" t="s">
        <v>496</v>
      </c>
      <c r="N184" s="75"/>
      <c r="O184" s="15"/>
      <c r="P184" s="17"/>
    </row>
    <row r="185" spans="1:16" s="39" customFormat="1" ht="36" customHeight="1" x14ac:dyDescent="0.2">
      <c r="A185" s="896"/>
      <c r="B185" s="74" t="s">
        <v>1185</v>
      </c>
      <c r="C185" s="897"/>
      <c r="D185" s="48">
        <v>50</v>
      </c>
      <c r="E185" s="97">
        <v>6440</v>
      </c>
      <c r="F185" s="906"/>
      <c r="G185" s="897"/>
      <c r="H185" s="75" t="s">
        <v>496</v>
      </c>
      <c r="I185" s="15"/>
      <c r="J185" s="75" t="s">
        <v>496</v>
      </c>
      <c r="K185" s="15"/>
      <c r="L185" s="15"/>
      <c r="M185" s="75" t="s">
        <v>496</v>
      </c>
      <c r="N185" s="75"/>
      <c r="O185" s="15"/>
      <c r="P185" s="17"/>
    </row>
    <row r="186" spans="1:16" s="39" customFormat="1" ht="36" customHeight="1" x14ac:dyDescent="0.2">
      <c r="A186" s="896"/>
      <c r="B186" s="74" t="s">
        <v>106</v>
      </c>
      <c r="C186" s="897"/>
      <c r="D186" s="48">
        <v>150</v>
      </c>
      <c r="E186" s="97">
        <v>6439</v>
      </c>
      <c r="F186" s="906"/>
      <c r="G186" s="897"/>
      <c r="H186" s="75" t="s">
        <v>496</v>
      </c>
      <c r="I186" s="15"/>
      <c r="J186" s="75" t="s">
        <v>496</v>
      </c>
      <c r="K186" s="15"/>
      <c r="L186" s="15"/>
      <c r="M186" s="75" t="s">
        <v>496</v>
      </c>
      <c r="N186" s="75"/>
      <c r="O186" s="15"/>
      <c r="P186" s="17"/>
    </row>
    <row r="187" spans="1:16" s="39" customFormat="1" ht="57.75" customHeight="1" x14ac:dyDescent="0.2">
      <c r="A187" s="896" t="s">
        <v>753</v>
      </c>
      <c r="B187" s="74" t="s">
        <v>2011</v>
      </c>
      <c r="C187" s="897" t="s">
        <v>2246</v>
      </c>
      <c r="D187" s="48">
        <v>136.65</v>
      </c>
      <c r="E187" s="97">
        <v>6492</v>
      </c>
      <c r="F187" s="906">
        <v>41149</v>
      </c>
      <c r="G187" s="897" t="s">
        <v>1296</v>
      </c>
      <c r="H187" s="75"/>
      <c r="I187" s="75" t="s">
        <v>496</v>
      </c>
      <c r="J187" s="75"/>
      <c r="K187" s="75" t="s">
        <v>496</v>
      </c>
      <c r="L187" s="15"/>
      <c r="M187" s="75"/>
      <c r="N187" s="75"/>
      <c r="O187" s="75" t="s">
        <v>496</v>
      </c>
      <c r="P187" s="117" t="s">
        <v>1990</v>
      </c>
    </row>
    <row r="188" spans="1:16" s="39" customFormat="1" ht="57.75" customHeight="1" x14ac:dyDescent="0.2">
      <c r="A188" s="896"/>
      <c r="B188" s="74" t="s">
        <v>1186</v>
      </c>
      <c r="C188" s="897"/>
      <c r="D188" s="48">
        <v>92.8</v>
      </c>
      <c r="E188" s="97">
        <v>6493</v>
      </c>
      <c r="F188" s="906"/>
      <c r="G188" s="897"/>
      <c r="H188" s="75"/>
      <c r="I188" s="75" t="s">
        <v>496</v>
      </c>
      <c r="J188" s="75"/>
      <c r="K188" s="75" t="s">
        <v>496</v>
      </c>
      <c r="L188" s="15"/>
      <c r="M188" s="75"/>
      <c r="N188" s="75"/>
      <c r="O188" s="75" t="s">
        <v>496</v>
      </c>
      <c r="P188" s="117" t="s">
        <v>1990</v>
      </c>
    </row>
    <row r="189" spans="1:16" s="39" customFormat="1" ht="37.5" customHeight="1" x14ac:dyDescent="0.2">
      <c r="A189" s="76" t="s">
        <v>756</v>
      </c>
      <c r="B189" s="74" t="s">
        <v>129</v>
      </c>
      <c r="C189" s="74" t="s">
        <v>2247</v>
      </c>
      <c r="D189" s="48">
        <v>4567.5</v>
      </c>
      <c r="E189" s="97">
        <v>6464</v>
      </c>
      <c r="F189" s="77">
        <v>41086</v>
      </c>
      <c r="G189" s="74" t="s">
        <v>1292</v>
      </c>
      <c r="H189" s="75" t="s">
        <v>496</v>
      </c>
      <c r="I189" s="15"/>
      <c r="J189" s="75" t="s">
        <v>496</v>
      </c>
      <c r="K189" s="15"/>
      <c r="L189" s="15"/>
      <c r="M189" s="75" t="s">
        <v>496</v>
      </c>
      <c r="N189" s="75"/>
      <c r="O189" s="15"/>
      <c r="P189" s="17"/>
    </row>
    <row r="190" spans="1:16" s="39" customFormat="1" ht="37.5" customHeight="1" x14ac:dyDescent="0.2">
      <c r="A190" s="76" t="s">
        <v>754</v>
      </c>
      <c r="B190" s="74" t="s">
        <v>113</v>
      </c>
      <c r="C190" s="74" t="s">
        <v>2248</v>
      </c>
      <c r="D190" s="48">
        <v>99.46</v>
      </c>
      <c r="E190" s="97">
        <v>6433</v>
      </c>
      <c r="F190" s="77">
        <v>41060</v>
      </c>
      <c r="G190" s="74" t="s">
        <v>1297</v>
      </c>
      <c r="H190" s="75" t="s">
        <v>496</v>
      </c>
      <c r="I190" s="15"/>
      <c r="J190" s="75" t="s">
        <v>496</v>
      </c>
      <c r="K190" s="15"/>
      <c r="L190" s="15"/>
      <c r="M190" s="75" t="s">
        <v>496</v>
      </c>
      <c r="N190" s="75"/>
      <c r="O190" s="15"/>
      <c r="P190" s="17"/>
    </row>
    <row r="191" spans="1:16" s="39" customFormat="1" ht="37.5" customHeight="1" x14ac:dyDescent="0.2">
      <c r="A191" s="76" t="s">
        <v>755</v>
      </c>
      <c r="B191" s="74" t="s">
        <v>453</v>
      </c>
      <c r="C191" s="74" t="s">
        <v>2249</v>
      </c>
      <c r="D191" s="48">
        <v>1834.5</v>
      </c>
      <c r="E191" s="97">
        <v>6452</v>
      </c>
      <c r="F191" s="77">
        <v>41075</v>
      </c>
      <c r="G191" s="74" t="s">
        <v>1298</v>
      </c>
      <c r="H191" s="75" t="s">
        <v>496</v>
      </c>
      <c r="I191" s="15"/>
      <c r="J191" s="75" t="s">
        <v>496</v>
      </c>
      <c r="K191" s="15"/>
      <c r="L191" s="15"/>
      <c r="M191" s="75" t="s">
        <v>496</v>
      </c>
      <c r="N191" s="75"/>
      <c r="O191" s="15"/>
      <c r="P191" s="17"/>
    </row>
    <row r="192" spans="1:16" s="39" customFormat="1" ht="37.5" customHeight="1" x14ac:dyDescent="0.2">
      <c r="A192" s="76" t="s">
        <v>757</v>
      </c>
      <c r="B192" s="74" t="s">
        <v>1099</v>
      </c>
      <c r="C192" s="74" t="s">
        <v>2250</v>
      </c>
      <c r="D192" s="48">
        <v>2200</v>
      </c>
      <c r="E192" s="97">
        <v>6457</v>
      </c>
      <c r="F192" s="77">
        <v>41085</v>
      </c>
      <c r="G192" s="74" t="s">
        <v>1299</v>
      </c>
      <c r="H192" s="75" t="s">
        <v>496</v>
      </c>
      <c r="I192" s="15"/>
      <c r="J192" s="75" t="s">
        <v>496</v>
      </c>
      <c r="K192" s="15"/>
      <c r="L192" s="15"/>
      <c r="M192" s="75" t="s">
        <v>496</v>
      </c>
      <c r="N192" s="75"/>
      <c r="O192" s="15"/>
      <c r="P192" s="17"/>
    </row>
    <row r="193" spans="1:16" s="39" customFormat="1" ht="37.5" customHeight="1" x14ac:dyDescent="0.2">
      <c r="A193" s="896" t="s">
        <v>758</v>
      </c>
      <c r="B193" s="74" t="s">
        <v>1187</v>
      </c>
      <c r="C193" s="897" t="s">
        <v>2251</v>
      </c>
      <c r="D193" s="48">
        <v>800</v>
      </c>
      <c r="E193" s="97">
        <v>6460</v>
      </c>
      <c r="F193" s="906">
        <v>41085</v>
      </c>
      <c r="G193" s="897" t="s">
        <v>1300</v>
      </c>
      <c r="H193" s="75" t="s">
        <v>496</v>
      </c>
      <c r="I193" s="15"/>
      <c r="J193" s="75" t="s">
        <v>496</v>
      </c>
      <c r="K193" s="15"/>
      <c r="L193" s="15"/>
      <c r="M193" s="75" t="s">
        <v>496</v>
      </c>
      <c r="N193" s="75"/>
      <c r="O193" s="15"/>
      <c r="P193" s="17"/>
    </row>
    <row r="194" spans="1:16" s="39" customFormat="1" ht="37.5" customHeight="1" x14ac:dyDescent="0.2">
      <c r="A194" s="896"/>
      <c r="B194" s="74" t="s">
        <v>1188</v>
      </c>
      <c r="C194" s="897"/>
      <c r="D194" s="48">
        <v>2875</v>
      </c>
      <c r="E194" s="97">
        <v>6458</v>
      </c>
      <c r="F194" s="906"/>
      <c r="G194" s="897"/>
      <c r="H194" s="75" t="s">
        <v>496</v>
      </c>
      <c r="I194" s="15"/>
      <c r="J194" s="75" t="s">
        <v>496</v>
      </c>
      <c r="K194" s="15"/>
      <c r="L194" s="15"/>
      <c r="M194" s="75" t="s">
        <v>496</v>
      </c>
      <c r="N194" s="75"/>
      <c r="O194" s="15"/>
      <c r="P194" s="17"/>
    </row>
    <row r="195" spans="1:16" s="39" customFormat="1" ht="37.5" customHeight="1" x14ac:dyDescent="0.2">
      <c r="A195" s="76" t="s">
        <v>759</v>
      </c>
      <c r="B195" s="74" t="s">
        <v>226</v>
      </c>
      <c r="C195" s="74" t="s">
        <v>2252</v>
      </c>
      <c r="D195" s="48">
        <v>990</v>
      </c>
      <c r="E195" s="97">
        <v>6463</v>
      </c>
      <c r="F195" s="77">
        <v>41086</v>
      </c>
      <c r="G195" s="74" t="s">
        <v>1301</v>
      </c>
      <c r="H195" s="75" t="s">
        <v>496</v>
      </c>
      <c r="I195" s="15"/>
      <c r="J195" s="75" t="s">
        <v>496</v>
      </c>
      <c r="K195" s="15"/>
      <c r="L195" s="15"/>
      <c r="M195" s="75" t="s">
        <v>496</v>
      </c>
      <c r="N195" s="75"/>
      <c r="O195" s="15"/>
      <c r="P195" s="17"/>
    </row>
    <row r="196" spans="1:16" s="39" customFormat="1" ht="37.5" customHeight="1" x14ac:dyDescent="0.2">
      <c r="A196" s="76" t="s">
        <v>760</v>
      </c>
      <c r="B196" s="74" t="s">
        <v>440</v>
      </c>
      <c r="C196" s="74" t="s">
        <v>2006</v>
      </c>
      <c r="D196" s="48">
        <v>90</v>
      </c>
      <c r="E196" s="97">
        <v>6455</v>
      </c>
      <c r="F196" s="77">
        <v>41081</v>
      </c>
      <c r="G196" s="74" t="s">
        <v>1302</v>
      </c>
      <c r="H196" s="75" t="s">
        <v>496</v>
      </c>
      <c r="I196" s="15"/>
      <c r="J196" s="75" t="s">
        <v>496</v>
      </c>
      <c r="K196" s="15"/>
      <c r="L196" s="15"/>
      <c r="M196" s="75" t="s">
        <v>496</v>
      </c>
      <c r="N196" s="75"/>
      <c r="O196" s="15"/>
      <c r="P196" s="17"/>
    </row>
    <row r="197" spans="1:16" s="39" customFormat="1" ht="37.5" customHeight="1" x14ac:dyDescent="0.2">
      <c r="A197" s="896" t="s">
        <v>761</v>
      </c>
      <c r="B197" s="74" t="s">
        <v>474</v>
      </c>
      <c r="C197" s="897" t="s">
        <v>2253</v>
      </c>
      <c r="D197" s="48">
        <v>18700</v>
      </c>
      <c r="E197" s="97" t="s">
        <v>39</v>
      </c>
      <c r="F197" s="77">
        <v>41206</v>
      </c>
      <c r="G197" s="74" t="s">
        <v>1303</v>
      </c>
      <c r="H197" s="75" t="s">
        <v>496</v>
      </c>
      <c r="I197" s="15"/>
      <c r="J197" s="75" t="s">
        <v>496</v>
      </c>
      <c r="K197" s="15"/>
      <c r="L197" s="15"/>
      <c r="M197" s="75" t="s">
        <v>496</v>
      </c>
      <c r="N197" s="75"/>
      <c r="O197" s="15"/>
      <c r="P197" s="17"/>
    </row>
    <row r="198" spans="1:16" s="39" customFormat="1" ht="37.5" customHeight="1" x14ac:dyDescent="0.2">
      <c r="A198" s="896"/>
      <c r="B198" s="74" t="s">
        <v>1189</v>
      </c>
      <c r="C198" s="897"/>
      <c r="D198" s="48">
        <v>1299.5</v>
      </c>
      <c r="E198" s="97">
        <v>6533</v>
      </c>
      <c r="F198" s="77">
        <v>41199</v>
      </c>
      <c r="G198" s="74" t="s">
        <v>1304</v>
      </c>
      <c r="H198" s="75" t="s">
        <v>496</v>
      </c>
      <c r="I198" s="15"/>
      <c r="J198" s="75" t="s">
        <v>496</v>
      </c>
      <c r="K198" s="15"/>
      <c r="L198" s="15"/>
      <c r="M198" s="75" t="s">
        <v>496</v>
      </c>
      <c r="N198" s="75"/>
      <c r="O198" s="15"/>
      <c r="P198" s="17"/>
    </row>
    <row r="199" spans="1:16" s="39" customFormat="1" ht="37.5" customHeight="1" x14ac:dyDescent="0.2">
      <c r="A199" s="896"/>
      <c r="B199" s="74" t="s">
        <v>1190</v>
      </c>
      <c r="C199" s="897"/>
      <c r="D199" s="48">
        <v>3715.44</v>
      </c>
      <c r="E199" s="97">
        <v>6532</v>
      </c>
      <c r="F199" s="77">
        <v>41199</v>
      </c>
      <c r="G199" s="74" t="s">
        <v>1305</v>
      </c>
      <c r="H199" s="75" t="s">
        <v>496</v>
      </c>
      <c r="I199" s="15"/>
      <c r="J199" s="75" t="s">
        <v>496</v>
      </c>
      <c r="K199" s="15"/>
      <c r="L199" s="15"/>
      <c r="M199" s="75" t="s">
        <v>496</v>
      </c>
      <c r="N199" s="75"/>
      <c r="O199" s="15"/>
      <c r="P199" s="17"/>
    </row>
    <row r="200" spans="1:16" s="39" customFormat="1" ht="37.5" customHeight="1" x14ac:dyDescent="0.2">
      <c r="A200" s="896"/>
      <c r="B200" s="74" t="s">
        <v>54</v>
      </c>
      <c r="C200" s="897"/>
      <c r="D200" s="48">
        <v>16192</v>
      </c>
      <c r="E200" s="97" t="s">
        <v>40</v>
      </c>
      <c r="F200" s="77">
        <v>41206</v>
      </c>
      <c r="G200" s="74" t="s">
        <v>1306</v>
      </c>
      <c r="H200" s="75" t="s">
        <v>496</v>
      </c>
      <c r="I200" s="15"/>
      <c r="J200" s="75" t="s">
        <v>496</v>
      </c>
      <c r="K200" s="15"/>
      <c r="L200" s="15"/>
      <c r="M200" s="75" t="s">
        <v>496</v>
      </c>
      <c r="N200" s="75"/>
      <c r="O200" s="15"/>
      <c r="P200" s="17"/>
    </row>
    <row r="201" spans="1:16" s="39" customFormat="1" ht="35.25" customHeight="1" x14ac:dyDescent="0.2">
      <c r="A201" s="76" t="s">
        <v>762</v>
      </c>
      <c r="B201" s="74" t="s">
        <v>476</v>
      </c>
      <c r="C201" s="74" t="s">
        <v>2254</v>
      </c>
      <c r="D201" s="48">
        <v>2505.2800000000002</v>
      </c>
      <c r="E201" s="97">
        <v>6468</v>
      </c>
      <c r="F201" s="77">
        <v>41089</v>
      </c>
      <c r="G201" s="74" t="s">
        <v>1307</v>
      </c>
      <c r="H201" s="75" t="s">
        <v>496</v>
      </c>
      <c r="I201" s="15"/>
      <c r="J201" s="75" t="s">
        <v>496</v>
      </c>
      <c r="K201" s="15"/>
      <c r="L201" s="15"/>
      <c r="M201" s="75" t="s">
        <v>496</v>
      </c>
      <c r="N201" s="75"/>
      <c r="O201" s="15"/>
      <c r="P201" s="17"/>
    </row>
    <row r="202" spans="1:16" s="39" customFormat="1" ht="35.25" customHeight="1" x14ac:dyDescent="0.2">
      <c r="A202" s="896" t="s">
        <v>763</v>
      </c>
      <c r="B202" s="74" t="s">
        <v>1166</v>
      </c>
      <c r="C202" s="897" t="s">
        <v>2255</v>
      </c>
      <c r="D202" s="48">
        <v>115.72</v>
      </c>
      <c r="E202" s="97">
        <v>6479</v>
      </c>
      <c r="F202" s="906">
        <v>41100</v>
      </c>
      <c r="G202" s="897" t="s">
        <v>1308</v>
      </c>
      <c r="H202" s="75" t="s">
        <v>496</v>
      </c>
      <c r="I202" s="15"/>
      <c r="J202" s="75" t="s">
        <v>496</v>
      </c>
      <c r="K202" s="15"/>
      <c r="L202" s="15"/>
      <c r="M202" s="75" t="s">
        <v>496</v>
      </c>
      <c r="N202" s="75"/>
      <c r="O202" s="15"/>
      <c r="P202" s="17"/>
    </row>
    <row r="203" spans="1:16" s="39" customFormat="1" ht="35.25" customHeight="1" x14ac:dyDescent="0.2">
      <c r="A203" s="896"/>
      <c r="B203" s="74" t="s">
        <v>1166</v>
      </c>
      <c r="C203" s="897"/>
      <c r="D203" s="48">
        <v>718.58</v>
      </c>
      <c r="E203" s="97">
        <v>6478</v>
      </c>
      <c r="F203" s="906"/>
      <c r="G203" s="897"/>
      <c r="H203" s="75" t="s">
        <v>496</v>
      </c>
      <c r="I203" s="15"/>
      <c r="J203" s="75" t="s">
        <v>496</v>
      </c>
      <c r="K203" s="15"/>
      <c r="L203" s="15"/>
      <c r="M203" s="75" t="s">
        <v>496</v>
      </c>
      <c r="N203" s="75"/>
      <c r="O203" s="15"/>
      <c r="P203" s="17"/>
    </row>
    <row r="204" spans="1:16" s="39" customFormat="1" ht="35.25" customHeight="1" x14ac:dyDescent="0.2">
      <c r="A204" s="76" t="s">
        <v>764</v>
      </c>
      <c r="B204" s="74" t="s">
        <v>455</v>
      </c>
      <c r="C204" s="74" t="s">
        <v>2256</v>
      </c>
      <c r="D204" s="48">
        <v>924.5</v>
      </c>
      <c r="E204" s="97">
        <v>6459</v>
      </c>
      <c r="F204" s="77">
        <v>41085</v>
      </c>
      <c r="G204" s="74" t="s">
        <v>1309</v>
      </c>
      <c r="H204" s="75" t="s">
        <v>496</v>
      </c>
      <c r="I204" s="15"/>
      <c r="J204" s="75" t="s">
        <v>496</v>
      </c>
      <c r="K204" s="15"/>
      <c r="L204" s="15"/>
      <c r="M204" s="75" t="s">
        <v>496</v>
      </c>
      <c r="N204" s="75"/>
      <c r="O204" s="15"/>
      <c r="P204" s="17"/>
    </row>
    <row r="205" spans="1:16" s="39" customFormat="1" ht="35.25" customHeight="1" x14ac:dyDescent="0.2">
      <c r="A205" s="76" t="s">
        <v>765</v>
      </c>
      <c r="B205" s="74" t="s">
        <v>101</v>
      </c>
      <c r="C205" s="74" t="s">
        <v>2257</v>
      </c>
      <c r="D205" s="48">
        <v>5085</v>
      </c>
      <c r="E205" s="97">
        <v>6483</v>
      </c>
      <c r="F205" s="77">
        <v>41117</v>
      </c>
      <c r="G205" s="74" t="s">
        <v>1310</v>
      </c>
      <c r="H205" s="75" t="s">
        <v>496</v>
      </c>
      <c r="I205" s="15"/>
      <c r="J205" s="75" t="s">
        <v>496</v>
      </c>
      <c r="K205" s="15"/>
      <c r="L205" s="15"/>
      <c r="M205" s="75" t="s">
        <v>496</v>
      </c>
      <c r="N205" s="75"/>
      <c r="O205" s="15"/>
      <c r="P205" s="17"/>
    </row>
    <row r="206" spans="1:16" s="39" customFormat="1" ht="35.25" customHeight="1" x14ac:dyDescent="0.2">
      <c r="A206" s="76" t="s">
        <v>766</v>
      </c>
      <c r="B206" s="74" t="s">
        <v>481</v>
      </c>
      <c r="C206" s="74" t="s">
        <v>2258</v>
      </c>
      <c r="D206" s="48">
        <v>965</v>
      </c>
      <c r="E206" s="97">
        <v>6477</v>
      </c>
      <c r="F206" s="77">
        <v>41100</v>
      </c>
      <c r="G206" s="74" t="s">
        <v>1311</v>
      </c>
      <c r="H206" s="75" t="s">
        <v>496</v>
      </c>
      <c r="I206" s="15"/>
      <c r="J206" s="75" t="s">
        <v>496</v>
      </c>
      <c r="K206" s="15"/>
      <c r="L206" s="15"/>
      <c r="M206" s="75" t="s">
        <v>496</v>
      </c>
      <c r="N206" s="75"/>
      <c r="O206" s="15"/>
      <c r="P206" s="17"/>
    </row>
    <row r="207" spans="1:16" s="39" customFormat="1" ht="35.25" customHeight="1" x14ac:dyDescent="0.2">
      <c r="A207" s="896" t="s">
        <v>767</v>
      </c>
      <c r="B207" s="74" t="s">
        <v>1093</v>
      </c>
      <c r="C207" s="897" t="s">
        <v>2259</v>
      </c>
      <c r="D207" s="48">
        <v>1903.82</v>
      </c>
      <c r="E207" s="97">
        <v>6469</v>
      </c>
      <c r="F207" s="906">
        <v>41089</v>
      </c>
      <c r="G207" s="897" t="s">
        <v>1312</v>
      </c>
      <c r="H207" s="75" t="s">
        <v>496</v>
      </c>
      <c r="I207" s="15"/>
      <c r="J207" s="75" t="s">
        <v>496</v>
      </c>
      <c r="K207" s="15"/>
      <c r="L207" s="15"/>
      <c r="M207" s="75" t="s">
        <v>496</v>
      </c>
      <c r="N207" s="75"/>
      <c r="O207" s="15"/>
      <c r="P207" s="17"/>
    </row>
    <row r="208" spans="1:16" s="39" customFormat="1" ht="35.25" customHeight="1" x14ac:dyDescent="0.2">
      <c r="A208" s="896"/>
      <c r="B208" s="74" t="s">
        <v>473</v>
      </c>
      <c r="C208" s="897"/>
      <c r="D208" s="48">
        <v>1120.04</v>
      </c>
      <c r="E208" s="97">
        <v>6470</v>
      </c>
      <c r="F208" s="906"/>
      <c r="G208" s="897"/>
      <c r="H208" s="75" t="s">
        <v>496</v>
      </c>
      <c r="I208" s="15"/>
      <c r="J208" s="75" t="s">
        <v>496</v>
      </c>
      <c r="K208" s="15"/>
      <c r="L208" s="15"/>
      <c r="M208" s="75" t="s">
        <v>496</v>
      </c>
      <c r="N208" s="75"/>
      <c r="O208" s="15"/>
      <c r="P208" s="17"/>
    </row>
    <row r="209" spans="1:16" s="39" customFormat="1" ht="35.25" customHeight="1" x14ac:dyDescent="0.2">
      <c r="A209" s="76" t="s">
        <v>768</v>
      </c>
      <c r="B209" s="74" t="s">
        <v>166</v>
      </c>
      <c r="C209" s="74" t="s">
        <v>2260</v>
      </c>
      <c r="D209" s="48">
        <v>392.11</v>
      </c>
      <c r="E209" s="97">
        <v>6480</v>
      </c>
      <c r="F209" s="77">
        <v>41103</v>
      </c>
      <c r="G209" s="74" t="s">
        <v>1313</v>
      </c>
      <c r="H209" s="75" t="s">
        <v>496</v>
      </c>
      <c r="I209" s="15"/>
      <c r="J209" s="75" t="s">
        <v>496</v>
      </c>
      <c r="K209" s="15"/>
      <c r="L209" s="15"/>
      <c r="M209" s="75" t="s">
        <v>496</v>
      </c>
      <c r="N209" s="75"/>
      <c r="O209" s="15"/>
      <c r="P209" s="17"/>
    </row>
    <row r="210" spans="1:16" s="39" customFormat="1" ht="35.25" customHeight="1" x14ac:dyDescent="0.2">
      <c r="A210" s="896" t="s">
        <v>769</v>
      </c>
      <c r="B210" s="74" t="s">
        <v>473</v>
      </c>
      <c r="C210" s="897" t="s">
        <v>2261</v>
      </c>
      <c r="D210" s="48">
        <v>169.5</v>
      </c>
      <c r="E210" s="97">
        <v>6475</v>
      </c>
      <c r="F210" s="906">
        <v>41096</v>
      </c>
      <c r="G210" s="897" t="s">
        <v>1314</v>
      </c>
      <c r="H210" s="75" t="s">
        <v>496</v>
      </c>
      <c r="I210" s="15"/>
      <c r="J210" s="75" t="s">
        <v>496</v>
      </c>
      <c r="K210" s="15"/>
      <c r="L210" s="15"/>
      <c r="M210" s="75" t="s">
        <v>496</v>
      </c>
      <c r="N210" s="75"/>
      <c r="O210" s="15"/>
      <c r="P210" s="17"/>
    </row>
    <row r="211" spans="1:16" s="39" customFormat="1" ht="35.25" customHeight="1" x14ac:dyDescent="0.2">
      <c r="A211" s="896"/>
      <c r="B211" s="74" t="s">
        <v>440</v>
      </c>
      <c r="C211" s="897"/>
      <c r="D211" s="48">
        <v>120</v>
      </c>
      <c r="E211" s="97">
        <v>6474</v>
      </c>
      <c r="F211" s="906"/>
      <c r="G211" s="897"/>
      <c r="H211" s="75" t="s">
        <v>496</v>
      </c>
      <c r="I211" s="15"/>
      <c r="J211" s="75" t="s">
        <v>496</v>
      </c>
      <c r="K211" s="15"/>
      <c r="L211" s="15"/>
      <c r="M211" s="75" t="s">
        <v>496</v>
      </c>
      <c r="N211" s="75"/>
      <c r="O211" s="15"/>
      <c r="P211" s="17"/>
    </row>
    <row r="212" spans="1:16" s="39" customFormat="1" ht="41.25" customHeight="1" x14ac:dyDescent="0.2">
      <c r="A212" s="896" t="s">
        <v>770</v>
      </c>
      <c r="B212" s="74" t="s">
        <v>1191</v>
      </c>
      <c r="C212" s="897" t="s">
        <v>2262</v>
      </c>
      <c r="D212" s="48">
        <v>2370.96</v>
      </c>
      <c r="E212" s="97">
        <v>6535</v>
      </c>
      <c r="F212" s="77">
        <v>41206</v>
      </c>
      <c r="G212" s="74" t="s">
        <v>1315</v>
      </c>
      <c r="H212" s="75" t="s">
        <v>496</v>
      </c>
      <c r="I212" s="15"/>
      <c r="J212" s="75" t="s">
        <v>496</v>
      </c>
      <c r="K212" s="15"/>
      <c r="L212" s="15"/>
      <c r="M212" s="75" t="s">
        <v>496</v>
      </c>
      <c r="N212" s="75"/>
      <c r="O212" s="15"/>
      <c r="P212" s="17"/>
    </row>
    <row r="213" spans="1:16" s="39" customFormat="1" ht="41.25" customHeight="1" x14ac:dyDescent="0.2">
      <c r="A213" s="896"/>
      <c r="B213" s="74" t="s">
        <v>1192</v>
      </c>
      <c r="C213" s="897"/>
      <c r="D213" s="48">
        <v>4066</v>
      </c>
      <c r="E213" s="97">
        <v>6518</v>
      </c>
      <c r="F213" s="77">
        <v>41178</v>
      </c>
      <c r="G213" s="74" t="s">
        <v>1316</v>
      </c>
      <c r="H213" s="75" t="s">
        <v>496</v>
      </c>
      <c r="I213" s="15"/>
      <c r="J213" s="75" t="s">
        <v>496</v>
      </c>
      <c r="K213" s="15"/>
      <c r="L213" s="15"/>
      <c r="M213" s="75" t="s">
        <v>496</v>
      </c>
      <c r="N213" s="75"/>
      <c r="O213" s="15"/>
      <c r="P213" s="17"/>
    </row>
    <row r="214" spans="1:16" s="39" customFormat="1" ht="41.25" customHeight="1" x14ac:dyDescent="0.2">
      <c r="A214" s="896"/>
      <c r="B214" s="74" t="s">
        <v>168</v>
      </c>
      <c r="C214" s="897"/>
      <c r="D214" s="48">
        <v>3430</v>
      </c>
      <c r="E214" s="97">
        <v>6524</v>
      </c>
      <c r="F214" s="77">
        <v>41180</v>
      </c>
      <c r="G214" s="74" t="s">
        <v>1317</v>
      </c>
      <c r="H214" s="75" t="s">
        <v>496</v>
      </c>
      <c r="I214" s="15"/>
      <c r="J214" s="75" t="s">
        <v>496</v>
      </c>
      <c r="K214" s="15"/>
      <c r="L214" s="15"/>
      <c r="M214" s="75" t="s">
        <v>496</v>
      </c>
      <c r="N214" s="75"/>
      <c r="O214" s="15"/>
      <c r="P214" s="17"/>
    </row>
    <row r="215" spans="1:16" s="39" customFormat="1" ht="41.25" customHeight="1" x14ac:dyDescent="0.2">
      <c r="A215" s="896"/>
      <c r="B215" s="74" t="s">
        <v>1193</v>
      </c>
      <c r="C215" s="897"/>
      <c r="D215" s="48">
        <v>4605</v>
      </c>
      <c r="E215" s="97">
        <v>6522</v>
      </c>
      <c r="F215" s="77">
        <v>41180</v>
      </c>
      <c r="G215" s="74" t="s">
        <v>1318</v>
      </c>
      <c r="H215" s="75" t="s">
        <v>496</v>
      </c>
      <c r="I215" s="15"/>
      <c r="J215" s="75" t="s">
        <v>496</v>
      </c>
      <c r="K215" s="15"/>
      <c r="L215" s="15"/>
      <c r="M215" s="75" t="s">
        <v>496</v>
      </c>
      <c r="N215" s="75"/>
      <c r="O215" s="15"/>
      <c r="P215" s="17"/>
    </row>
    <row r="216" spans="1:16" s="39" customFormat="1" ht="41.25" customHeight="1" x14ac:dyDescent="0.2">
      <c r="A216" s="896"/>
      <c r="B216" s="74" t="s">
        <v>112</v>
      </c>
      <c r="C216" s="897"/>
      <c r="D216" s="48">
        <v>2983</v>
      </c>
      <c r="E216" s="97">
        <v>6528</v>
      </c>
      <c r="F216" s="77">
        <v>41191</v>
      </c>
      <c r="G216" s="74" t="s">
        <v>1319</v>
      </c>
      <c r="H216" s="75" t="s">
        <v>496</v>
      </c>
      <c r="I216" s="15"/>
      <c r="J216" s="75" t="s">
        <v>496</v>
      </c>
      <c r="K216" s="15"/>
      <c r="L216" s="15"/>
      <c r="M216" s="75" t="s">
        <v>496</v>
      </c>
      <c r="N216" s="75"/>
      <c r="O216" s="15"/>
      <c r="P216" s="17"/>
    </row>
    <row r="217" spans="1:16" s="39" customFormat="1" ht="41.25" customHeight="1" x14ac:dyDescent="0.2">
      <c r="A217" s="76" t="s">
        <v>771</v>
      </c>
      <c r="B217" s="74" t="s">
        <v>18</v>
      </c>
      <c r="C217" s="74" t="s">
        <v>2263</v>
      </c>
      <c r="D217" s="48">
        <v>3672.5</v>
      </c>
      <c r="E217" s="97">
        <v>6486</v>
      </c>
      <c r="F217" s="77">
        <v>41137</v>
      </c>
      <c r="G217" s="74" t="s">
        <v>21</v>
      </c>
      <c r="H217" s="75" t="s">
        <v>496</v>
      </c>
      <c r="I217" s="15"/>
      <c r="J217" s="75" t="s">
        <v>496</v>
      </c>
      <c r="K217" s="15"/>
      <c r="L217" s="15"/>
      <c r="M217" s="75" t="s">
        <v>496</v>
      </c>
      <c r="N217" s="75"/>
      <c r="O217" s="15"/>
      <c r="P217" s="17"/>
    </row>
    <row r="218" spans="1:16" s="39" customFormat="1" ht="41.25" customHeight="1" x14ac:dyDescent="0.2">
      <c r="A218" s="896" t="s">
        <v>772</v>
      </c>
      <c r="B218" s="74" t="s">
        <v>1194</v>
      </c>
      <c r="C218" s="913" t="s">
        <v>2264</v>
      </c>
      <c r="D218" s="48">
        <v>5261.96</v>
      </c>
      <c r="E218" s="97">
        <v>6512</v>
      </c>
      <c r="F218" s="906">
        <v>41172</v>
      </c>
      <c r="G218" s="74" t="s">
        <v>1320</v>
      </c>
      <c r="H218" s="75" t="s">
        <v>496</v>
      </c>
      <c r="I218" s="15"/>
      <c r="J218" s="75" t="s">
        <v>496</v>
      </c>
      <c r="K218" s="15"/>
      <c r="L218" s="15"/>
      <c r="M218" s="75" t="s">
        <v>496</v>
      </c>
      <c r="N218" s="75"/>
      <c r="O218" s="15"/>
      <c r="P218" s="17"/>
    </row>
    <row r="219" spans="1:16" s="39" customFormat="1" ht="41.25" customHeight="1" x14ac:dyDescent="0.2">
      <c r="A219" s="896"/>
      <c r="B219" s="74" t="s">
        <v>1195</v>
      </c>
      <c r="C219" s="913"/>
      <c r="D219" s="48">
        <v>667.2</v>
      </c>
      <c r="E219" s="97">
        <v>6513</v>
      </c>
      <c r="F219" s="906"/>
      <c r="G219" s="74" t="s">
        <v>1321</v>
      </c>
      <c r="H219" s="75" t="s">
        <v>496</v>
      </c>
      <c r="I219" s="15"/>
      <c r="J219" s="75" t="s">
        <v>496</v>
      </c>
      <c r="K219" s="15"/>
      <c r="L219" s="15"/>
      <c r="M219" s="75" t="s">
        <v>496</v>
      </c>
      <c r="N219" s="75"/>
      <c r="O219" s="15"/>
      <c r="P219" s="17"/>
    </row>
    <row r="220" spans="1:16" s="39" customFormat="1" ht="41.25" customHeight="1" x14ac:dyDescent="0.2">
      <c r="A220" s="896"/>
      <c r="B220" s="74" t="s">
        <v>1196</v>
      </c>
      <c r="C220" s="913"/>
      <c r="D220" s="48">
        <v>1410</v>
      </c>
      <c r="E220" s="97">
        <v>6514</v>
      </c>
      <c r="F220" s="906"/>
      <c r="G220" s="74" t="s">
        <v>1322</v>
      </c>
      <c r="H220" s="75" t="s">
        <v>496</v>
      </c>
      <c r="I220" s="15"/>
      <c r="J220" s="75" t="s">
        <v>496</v>
      </c>
      <c r="K220" s="15"/>
      <c r="L220" s="15"/>
      <c r="M220" s="75" t="s">
        <v>496</v>
      </c>
      <c r="N220" s="75"/>
      <c r="O220" s="15"/>
      <c r="P220" s="17"/>
    </row>
    <row r="221" spans="1:16" s="39" customFormat="1" ht="41.25" customHeight="1" x14ac:dyDescent="0.2">
      <c r="A221" s="896"/>
      <c r="B221" s="74" t="s">
        <v>1197</v>
      </c>
      <c r="C221" s="913"/>
      <c r="D221" s="48">
        <v>4747.1000000000004</v>
      </c>
      <c r="E221" s="97">
        <v>6515</v>
      </c>
      <c r="F221" s="906"/>
      <c r="G221" s="74" t="s">
        <v>1321</v>
      </c>
      <c r="H221" s="75" t="s">
        <v>496</v>
      </c>
      <c r="I221" s="15"/>
      <c r="J221" s="75" t="s">
        <v>496</v>
      </c>
      <c r="K221" s="15"/>
      <c r="L221" s="15"/>
      <c r="M221" s="75" t="s">
        <v>496</v>
      </c>
      <c r="N221" s="75"/>
      <c r="O221" s="15"/>
      <c r="P221" s="17"/>
    </row>
    <row r="222" spans="1:16" s="39" customFormat="1" ht="41.25" customHeight="1" x14ac:dyDescent="0.2">
      <c r="A222" s="76" t="s">
        <v>773</v>
      </c>
      <c r="B222" s="74" t="s">
        <v>1172</v>
      </c>
      <c r="C222" s="74" t="s">
        <v>2265</v>
      </c>
      <c r="D222" s="48">
        <v>2462.5</v>
      </c>
      <c r="E222" s="97">
        <v>6482</v>
      </c>
      <c r="F222" s="77">
        <v>41115</v>
      </c>
      <c r="G222" s="74" t="s">
        <v>1323</v>
      </c>
      <c r="H222" s="75" t="s">
        <v>496</v>
      </c>
      <c r="I222" s="15"/>
      <c r="J222" s="75" t="s">
        <v>496</v>
      </c>
      <c r="K222" s="15"/>
      <c r="L222" s="15"/>
      <c r="M222" s="75" t="s">
        <v>496</v>
      </c>
      <c r="N222" s="75"/>
      <c r="O222" s="15"/>
      <c r="P222" s="17"/>
    </row>
    <row r="223" spans="1:16" s="39" customFormat="1" ht="41.25" customHeight="1" x14ac:dyDescent="0.2">
      <c r="A223" s="76" t="s">
        <v>774</v>
      </c>
      <c r="B223" s="74" t="s">
        <v>1121</v>
      </c>
      <c r="C223" s="74" t="s">
        <v>1453</v>
      </c>
      <c r="D223" s="48">
        <v>950</v>
      </c>
      <c r="E223" s="97">
        <v>6484</v>
      </c>
      <c r="F223" s="77">
        <v>41130</v>
      </c>
      <c r="G223" s="74" t="s">
        <v>1324</v>
      </c>
      <c r="H223" s="75" t="s">
        <v>496</v>
      </c>
      <c r="I223" s="15"/>
      <c r="J223" s="75" t="s">
        <v>496</v>
      </c>
      <c r="K223" s="15"/>
      <c r="L223" s="15"/>
      <c r="M223" s="75" t="s">
        <v>496</v>
      </c>
      <c r="N223" s="75"/>
      <c r="O223" s="15"/>
      <c r="P223" s="17"/>
    </row>
    <row r="224" spans="1:16" s="39" customFormat="1" ht="47.25" customHeight="1" x14ac:dyDescent="0.2">
      <c r="A224" s="76" t="s">
        <v>775</v>
      </c>
      <c r="B224" s="74" t="s">
        <v>1198</v>
      </c>
      <c r="C224" s="74" t="s">
        <v>2266</v>
      </c>
      <c r="D224" s="48">
        <v>2360</v>
      </c>
      <c r="E224" s="97">
        <v>6496</v>
      </c>
      <c r="F224" s="77">
        <v>41151</v>
      </c>
      <c r="G224" s="74" t="s">
        <v>1325</v>
      </c>
      <c r="H224" s="75" t="s">
        <v>496</v>
      </c>
      <c r="I224" s="15"/>
      <c r="J224" s="75" t="s">
        <v>496</v>
      </c>
      <c r="K224" s="15"/>
      <c r="L224" s="15"/>
      <c r="M224" s="75" t="s">
        <v>496</v>
      </c>
      <c r="N224" s="75"/>
      <c r="O224" s="15"/>
      <c r="P224" s="17"/>
    </row>
    <row r="225" spans="1:16" s="39" customFormat="1" ht="47.25" customHeight="1" x14ac:dyDescent="0.2">
      <c r="A225" s="896" t="s">
        <v>776</v>
      </c>
      <c r="B225" s="74" t="s">
        <v>106</v>
      </c>
      <c r="C225" s="897" t="s">
        <v>2267</v>
      </c>
      <c r="D225" s="48">
        <v>585</v>
      </c>
      <c r="E225" s="97">
        <v>6497</v>
      </c>
      <c r="F225" s="906">
        <v>41151</v>
      </c>
      <c r="G225" s="74" t="s">
        <v>1326</v>
      </c>
      <c r="H225" s="75" t="s">
        <v>496</v>
      </c>
      <c r="I225" s="15"/>
      <c r="J225" s="75" t="s">
        <v>496</v>
      </c>
      <c r="K225" s="15"/>
      <c r="L225" s="15"/>
      <c r="M225" s="75" t="s">
        <v>496</v>
      </c>
      <c r="N225" s="75"/>
      <c r="O225" s="15"/>
      <c r="P225" s="17"/>
    </row>
    <row r="226" spans="1:16" s="39" customFormat="1" ht="47.25" customHeight="1" x14ac:dyDescent="0.2">
      <c r="A226" s="896"/>
      <c r="B226" s="74" t="s">
        <v>472</v>
      </c>
      <c r="C226" s="897"/>
      <c r="D226" s="48">
        <v>380</v>
      </c>
      <c r="E226" s="97">
        <v>6498</v>
      </c>
      <c r="F226" s="906"/>
      <c r="G226" s="74" t="s">
        <v>1327</v>
      </c>
      <c r="H226" s="75" t="s">
        <v>496</v>
      </c>
      <c r="I226" s="15"/>
      <c r="J226" s="75" t="s">
        <v>496</v>
      </c>
      <c r="K226" s="15"/>
      <c r="L226" s="15"/>
      <c r="M226" s="75" t="s">
        <v>496</v>
      </c>
      <c r="N226" s="75"/>
      <c r="O226" s="15"/>
      <c r="P226" s="17"/>
    </row>
    <row r="227" spans="1:16" s="39" customFormat="1" ht="47.25" customHeight="1" x14ac:dyDescent="0.2">
      <c r="A227" s="896"/>
      <c r="B227" s="74" t="s">
        <v>1184</v>
      </c>
      <c r="C227" s="897"/>
      <c r="D227" s="48">
        <v>1110</v>
      </c>
      <c r="E227" s="97">
        <v>6499</v>
      </c>
      <c r="F227" s="906"/>
      <c r="G227" s="74" t="s">
        <v>1326</v>
      </c>
      <c r="H227" s="75" t="s">
        <v>496</v>
      </c>
      <c r="I227" s="15"/>
      <c r="J227" s="75" t="s">
        <v>496</v>
      </c>
      <c r="K227" s="15"/>
      <c r="L227" s="15"/>
      <c r="M227" s="75" t="s">
        <v>496</v>
      </c>
      <c r="N227" s="75"/>
      <c r="O227" s="15"/>
      <c r="P227" s="17"/>
    </row>
    <row r="228" spans="1:16" s="39" customFormat="1" ht="47.25" customHeight="1" x14ac:dyDescent="0.2">
      <c r="A228" s="76" t="s">
        <v>777</v>
      </c>
      <c r="B228" s="74" t="s">
        <v>476</v>
      </c>
      <c r="C228" s="74" t="s">
        <v>2268</v>
      </c>
      <c r="D228" s="48">
        <f>446.26+192.73</f>
        <v>638.99</v>
      </c>
      <c r="E228" s="97" t="s">
        <v>41</v>
      </c>
      <c r="F228" s="77">
        <v>41157</v>
      </c>
      <c r="G228" s="74" t="s">
        <v>1328</v>
      </c>
      <c r="H228" s="75" t="s">
        <v>496</v>
      </c>
      <c r="I228" s="15"/>
      <c r="J228" s="75" t="s">
        <v>496</v>
      </c>
      <c r="K228" s="15"/>
      <c r="L228" s="15"/>
      <c r="M228" s="75" t="s">
        <v>496</v>
      </c>
      <c r="N228" s="75"/>
      <c r="O228" s="15"/>
      <c r="P228" s="17"/>
    </row>
    <row r="229" spans="1:16" s="39" customFormat="1" ht="47.25" customHeight="1" x14ac:dyDescent="0.2">
      <c r="A229" s="76" t="s">
        <v>778</v>
      </c>
      <c r="B229" s="74" t="s">
        <v>1199</v>
      </c>
      <c r="C229" s="74" t="s">
        <v>2269</v>
      </c>
      <c r="D229" s="48">
        <v>830</v>
      </c>
      <c r="E229" s="97">
        <v>6495</v>
      </c>
      <c r="F229" s="77">
        <v>41150</v>
      </c>
      <c r="G229" s="74" t="s">
        <v>1329</v>
      </c>
      <c r="H229" s="75" t="s">
        <v>496</v>
      </c>
      <c r="I229" s="15"/>
      <c r="J229" s="75" t="s">
        <v>496</v>
      </c>
      <c r="K229" s="15"/>
      <c r="L229" s="15"/>
      <c r="M229" s="75" t="s">
        <v>496</v>
      </c>
      <c r="N229" s="75"/>
      <c r="O229" s="15"/>
      <c r="P229" s="17"/>
    </row>
    <row r="230" spans="1:16" s="39" customFormat="1" ht="46.5" customHeight="1" x14ac:dyDescent="0.2">
      <c r="A230" s="76" t="s">
        <v>779</v>
      </c>
      <c r="B230" s="74" t="s">
        <v>1099</v>
      </c>
      <c r="C230" s="74" t="s">
        <v>2270</v>
      </c>
      <c r="D230" s="48">
        <v>3570</v>
      </c>
      <c r="E230" s="97">
        <v>6500</v>
      </c>
      <c r="F230" s="77">
        <v>41151</v>
      </c>
      <c r="G230" s="74" t="s">
        <v>1330</v>
      </c>
      <c r="H230" s="75" t="s">
        <v>496</v>
      </c>
      <c r="I230" s="15"/>
      <c r="J230" s="75" t="s">
        <v>496</v>
      </c>
      <c r="K230" s="15"/>
      <c r="L230" s="15"/>
      <c r="M230" s="75" t="s">
        <v>496</v>
      </c>
      <c r="N230" s="75"/>
      <c r="O230" s="15"/>
      <c r="P230" s="17"/>
    </row>
    <row r="231" spans="1:16" s="39" customFormat="1" ht="46.5" customHeight="1" x14ac:dyDescent="0.2">
      <c r="A231" s="76" t="s">
        <v>780</v>
      </c>
      <c r="B231" s="74" t="s">
        <v>1200</v>
      </c>
      <c r="C231" s="74" t="s">
        <v>1408</v>
      </c>
      <c r="D231" s="48">
        <v>700</v>
      </c>
      <c r="E231" s="97">
        <v>6490</v>
      </c>
      <c r="F231" s="77">
        <v>41143</v>
      </c>
      <c r="G231" s="74" t="s">
        <v>1331</v>
      </c>
      <c r="H231" s="75" t="s">
        <v>496</v>
      </c>
      <c r="I231" s="15"/>
      <c r="J231" s="75" t="s">
        <v>496</v>
      </c>
      <c r="K231" s="15"/>
      <c r="L231" s="15"/>
      <c r="M231" s="75" t="s">
        <v>496</v>
      </c>
      <c r="N231" s="75"/>
      <c r="O231" s="15"/>
      <c r="P231" s="17"/>
    </row>
    <row r="232" spans="1:16" s="39" customFormat="1" ht="46.5" customHeight="1" x14ac:dyDescent="0.2">
      <c r="A232" s="76" t="s">
        <v>781</v>
      </c>
      <c r="B232" s="74" t="s">
        <v>1201</v>
      </c>
      <c r="C232" s="74" t="s">
        <v>2271</v>
      </c>
      <c r="D232" s="48">
        <v>452</v>
      </c>
      <c r="E232" s="97">
        <v>6489</v>
      </c>
      <c r="F232" s="77">
        <v>41141</v>
      </c>
      <c r="G232" s="74" t="s">
        <v>1332</v>
      </c>
      <c r="H232" s="75" t="s">
        <v>496</v>
      </c>
      <c r="I232" s="15"/>
      <c r="J232" s="75" t="s">
        <v>496</v>
      </c>
      <c r="K232" s="15"/>
      <c r="L232" s="15"/>
      <c r="M232" s="75" t="s">
        <v>496</v>
      </c>
      <c r="N232" s="75"/>
      <c r="O232" s="15"/>
      <c r="P232" s="17"/>
    </row>
    <row r="233" spans="1:16" s="39" customFormat="1" ht="46.5" customHeight="1" x14ac:dyDescent="0.2">
      <c r="A233" s="76" t="s">
        <v>782</v>
      </c>
      <c r="B233" s="74" t="s">
        <v>153</v>
      </c>
      <c r="C233" s="74" t="s">
        <v>2272</v>
      </c>
      <c r="D233" s="48">
        <v>110</v>
      </c>
      <c r="E233" s="97">
        <v>6501</v>
      </c>
      <c r="F233" s="77">
        <v>41152</v>
      </c>
      <c r="G233" s="74" t="s">
        <v>1333</v>
      </c>
      <c r="H233" s="75" t="s">
        <v>496</v>
      </c>
      <c r="I233" s="15"/>
      <c r="J233" s="75" t="s">
        <v>496</v>
      </c>
      <c r="K233" s="15"/>
      <c r="L233" s="15"/>
      <c r="M233" s="75" t="s">
        <v>496</v>
      </c>
      <c r="N233" s="75"/>
      <c r="O233" s="15"/>
      <c r="P233" s="17"/>
    </row>
    <row r="234" spans="1:16" s="39" customFormat="1" ht="64.5" customHeight="1" x14ac:dyDescent="0.2">
      <c r="A234" s="896" t="s">
        <v>783</v>
      </c>
      <c r="B234" s="74" t="s">
        <v>1202</v>
      </c>
      <c r="C234" s="897" t="s">
        <v>2273</v>
      </c>
      <c r="D234" s="48">
        <v>1500</v>
      </c>
      <c r="E234" s="95" t="s">
        <v>42</v>
      </c>
      <c r="F234" s="906">
        <v>41197</v>
      </c>
      <c r="G234" s="74" t="s">
        <v>1334</v>
      </c>
      <c r="H234" s="75" t="s">
        <v>496</v>
      </c>
      <c r="I234" s="15"/>
      <c r="J234" s="75" t="s">
        <v>496</v>
      </c>
      <c r="K234" s="15"/>
      <c r="L234" s="15"/>
      <c r="M234" s="75" t="s">
        <v>496</v>
      </c>
      <c r="N234" s="75"/>
      <c r="O234" s="15"/>
      <c r="P234" s="17"/>
    </row>
    <row r="235" spans="1:16" s="39" customFormat="1" ht="64.5" customHeight="1" x14ac:dyDescent="0.2">
      <c r="A235" s="896"/>
      <c r="B235" s="74" t="s">
        <v>1203</v>
      </c>
      <c r="C235" s="897"/>
      <c r="D235" s="48">
        <v>1500</v>
      </c>
      <c r="E235" s="95" t="s">
        <v>43</v>
      </c>
      <c r="F235" s="906"/>
      <c r="G235" s="74" t="s">
        <v>1334</v>
      </c>
      <c r="H235" s="75" t="s">
        <v>496</v>
      </c>
      <c r="I235" s="15"/>
      <c r="J235" s="75" t="s">
        <v>496</v>
      </c>
      <c r="K235" s="15"/>
      <c r="L235" s="15"/>
      <c r="M235" s="75" t="s">
        <v>496</v>
      </c>
      <c r="N235" s="75"/>
      <c r="O235" s="15"/>
      <c r="P235" s="17"/>
    </row>
    <row r="236" spans="1:16" s="39" customFormat="1" ht="64.5" customHeight="1" x14ac:dyDescent="0.2">
      <c r="A236" s="896"/>
      <c r="B236" s="74" t="s">
        <v>1204</v>
      </c>
      <c r="C236" s="897"/>
      <c r="D236" s="48">
        <v>1500</v>
      </c>
      <c r="E236" s="95" t="s">
        <v>44</v>
      </c>
      <c r="F236" s="906"/>
      <c r="G236" s="74" t="s">
        <v>1334</v>
      </c>
      <c r="H236" s="75" t="s">
        <v>496</v>
      </c>
      <c r="I236" s="15"/>
      <c r="J236" s="75" t="s">
        <v>496</v>
      </c>
      <c r="K236" s="15"/>
      <c r="L236" s="15"/>
      <c r="M236" s="75" t="s">
        <v>496</v>
      </c>
      <c r="N236" s="75"/>
      <c r="O236" s="15"/>
      <c r="P236" s="17"/>
    </row>
    <row r="237" spans="1:16" s="39" customFormat="1" ht="64.5" customHeight="1" x14ac:dyDescent="0.2">
      <c r="A237" s="896"/>
      <c r="B237" s="74" t="s">
        <v>2012</v>
      </c>
      <c r="C237" s="897"/>
      <c r="D237" s="48">
        <v>1500</v>
      </c>
      <c r="E237" s="95" t="s">
        <v>45</v>
      </c>
      <c r="F237" s="906"/>
      <c r="G237" s="74" t="s">
        <v>1334</v>
      </c>
      <c r="H237" s="75" t="s">
        <v>496</v>
      </c>
      <c r="I237" s="15"/>
      <c r="J237" s="75" t="s">
        <v>496</v>
      </c>
      <c r="K237" s="15"/>
      <c r="L237" s="15"/>
      <c r="M237" s="75" t="s">
        <v>496</v>
      </c>
      <c r="N237" s="75"/>
      <c r="O237" s="15"/>
      <c r="P237" s="17"/>
    </row>
    <row r="238" spans="1:16" s="39" customFormat="1" ht="51.75" customHeight="1" x14ac:dyDescent="0.2">
      <c r="A238" s="76" t="s">
        <v>784</v>
      </c>
      <c r="B238" s="74" t="s">
        <v>168</v>
      </c>
      <c r="C238" s="74" t="s">
        <v>2274</v>
      </c>
      <c r="D238" s="48">
        <v>290</v>
      </c>
      <c r="E238" s="97">
        <v>6488</v>
      </c>
      <c r="F238" s="77">
        <v>41141</v>
      </c>
      <c r="G238" s="74" t="s">
        <v>1335</v>
      </c>
      <c r="H238" s="75" t="s">
        <v>496</v>
      </c>
      <c r="I238" s="15"/>
      <c r="J238" s="75" t="s">
        <v>496</v>
      </c>
      <c r="K238" s="15"/>
      <c r="L238" s="15"/>
      <c r="M238" s="75" t="s">
        <v>496</v>
      </c>
      <c r="N238" s="75"/>
      <c r="O238" s="15"/>
      <c r="P238" s="17"/>
    </row>
    <row r="239" spans="1:16" s="39" customFormat="1" ht="65.25" customHeight="1" x14ac:dyDescent="0.2">
      <c r="A239" s="896" t="s">
        <v>785</v>
      </c>
      <c r="B239" s="74" t="s">
        <v>1205</v>
      </c>
      <c r="C239" s="897" t="s">
        <v>2275</v>
      </c>
      <c r="D239" s="48">
        <v>470</v>
      </c>
      <c r="E239" s="97">
        <v>6526</v>
      </c>
      <c r="F239" s="77">
        <v>41180</v>
      </c>
      <c r="G239" s="74" t="s">
        <v>1336</v>
      </c>
      <c r="H239" s="75" t="s">
        <v>496</v>
      </c>
      <c r="I239" s="15"/>
      <c r="J239" s="75" t="s">
        <v>496</v>
      </c>
      <c r="K239" s="15"/>
      <c r="L239" s="15"/>
      <c r="M239" s="75" t="s">
        <v>496</v>
      </c>
      <c r="N239" s="75"/>
      <c r="O239" s="15"/>
      <c r="P239" s="17"/>
    </row>
    <row r="240" spans="1:16" s="39" customFormat="1" ht="65.25" customHeight="1" x14ac:dyDescent="0.2">
      <c r="A240" s="896"/>
      <c r="B240" s="74" t="s">
        <v>475</v>
      </c>
      <c r="C240" s="897"/>
      <c r="D240" s="48">
        <v>5530</v>
      </c>
      <c r="E240" s="95" t="s">
        <v>46</v>
      </c>
      <c r="F240" s="77">
        <v>41180</v>
      </c>
      <c r="G240" s="74" t="s">
        <v>1337</v>
      </c>
      <c r="H240" s="75" t="s">
        <v>496</v>
      </c>
      <c r="I240" s="15"/>
      <c r="J240" s="75" t="s">
        <v>496</v>
      </c>
      <c r="K240" s="15"/>
      <c r="L240" s="15"/>
      <c r="M240" s="75" t="s">
        <v>496</v>
      </c>
      <c r="N240" s="75"/>
      <c r="O240" s="15"/>
      <c r="P240" s="17"/>
    </row>
    <row r="241" spans="1:16" s="39" customFormat="1" ht="42" customHeight="1" x14ac:dyDescent="0.2">
      <c r="A241" s="76" t="s">
        <v>786</v>
      </c>
      <c r="B241" s="74" t="s">
        <v>445</v>
      </c>
      <c r="C241" s="74" t="s">
        <v>2276</v>
      </c>
      <c r="D241" s="48">
        <v>136</v>
      </c>
      <c r="E241" s="97">
        <v>6491</v>
      </c>
      <c r="F241" s="77">
        <v>41144</v>
      </c>
      <c r="G241" s="74" t="s">
        <v>1338</v>
      </c>
      <c r="H241" s="75" t="s">
        <v>496</v>
      </c>
      <c r="I241" s="15"/>
      <c r="J241" s="75" t="s">
        <v>496</v>
      </c>
      <c r="K241" s="15"/>
      <c r="L241" s="15"/>
      <c r="M241" s="75" t="s">
        <v>496</v>
      </c>
      <c r="N241" s="75"/>
      <c r="O241" s="15"/>
      <c r="P241" s="17"/>
    </row>
    <row r="242" spans="1:16" s="39" customFormat="1" ht="42" customHeight="1" x14ac:dyDescent="0.2">
      <c r="A242" s="76" t="s">
        <v>787</v>
      </c>
      <c r="B242" s="74" t="s">
        <v>1163</v>
      </c>
      <c r="C242" s="74" t="s">
        <v>2277</v>
      </c>
      <c r="D242" s="48">
        <v>257.5</v>
      </c>
      <c r="E242" s="97">
        <v>6502</v>
      </c>
      <c r="F242" s="77">
        <v>41152</v>
      </c>
      <c r="G242" s="74" t="s">
        <v>1333</v>
      </c>
      <c r="H242" s="75" t="s">
        <v>496</v>
      </c>
      <c r="I242" s="15"/>
      <c r="J242" s="75" t="s">
        <v>496</v>
      </c>
      <c r="K242" s="15"/>
      <c r="L242" s="15"/>
      <c r="M242" s="75" t="s">
        <v>496</v>
      </c>
      <c r="N242" s="75"/>
      <c r="O242" s="15"/>
      <c r="P242" s="17"/>
    </row>
    <row r="243" spans="1:16" s="39" customFormat="1" ht="63.75" customHeight="1" x14ac:dyDescent="0.2">
      <c r="A243" s="76" t="s">
        <v>788</v>
      </c>
      <c r="B243" s="74" t="s">
        <v>1176</v>
      </c>
      <c r="C243" s="74" t="s">
        <v>2278</v>
      </c>
      <c r="D243" s="48">
        <v>25494.36</v>
      </c>
      <c r="E243" s="95" t="s">
        <v>47</v>
      </c>
      <c r="F243" s="77">
        <v>41193</v>
      </c>
      <c r="G243" s="74" t="s">
        <v>1339</v>
      </c>
      <c r="H243" s="75" t="s">
        <v>496</v>
      </c>
      <c r="I243" s="15"/>
      <c r="J243" s="75" t="s">
        <v>496</v>
      </c>
      <c r="K243" s="15"/>
      <c r="L243" s="15"/>
      <c r="M243" s="75" t="s">
        <v>496</v>
      </c>
      <c r="N243" s="75"/>
      <c r="O243" s="15"/>
      <c r="P243" s="17"/>
    </row>
    <row r="244" spans="1:16" s="39" customFormat="1" ht="60" customHeight="1" x14ac:dyDescent="0.2">
      <c r="A244" s="76" t="s">
        <v>789</v>
      </c>
      <c r="B244" s="74" t="s">
        <v>228</v>
      </c>
      <c r="C244" s="74" t="s">
        <v>2279</v>
      </c>
      <c r="D244" s="48">
        <v>11865</v>
      </c>
      <c r="E244" s="97">
        <v>6509</v>
      </c>
      <c r="F244" s="77">
        <v>41170</v>
      </c>
      <c r="G244" s="74" t="s">
        <v>1340</v>
      </c>
      <c r="H244" s="75" t="s">
        <v>496</v>
      </c>
      <c r="I244" s="15"/>
      <c r="J244" s="75" t="s">
        <v>496</v>
      </c>
      <c r="K244" s="15"/>
      <c r="L244" s="15"/>
      <c r="M244" s="75" t="s">
        <v>496</v>
      </c>
      <c r="N244" s="75"/>
      <c r="O244" s="15"/>
      <c r="P244" s="17"/>
    </row>
    <row r="245" spans="1:16" s="39" customFormat="1" ht="42" customHeight="1" x14ac:dyDescent="0.2">
      <c r="A245" s="896" t="s">
        <v>790</v>
      </c>
      <c r="B245" s="74" t="s">
        <v>101</v>
      </c>
      <c r="C245" s="897" t="s">
        <v>2280</v>
      </c>
      <c r="D245" s="48">
        <v>791</v>
      </c>
      <c r="E245" s="97">
        <v>6507</v>
      </c>
      <c r="F245" s="77">
        <v>41158</v>
      </c>
      <c r="G245" s="74" t="s">
        <v>1341</v>
      </c>
      <c r="H245" s="75" t="s">
        <v>496</v>
      </c>
      <c r="I245" s="15"/>
      <c r="J245" s="75" t="s">
        <v>496</v>
      </c>
      <c r="K245" s="15"/>
      <c r="L245" s="15"/>
      <c r="M245" s="75" t="s">
        <v>496</v>
      </c>
      <c r="N245" s="75"/>
      <c r="O245" s="15"/>
      <c r="P245" s="17"/>
    </row>
    <row r="246" spans="1:16" s="39" customFormat="1" ht="42" customHeight="1" x14ac:dyDescent="0.2">
      <c r="A246" s="896"/>
      <c r="B246" s="74" t="s">
        <v>1174</v>
      </c>
      <c r="C246" s="897"/>
      <c r="D246" s="48">
        <v>118.75</v>
      </c>
      <c r="E246" s="97">
        <v>6508</v>
      </c>
      <c r="F246" s="77">
        <v>41158</v>
      </c>
      <c r="G246" s="74" t="s">
        <v>1342</v>
      </c>
      <c r="H246" s="75" t="s">
        <v>496</v>
      </c>
      <c r="I246" s="15"/>
      <c r="J246" s="75" t="s">
        <v>496</v>
      </c>
      <c r="K246" s="15"/>
      <c r="L246" s="15"/>
      <c r="M246" s="75" t="s">
        <v>496</v>
      </c>
      <c r="N246" s="75"/>
      <c r="O246" s="15"/>
      <c r="P246" s="17"/>
    </row>
    <row r="247" spans="1:16" s="39" customFormat="1" ht="42" customHeight="1" x14ac:dyDescent="0.2">
      <c r="A247" s="76" t="s">
        <v>791</v>
      </c>
      <c r="B247" s="74" t="s">
        <v>1093</v>
      </c>
      <c r="C247" s="74" t="s">
        <v>2281</v>
      </c>
      <c r="D247" s="48">
        <v>216.96</v>
      </c>
      <c r="E247" s="97">
        <v>6494</v>
      </c>
      <c r="F247" s="77">
        <v>41149</v>
      </c>
      <c r="G247" s="74" t="s">
        <v>1343</v>
      </c>
      <c r="H247" s="75" t="s">
        <v>496</v>
      </c>
      <c r="I247" s="15"/>
      <c r="J247" s="75" t="s">
        <v>496</v>
      </c>
      <c r="K247" s="15"/>
      <c r="L247" s="15"/>
      <c r="M247" s="75" t="s">
        <v>496</v>
      </c>
      <c r="N247" s="75"/>
      <c r="O247" s="15"/>
      <c r="P247" s="17"/>
    </row>
    <row r="248" spans="1:16" s="39" customFormat="1" ht="63.75" customHeight="1" x14ac:dyDescent="0.2">
      <c r="A248" s="896" t="s">
        <v>792</v>
      </c>
      <c r="B248" s="74" t="s">
        <v>1120</v>
      </c>
      <c r="C248" s="897" t="s">
        <v>1448</v>
      </c>
      <c r="D248" s="48">
        <v>775</v>
      </c>
      <c r="E248" s="97">
        <v>6520</v>
      </c>
      <c r="F248" s="906">
        <v>41179</v>
      </c>
      <c r="G248" s="74" t="s">
        <v>1344</v>
      </c>
      <c r="H248" s="75" t="s">
        <v>496</v>
      </c>
      <c r="I248" s="15"/>
      <c r="J248" s="75" t="s">
        <v>496</v>
      </c>
      <c r="K248" s="15"/>
      <c r="L248" s="15"/>
      <c r="M248" s="75" t="s">
        <v>496</v>
      </c>
      <c r="N248" s="75"/>
      <c r="O248" s="15"/>
      <c r="P248" s="17"/>
    </row>
    <row r="249" spans="1:16" s="39" customFormat="1" ht="63.75" customHeight="1" x14ac:dyDescent="0.2">
      <c r="A249" s="896"/>
      <c r="B249" s="74" t="s">
        <v>465</v>
      </c>
      <c r="C249" s="897"/>
      <c r="D249" s="48">
        <v>5550</v>
      </c>
      <c r="E249" s="97">
        <v>6519</v>
      </c>
      <c r="F249" s="906"/>
      <c r="G249" s="74" t="s">
        <v>1345</v>
      </c>
      <c r="H249" s="75" t="s">
        <v>496</v>
      </c>
      <c r="I249" s="15"/>
      <c r="J249" s="75" t="s">
        <v>496</v>
      </c>
      <c r="K249" s="15"/>
      <c r="L249" s="15"/>
      <c r="M249" s="75" t="s">
        <v>496</v>
      </c>
      <c r="N249" s="75"/>
      <c r="O249" s="15"/>
      <c r="P249" s="17"/>
    </row>
    <row r="250" spans="1:16" s="39" customFormat="1" ht="42" customHeight="1" x14ac:dyDescent="0.2">
      <c r="A250" s="76" t="s">
        <v>793</v>
      </c>
      <c r="B250" s="74" t="s">
        <v>1206</v>
      </c>
      <c r="C250" s="74" t="s">
        <v>2282</v>
      </c>
      <c r="D250" s="48">
        <v>3315.12</v>
      </c>
      <c r="E250" s="97">
        <v>6511</v>
      </c>
      <c r="F250" s="77">
        <v>41171</v>
      </c>
      <c r="G250" s="74" t="s">
        <v>1337</v>
      </c>
      <c r="H250" s="75" t="s">
        <v>496</v>
      </c>
      <c r="I250" s="15"/>
      <c r="J250" s="75" t="s">
        <v>496</v>
      </c>
      <c r="K250" s="15"/>
      <c r="L250" s="15"/>
      <c r="M250" s="75" t="s">
        <v>496</v>
      </c>
      <c r="N250" s="75"/>
      <c r="O250" s="15"/>
      <c r="P250" s="17"/>
    </row>
    <row r="251" spans="1:16" s="39" customFormat="1" ht="42" customHeight="1" x14ac:dyDescent="0.2">
      <c r="A251" s="76" t="s">
        <v>794</v>
      </c>
      <c r="B251" s="74" t="s">
        <v>1207</v>
      </c>
      <c r="C251" s="74" t="s">
        <v>2283</v>
      </c>
      <c r="D251" s="48">
        <v>1900</v>
      </c>
      <c r="E251" s="97">
        <v>6531</v>
      </c>
      <c r="F251" s="77">
        <v>41199</v>
      </c>
      <c r="G251" s="74" t="s">
        <v>1346</v>
      </c>
      <c r="H251" s="75" t="s">
        <v>496</v>
      </c>
      <c r="I251" s="15"/>
      <c r="J251" s="75" t="s">
        <v>496</v>
      </c>
      <c r="K251" s="15"/>
      <c r="L251" s="15"/>
      <c r="M251" s="75" t="s">
        <v>496</v>
      </c>
      <c r="N251" s="75"/>
      <c r="O251" s="15"/>
      <c r="P251" s="17"/>
    </row>
    <row r="252" spans="1:16" s="39" customFormat="1" ht="42" customHeight="1" x14ac:dyDescent="0.2">
      <c r="A252" s="76" t="s">
        <v>795</v>
      </c>
      <c r="B252" s="74" t="s">
        <v>1125</v>
      </c>
      <c r="C252" s="74" t="s">
        <v>2284</v>
      </c>
      <c r="D252" s="48">
        <v>600</v>
      </c>
      <c r="E252" s="97">
        <v>6527</v>
      </c>
      <c r="F252" s="77">
        <v>41186</v>
      </c>
      <c r="G252" s="74" t="s">
        <v>1347</v>
      </c>
      <c r="H252" s="75" t="s">
        <v>496</v>
      </c>
      <c r="I252" s="15"/>
      <c r="J252" s="75" t="s">
        <v>496</v>
      </c>
      <c r="K252" s="15"/>
      <c r="L252" s="15"/>
      <c r="M252" s="75" t="s">
        <v>496</v>
      </c>
      <c r="N252" s="75"/>
      <c r="O252" s="15"/>
      <c r="P252" s="17"/>
    </row>
    <row r="253" spans="1:16" s="39" customFormat="1" ht="63.75" customHeight="1" x14ac:dyDescent="0.2">
      <c r="A253" s="76" t="s">
        <v>796</v>
      </c>
      <c r="B253" s="74" t="s">
        <v>1208</v>
      </c>
      <c r="C253" s="74" t="s">
        <v>2285</v>
      </c>
      <c r="D253" s="48">
        <v>3390</v>
      </c>
      <c r="E253" s="95" t="s">
        <v>48</v>
      </c>
      <c r="F253" s="77">
        <v>41194</v>
      </c>
      <c r="G253" s="74" t="s">
        <v>1348</v>
      </c>
      <c r="H253" s="75" t="s">
        <v>496</v>
      </c>
      <c r="I253" s="15"/>
      <c r="J253" s="75" t="s">
        <v>496</v>
      </c>
      <c r="K253" s="15"/>
      <c r="L253" s="15"/>
      <c r="M253" s="75" t="s">
        <v>496</v>
      </c>
      <c r="N253" s="75"/>
      <c r="O253" s="15"/>
      <c r="P253" s="17"/>
    </row>
    <row r="254" spans="1:16" s="39" customFormat="1" ht="49.5" customHeight="1" x14ac:dyDescent="0.2">
      <c r="A254" s="76" t="s">
        <v>797</v>
      </c>
      <c r="B254" s="74" t="s">
        <v>480</v>
      </c>
      <c r="C254" s="74" t="s">
        <v>2286</v>
      </c>
      <c r="D254" s="48">
        <v>361.6</v>
      </c>
      <c r="E254" s="97">
        <v>6521</v>
      </c>
      <c r="F254" s="77">
        <v>41179</v>
      </c>
      <c r="G254" s="74" t="s">
        <v>1349</v>
      </c>
      <c r="H254" s="75" t="s">
        <v>496</v>
      </c>
      <c r="I254" s="15"/>
      <c r="J254" s="75" t="s">
        <v>496</v>
      </c>
      <c r="K254" s="15"/>
      <c r="L254" s="15"/>
      <c r="M254" s="75" t="s">
        <v>496</v>
      </c>
      <c r="N254" s="75"/>
      <c r="O254" s="15"/>
      <c r="P254" s="17"/>
    </row>
    <row r="255" spans="1:16" s="39" customFormat="1" ht="49.5" customHeight="1" x14ac:dyDescent="0.2">
      <c r="A255" s="76" t="s">
        <v>798</v>
      </c>
      <c r="B255" s="74" t="s">
        <v>440</v>
      </c>
      <c r="C255" s="74" t="s">
        <v>2287</v>
      </c>
      <c r="D255" s="48">
        <v>90</v>
      </c>
      <c r="E255" s="97">
        <v>6516</v>
      </c>
      <c r="F255" s="77">
        <v>41172</v>
      </c>
      <c r="G255" s="74" t="s">
        <v>1350</v>
      </c>
      <c r="H255" s="75" t="s">
        <v>496</v>
      </c>
      <c r="I255" s="15"/>
      <c r="J255" s="75" t="s">
        <v>496</v>
      </c>
      <c r="K255" s="15"/>
      <c r="L255" s="15"/>
      <c r="M255" s="75" t="s">
        <v>496</v>
      </c>
      <c r="N255" s="75"/>
      <c r="O255" s="15"/>
      <c r="P255" s="17"/>
    </row>
    <row r="256" spans="1:16" s="39" customFormat="1" ht="49.5" customHeight="1" x14ac:dyDescent="0.2">
      <c r="A256" s="76" t="s">
        <v>799</v>
      </c>
      <c r="B256" s="74" t="s">
        <v>1093</v>
      </c>
      <c r="C256" s="74" t="s">
        <v>2288</v>
      </c>
      <c r="D256" s="48">
        <v>122.04</v>
      </c>
      <c r="E256" s="97">
        <v>6517</v>
      </c>
      <c r="F256" s="77">
        <v>41173</v>
      </c>
      <c r="G256" s="74" t="s">
        <v>1351</v>
      </c>
      <c r="H256" s="75" t="s">
        <v>496</v>
      </c>
      <c r="I256" s="15"/>
      <c r="J256" s="75" t="s">
        <v>496</v>
      </c>
      <c r="K256" s="15"/>
      <c r="L256" s="15"/>
      <c r="M256" s="75" t="s">
        <v>496</v>
      </c>
      <c r="N256" s="75"/>
      <c r="O256" s="15"/>
      <c r="P256" s="17"/>
    </row>
    <row r="257" spans="1:16" s="39" customFormat="1" ht="49.5" customHeight="1" x14ac:dyDescent="0.2">
      <c r="A257" s="76" t="s">
        <v>800</v>
      </c>
      <c r="B257" s="74" t="s">
        <v>1093</v>
      </c>
      <c r="C257" s="74" t="s">
        <v>2289</v>
      </c>
      <c r="D257" s="48">
        <v>216.96</v>
      </c>
      <c r="E257" s="97">
        <v>6523</v>
      </c>
      <c r="F257" s="77">
        <v>41180</v>
      </c>
      <c r="G257" s="74" t="s">
        <v>1343</v>
      </c>
      <c r="H257" s="75" t="s">
        <v>496</v>
      </c>
      <c r="I257" s="15"/>
      <c r="J257" s="75" t="s">
        <v>496</v>
      </c>
      <c r="K257" s="15"/>
      <c r="L257" s="15"/>
      <c r="M257" s="75" t="s">
        <v>496</v>
      </c>
      <c r="N257" s="75"/>
      <c r="O257" s="15"/>
      <c r="P257" s="17"/>
    </row>
    <row r="258" spans="1:16" s="39" customFormat="1" ht="35.25" customHeight="1" x14ac:dyDescent="0.2">
      <c r="A258" s="896" t="s">
        <v>801</v>
      </c>
      <c r="B258" s="74" t="s">
        <v>78</v>
      </c>
      <c r="C258" s="913" t="s">
        <v>2290</v>
      </c>
      <c r="D258" s="48">
        <v>3955</v>
      </c>
      <c r="E258" s="97">
        <v>6537</v>
      </c>
      <c r="F258" s="77">
        <v>41211</v>
      </c>
      <c r="G258" s="74" t="s">
        <v>1352</v>
      </c>
      <c r="H258" s="75" t="s">
        <v>496</v>
      </c>
      <c r="I258" s="15"/>
      <c r="J258" s="75" t="s">
        <v>496</v>
      </c>
      <c r="K258" s="15"/>
      <c r="L258" s="15"/>
      <c r="M258" s="75" t="s">
        <v>496</v>
      </c>
      <c r="N258" s="75"/>
      <c r="O258" s="15"/>
      <c r="P258" s="17"/>
    </row>
    <row r="259" spans="1:16" s="39" customFormat="1" ht="35.25" customHeight="1" x14ac:dyDescent="0.2">
      <c r="A259" s="896"/>
      <c r="B259" s="74" t="s">
        <v>1209</v>
      </c>
      <c r="C259" s="913"/>
      <c r="D259" s="48">
        <v>89.9</v>
      </c>
      <c r="E259" s="97">
        <v>6538</v>
      </c>
      <c r="F259" s="77">
        <v>41211</v>
      </c>
      <c r="G259" s="74" t="s">
        <v>1352</v>
      </c>
      <c r="H259" s="75" t="s">
        <v>496</v>
      </c>
      <c r="I259" s="15"/>
      <c r="J259" s="75" t="s">
        <v>496</v>
      </c>
      <c r="K259" s="15"/>
      <c r="L259" s="15"/>
      <c r="M259" s="75" t="s">
        <v>496</v>
      </c>
      <c r="N259" s="75"/>
      <c r="O259" s="15"/>
      <c r="P259" s="17"/>
    </row>
    <row r="260" spans="1:16" s="39" customFormat="1" ht="64.5" customHeight="1" x14ac:dyDescent="0.2">
      <c r="A260" s="76" t="s">
        <v>802</v>
      </c>
      <c r="B260" s="74" t="s">
        <v>1210</v>
      </c>
      <c r="C260" s="74" t="s">
        <v>2291</v>
      </c>
      <c r="D260" s="48">
        <v>6200</v>
      </c>
      <c r="E260" s="97" t="s">
        <v>49</v>
      </c>
      <c r="F260" s="77">
        <v>41254</v>
      </c>
      <c r="G260" s="74" t="s">
        <v>1353</v>
      </c>
      <c r="H260" s="75" t="s">
        <v>496</v>
      </c>
      <c r="I260" s="15"/>
      <c r="J260" s="75" t="s">
        <v>496</v>
      </c>
      <c r="K260" s="15"/>
      <c r="L260" s="15"/>
      <c r="M260" s="75" t="s">
        <v>496</v>
      </c>
      <c r="N260" s="75"/>
      <c r="O260" s="15"/>
      <c r="P260" s="17"/>
    </row>
    <row r="261" spans="1:16" s="39" customFormat="1" ht="42" customHeight="1" x14ac:dyDescent="0.2">
      <c r="A261" s="76" t="s">
        <v>803</v>
      </c>
      <c r="B261" s="74" t="s">
        <v>1211</v>
      </c>
      <c r="C261" s="74" t="s">
        <v>2292</v>
      </c>
      <c r="D261" s="48">
        <v>1400</v>
      </c>
      <c r="E261" s="97">
        <v>6543</v>
      </c>
      <c r="F261" s="77">
        <v>41228</v>
      </c>
      <c r="G261" s="74" t="s">
        <v>1354</v>
      </c>
      <c r="H261" s="75" t="s">
        <v>496</v>
      </c>
      <c r="I261" s="15"/>
      <c r="J261" s="75" t="s">
        <v>496</v>
      </c>
      <c r="K261" s="15"/>
      <c r="L261" s="15"/>
      <c r="M261" s="75" t="s">
        <v>496</v>
      </c>
      <c r="N261" s="75"/>
      <c r="O261" s="15"/>
      <c r="P261" s="17"/>
    </row>
    <row r="262" spans="1:16" s="39" customFormat="1" ht="42" customHeight="1" x14ac:dyDescent="0.2">
      <c r="A262" s="76" t="s">
        <v>804</v>
      </c>
      <c r="B262" s="74" t="s">
        <v>1212</v>
      </c>
      <c r="C262" s="74" t="s">
        <v>2293</v>
      </c>
      <c r="D262" s="48">
        <v>317.05</v>
      </c>
      <c r="E262" s="97">
        <v>6529</v>
      </c>
      <c r="F262" s="77">
        <v>41194</v>
      </c>
      <c r="G262" s="74" t="s">
        <v>1355</v>
      </c>
      <c r="H262" s="75" t="s">
        <v>496</v>
      </c>
      <c r="I262" s="15"/>
      <c r="J262" s="75" t="s">
        <v>496</v>
      </c>
      <c r="K262" s="15"/>
      <c r="L262" s="15"/>
      <c r="M262" s="75" t="s">
        <v>496</v>
      </c>
      <c r="N262" s="75"/>
      <c r="O262" s="15"/>
      <c r="P262" s="17"/>
    </row>
    <row r="263" spans="1:16" s="39" customFormat="1" ht="42" customHeight="1" x14ac:dyDescent="0.2">
      <c r="A263" s="76" t="s">
        <v>805</v>
      </c>
      <c r="B263" s="74" t="s">
        <v>1121</v>
      </c>
      <c r="C263" s="74" t="s">
        <v>2294</v>
      </c>
      <c r="D263" s="48">
        <v>1660</v>
      </c>
      <c r="E263" s="97">
        <v>6534</v>
      </c>
      <c r="F263" s="77">
        <v>41205</v>
      </c>
      <c r="G263" s="74" t="s">
        <v>1356</v>
      </c>
      <c r="H263" s="75" t="s">
        <v>496</v>
      </c>
      <c r="I263" s="15"/>
      <c r="J263" s="75" t="s">
        <v>496</v>
      </c>
      <c r="K263" s="15"/>
      <c r="L263" s="15"/>
      <c r="M263" s="75" t="s">
        <v>496</v>
      </c>
      <c r="N263" s="75"/>
      <c r="O263" s="15"/>
      <c r="P263" s="17"/>
    </row>
    <row r="264" spans="1:16" s="39" customFormat="1" ht="42" customHeight="1" x14ac:dyDescent="0.2">
      <c r="A264" s="76" t="s">
        <v>806</v>
      </c>
      <c r="B264" s="74" t="s">
        <v>473</v>
      </c>
      <c r="C264" s="74" t="s">
        <v>1409</v>
      </c>
      <c r="D264" s="48">
        <v>169.5</v>
      </c>
      <c r="E264" s="97">
        <v>6530</v>
      </c>
      <c r="F264" s="77">
        <v>41194</v>
      </c>
      <c r="G264" s="74" t="s">
        <v>1357</v>
      </c>
      <c r="H264" s="75" t="s">
        <v>496</v>
      </c>
      <c r="I264" s="15"/>
      <c r="J264" s="75" t="s">
        <v>496</v>
      </c>
      <c r="K264" s="15"/>
      <c r="L264" s="15"/>
      <c r="M264" s="75" t="s">
        <v>496</v>
      </c>
      <c r="N264" s="75"/>
      <c r="O264" s="15"/>
      <c r="P264" s="17"/>
    </row>
    <row r="265" spans="1:16" s="39" customFormat="1" ht="42" customHeight="1" x14ac:dyDescent="0.2">
      <c r="A265" s="76" t="s">
        <v>807</v>
      </c>
      <c r="B265" s="74" t="s">
        <v>1099</v>
      </c>
      <c r="C265" s="74" t="s">
        <v>2295</v>
      </c>
      <c r="D265" s="48">
        <v>5610</v>
      </c>
      <c r="E265" s="97">
        <v>6536</v>
      </c>
      <c r="F265" s="77">
        <v>41208</v>
      </c>
      <c r="G265" s="74" t="s">
        <v>1358</v>
      </c>
      <c r="H265" s="75" t="s">
        <v>496</v>
      </c>
      <c r="I265" s="15"/>
      <c r="J265" s="75" t="s">
        <v>496</v>
      </c>
      <c r="K265" s="15"/>
      <c r="L265" s="15"/>
      <c r="M265" s="75" t="s">
        <v>496</v>
      </c>
      <c r="N265" s="75"/>
      <c r="O265" s="15"/>
      <c r="P265" s="17"/>
    </row>
    <row r="266" spans="1:16" s="39" customFormat="1" ht="110.25" customHeight="1" x14ac:dyDescent="0.2">
      <c r="A266" s="76" t="s">
        <v>808</v>
      </c>
      <c r="B266" s="74" t="s">
        <v>1213</v>
      </c>
      <c r="C266" s="74" t="s">
        <v>2296</v>
      </c>
      <c r="D266" s="48">
        <v>10917.86</v>
      </c>
      <c r="E266" s="97" t="s">
        <v>50</v>
      </c>
      <c r="F266" s="77">
        <v>41257</v>
      </c>
      <c r="G266" s="74" t="s">
        <v>1359</v>
      </c>
      <c r="H266" s="75" t="s">
        <v>496</v>
      </c>
      <c r="I266" s="15"/>
      <c r="J266" s="75" t="s">
        <v>496</v>
      </c>
      <c r="K266" s="15"/>
      <c r="L266" s="15"/>
      <c r="M266" s="75" t="s">
        <v>496</v>
      </c>
      <c r="N266" s="75"/>
      <c r="O266" s="15"/>
      <c r="P266" s="17" t="s">
        <v>1992</v>
      </c>
    </row>
    <row r="267" spans="1:16" s="39" customFormat="1" ht="87" customHeight="1" x14ac:dyDescent="0.2">
      <c r="A267" s="76" t="s">
        <v>809</v>
      </c>
      <c r="B267" s="74" t="s">
        <v>1214</v>
      </c>
      <c r="C267" s="74" t="s">
        <v>2297</v>
      </c>
      <c r="D267" s="48">
        <v>36803.65</v>
      </c>
      <c r="E267" s="97" t="s">
        <v>51</v>
      </c>
      <c r="F267" s="77">
        <v>41264</v>
      </c>
      <c r="G267" s="74" t="s">
        <v>1360</v>
      </c>
      <c r="H267" s="75" t="s">
        <v>496</v>
      </c>
      <c r="I267" s="15"/>
      <c r="J267" s="75" t="s">
        <v>496</v>
      </c>
      <c r="K267" s="15"/>
      <c r="L267" s="15"/>
      <c r="M267" s="75" t="s">
        <v>496</v>
      </c>
      <c r="N267" s="75"/>
      <c r="O267" s="15"/>
      <c r="P267" s="17"/>
    </row>
    <row r="268" spans="1:16" s="39" customFormat="1" ht="36" customHeight="1" x14ac:dyDescent="0.2">
      <c r="A268" s="896" t="s">
        <v>810</v>
      </c>
      <c r="B268" s="74" t="s">
        <v>3</v>
      </c>
      <c r="C268" s="913" t="s">
        <v>2298</v>
      </c>
      <c r="D268" s="48">
        <f>880.2+1479.12+583.5</f>
        <v>2942.8199999999997</v>
      </c>
      <c r="E268" s="97">
        <v>6539</v>
      </c>
      <c r="F268" s="77">
        <v>41214</v>
      </c>
      <c r="G268" s="74" t="s">
        <v>1361</v>
      </c>
      <c r="H268" s="75" t="s">
        <v>496</v>
      </c>
      <c r="I268" s="15"/>
      <c r="J268" s="75" t="s">
        <v>496</v>
      </c>
      <c r="K268" s="15"/>
      <c r="L268" s="15"/>
      <c r="M268" s="75" t="s">
        <v>496</v>
      </c>
      <c r="N268" s="75"/>
      <c r="O268" s="15"/>
      <c r="P268" s="17"/>
    </row>
    <row r="269" spans="1:16" s="39" customFormat="1" ht="36" customHeight="1" x14ac:dyDescent="0.2">
      <c r="A269" s="896"/>
      <c r="B269" s="74" t="s">
        <v>75</v>
      </c>
      <c r="C269" s="913"/>
      <c r="D269" s="48">
        <f>255.16+569.52+283.6</f>
        <v>1108.28</v>
      </c>
      <c r="E269" s="97">
        <v>6540</v>
      </c>
      <c r="F269" s="77">
        <v>41214</v>
      </c>
      <c r="G269" s="74" t="s">
        <v>1362</v>
      </c>
      <c r="H269" s="75" t="s">
        <v>496</v>
      </c>
      <c r="I269" s="15"/>
      <c r="J269" s="75" t="s">
        <v>496</v>
      </c>
      <c r="K269" s="15"/>
      <c r="L269" s="15"/>
      <c r="M269" s="75" t="s">
        <v>496</v>
      </c>
      <c r="N269" s="75"/>
      <c r="O269" s="15"/>
      <c r="P269" s="17"/>
    </row>
    <row r="270" spans="1:16" s="39" customFormat="1" ht="42" customHeight="1" x14ac:dyDescent="0.2">
      <c r="A270" s="76" t="s">
        <v>811</v>
      </c>
      <c r="B270" s="74" t="s">
        <v>19</v>
      </c>
      <c r="C270" s="74" t="s">
        <v>2299</v>
      </c>
      <c r="D270" s="48">
        <v>5735.97</v>
      </c>
      <c r="E270" s="97">
        <v>6553</v>
      </c>
      <c r="F270" s="77">
        <v>41239</v>
      </c>
      <c r="G270" s="74" t="s">
        <v>1363</v>
      </c>
      <c r="H270" s="75" t="s">
        <v>496</v>
      </c>
      <c r="I270" s="15"/>
      <c r="J270" s="75" t="s">
        <v>496</v>
      </c>
      <c r="K270" s="15"/>
      <c r="L270" s="15"/>
      <c r="M270" s="75" t="s">
        <v>496</v>
      </c>
      <c r="N270" s="75"/>
      <c r="O270" s="15"/>
      <c r="P270" s="17"/>
    </row>
    <row r="271" spans="1:16" s="39" customFormat="1" ht="42" customHeight="1" x14ac:dyDescent="0.2">
      <c r="A271" s="76" t="s">
        <v>812</v>
      </c>
      <c r="B271" s="74" t="s">
        <v>1215</v>
      </c>
      <c r="C271" s="74" t="s">
        <v>1410</v>
      </c>
      <c r="D271" s="48">
        <v>400</v>
      </c>
      <c r="E271" s="97">
        <v>6541</v>
      </c>
      <c r="F271" s="77">
        <v>41219</v>
      </c>
      <c r="G271" s="74" t="s">
        <v>1364</v>
      </c>
      <c r="H271" s="75" t="s">
        <v>496</v>
      </c>
      <c r="I271" s="15"/>
      <c r="J271" s="75" t="s">
        <v>496</v>
      </c>
      <c r="K271" s="15"/>
      <c r="L271" s="15"/>
      <c r="M271" s="75" t="s">
        <v>496</v>
      </c>
      <c r="N271" s="75"/>
      <c r="O271" s="15"/>
      <c r="P271" s="17"/>
    </row>
    <row r="272" spans="1:16" s="39" customFormat="1" ht="42" customHeight="1" x14ac:dyDescent="0.2">
      <c r="A272" s="76" t="s">
        <v>813</v>
      </c>
      <c r="B272" s="74" t="s">
        <v>1216</v>
      </c>
      <c r="C272" s="74" t="s">
        <v>2300</v>
      </c>
      <c r="D272" s="48">
        <v>4485</v>
      </c>
      <c r="E272" s="97">
        <v>6554</v>
      </c>
      <c r="F272" s="77">
        <v>41242</v>
      </c>
      <c r="G272" s="74" t="s">
        <v>1365</v>
      </c>
      <c r="H272" s="75" t="s">
        <v>496</v>
      </c>
      <c r="I272" s="15"/>
      <c r="J272" s="75" t="s">
        <v>496</v>
      </c>
      <c r="K272" s="15"/>
      <c r="L272" s="15"/>
      <c r="M272" s="75" t="s">
        <v>496</v>
      </c>
      <c r="N272" s="75"/>
      <c r="O272" s="15"/>
      <c r="P272" s="17"/>
    </row>
    <row r="273" spans="1:16" s="39" customFormat="1" ht="42" customHeight="1" x14ac:dyDescent="0.2">
      <c r="A273" s="76" t="s">
        <v>814</v>
      </c>
      <c r="B273" s="74" t="s">
        <v>1168</v>
      </c>
      <c r="C273" s="74" t="s">
        <v>1411</v>
      </c>
      <c r="D273" s="48">
        <v>74</v>
      </c>
      <c r="E273" s="97">
        <v>6542</v>
      </c>
      <c r="F273" s="77">
        <v>41225</v>
      </c>
      <c r="G273" s="74" t="s">
        <v>1366</v>
      </c>
      <c r="H273" s="75" t="s">
        <v>496</v>
      </c>
      <c r="I273" s="15"/>
      <c r="J273" s="75" t="s">
        <v>496</v>
      </c>
      <c r="K273" s="15"/>
      <c r="L273" s="15"/>
      <c r="M273" s="75" t="s">
        <v>496</v>
      </c>
      <c r="N273" s="75"/>
      <c r="O273" s="15"/>
      <c r="P273" s="17"/>
    </row>
    <row r="274" spans="1:16" s="39" customFormat="1" ht="50.25" customHeight="1" x14ac:dyDescent="0.2">
      <c r="A274" s="896" t="s">
        <v>815</v>
      </c>
      <c r="B274" s="74" t="s">
        <v>192</v>
      </c>
      <c r="C274" s="913" t="s">
        <v>2301</v>
      </c>
      <c r="D274" s="48">
        <v>4995</v>
      </c>
      <c r="E274" s="97">
        <v>6548</v>
      </c>
      <c r="F274" s="77">
        <v>41236</v>
      </c>
      <c r="G274" s="74" t="s">
        <v>1367</v>
      </c>
      <c r="H274" s="75" t="s">
        <v>496</v>
      </c>
      <c r="I274" s="15"/>
      <c r="J274" s="75" t="s">
        <v>496</v>
      </c>
      <c r="K274" s="15"/>
      <c r="L274" s="15"/>
      <c r="M274" s="75" t="s">
        <v>496</v>
      </c>
      <c r="N274" s="75"/>
      <c r="O274" s="15"/>
      <c r="P274" s="17"/>
    </row>
    <row r="275" spans="1:16" s="39" customFormat="1" ht="50.25" customHeight="1" x14ac:dyDescent="0.2">
      <c r="A275" s="896"/>
      <c r="B275" s="74" t="s">
        <v>1177</v>
      </c>
      <c r="C275" s="913"/>
      <c r="D275" s="48">
        <v>2845</v>
      </c>
      <c r="E275" s="97">
        <v>6547</v>
      </c>
      <c r="F275" s="77">
        <v>41236</v>
      </c>
      <c r="G275" s="74" t="s">
        <v>1367</v>
      </c>
      <c r="H275" s="75" t="s">
        <v>496</v>
      </c>
      <c r="I275" s="15"/>
      <c r="J275" s="75" t="s">
        <v>496</v>
      </c>
      <c r="K275" s="15"/>
      <c r="L275" s="15"/>
      <c r="M275" s="75" t="s">
        <v>496</v>
      </c>
      <c r="N275" s="75"/>
      <c r="O275" s="15"/>
      <c r="P275" s="17"/>
    </row>
    <row r="276" spans="1:16" s="39" customFormat="1" ht="50.25" customHeight="1" x14ac:dyDescent="0.2">
      <c r="A276" s="896" t="s">
        <v>816</v>
      </c>
      <c r="B276" s="74" t="s">
        <v>101</v>
      </c>
      <c r="C276" s="913" t="s">
        <v>2302</v>
      </c>
      <c r="D276" s="48">
        <v>33.9</v>
      </c>
      <c r="E276" s="97">
        <v>6549</v>
      </c>
      <c r="F276" s="906">
        <v>41239</v>
      </c>
      <c r="G276" s="74" t="s">
        <v>1368</v>
      </c>
      <c r="H276" s="75" t="s">
        <v>496</v>
      </c>
      <c r="I276" s="15"/>
      <c r="J276" s="75" t="s">
        <v>496</v>
      </c>
      <c r="K276" s="15"/>
      <c r="L276" s="15"/>
      <c r="M276" s="75" t="s">
        <v>496</v>
      </c>
      <c r="N276" s="75"/>
      <c r="O276" s="15"/>
      <c r="P276" s="17"/>
    </row>
    <row r="277" spans="1:16" s="39" customFormat="1" ht="50.25" customHeight="1" x14ac:dyDescent="0.2">
      <c r="A277" s="896"/>
      <c r="B277" s="74" t="s">
        <v>192</v>
      </c>
      <c r="C277" s="913"/>
      <c r="D277" s="48">
        <v>43</v>
      </c>
      <c r="E277" s="97">
        <v>6550</v>
      </c>
      <c r="F277" s="906"/>
      <c r="G277" s="74" t="s">
        <v>1369</v>
      </c>
      <c r="H277" s="75" t="s">
        <v>496</v>
      </c>
      <c r="I277" s="15"/>
      <c r="J277" s="75" t="s">
        <v>496</v>
      </c>
      <c r="K277" s="15"/>
      <c r="L277" s="15"/>
      <c r="M277" s="75" t="s">
        <v>496</v>
      </c>
      <c r="N277" s="75"/>
      <c r="O277" s="15"/>
      <c r="P277" s="17"/>
    </row>
    <row r="278" spans="1:16" s="39" customFormat="1" ht="50.25" customHeight="1" x14ac:dyDescent="0.2">
      <c r="A278" s="896"/>
      <c r="B278" s="74" t="s">
        <v>1175</v>
      </c>
      <c r="C278" s="913"/>
      <c r="D278" s="48">
        <v>450</v>
      </c>
      <c r="E278" s="97">
        <v>6551</v>
      </c>
      <c r="F278" s="906"/>
      <c r="G278" s="74" t="s">
        <v>1370</v>
      </c>
      <c r="H278" s="75" t="s">
        <v>496</v>
      </c>
      <c r="I278" s="15"/>
      <c r="J278" s="75" t="s">
        <v>496</v>
      </c>
      <c r="K278" s="15"/>
      <c r="L278" s="15"/>
      <c r="M278" s="75" t="s">
        <v>496</v>
      </c>
      <c r="N278" s="75"/>
      <c r="O278" s="15"/>
      <c r="P278" s="17"/>
    </row>
    <row r="279" spans="1:16" s="39" customFormat="1" ht="50.25" customHeight="1" x14ac:dyDescent="0.2">
      <c r="A279" s="896"/>
      <c r="B279" s="74" t="s">
        <v>226</v>
      </c>
      <c r="C279" s="913"/>
      <c r="D279" s="48">
        <v>790</v>
      </c>
      <c r="E279" s="97">
        <v>6552</v>
      </c>
      <c r="F279" s="906"/>
      <c r="G279" s="74" t="s">
        <v>1371</v>
      </c>
      <c r="H279" s="75" t="s">
        <v>496</v>
      </c>
      <c r="I279" s="15"/>
      <c r="J279" s="75" t="s">
        <v>496</v>
      </c>
      <c r="K279" s="15"/>
      <c r="L279" s="15"/>
      <c r="M279" s="75" t="s">
        <v>496</v>
      </c>
      <c r="N279" s="75"/>
      <c r="O279" s="15"/>
      <c r="P279" s="17"/>
    </row>
    <row r="280" spans="1:16" s="39" customFormat="1" ht="50.25" customHeight="1" x14ac:dyDescent="0.2">
      <c r="A280" s="76" t="s">
        <v>817</v>
      </c>
      <c r="B280" s="74" t="s">
        <v>1176</v>
      </c>
      <c r="C280" s="74" t="s">
        <v>2250</v>
      </c>
      <c r="D280" s="48">
        <v>535.12</v>
      </c>
      <c r="E280" s="97">
        <v>6545</v>
      </c>
      <c r="F280" s="77">
        <v>41235</v>
      </c>
      <c r="G280" s="74" t="s">
        <v>1372</v>
      </c>
      <c r="H280" s="75" t="s">
        <v>496</v>
      </c>
      <c r="I280" s="15"/>
      <c r="J280" s="75" t="s">
        <v>496</v>
      </c>
      <c r="K280" s="15"/>
      <c r="L280" s="15"/>
      <c r="M280" s="75" t="s">
        <v>496</v>
      </c>
      <c r="N280" s="75"/>
      <c r="O280" s="15"/>
      <c r="P280" s="17"/>
    </row>
    <row r="281" spans="1:16" s="39" customFormat="1" ht="64.5" customHeight="1" x14ac:dyDescent="0.2">
      <c r="A281" s="896" t="s">
        <v>818</v>
      </c>
      <c r="B281" s="74" t="s">
        <v>54</v>
      </c>
      <c r="C281" s="913" t="s">
        <v>2303</v>
      </c>
      <c r="D281" s="48">
        <v>3809.23</v>
      </c>
      <c r="E281" s="97">
        <v>6566</v>
      </c>
      <c r="F281" s="906">
        <v>41248</v>
      </c>
      <c r="G281" s="74" t="s">
        <v>1373</v>
      </c>
      <c r="H281" s="75" t="s">
        <v>496</v>
      </c>
      <c r="I281" s="15"/>
      <c r="J281" s="75" t="s">
        <v>496</v>
      </c>
      <c r="K281" s="15"/>
      <c r="L281" s="15"/>
      <c r="M281" s="75" t="s">
        <v>496</v>
      </c>
      <c r="N281" s="75"/>
      <c r="O281" s="15"/>
      <c r="P281" s="17"/>
    </row>
    <row r="282" spans="1:16" s="39" customFormat="1" ht="64.5" customHeight="1" x14ac:dyDescent="0.2">
      <c r="A282" s="896"/>
      <c r="B282" s="74" t="s">
        <v>474</v>
      </c>
      <c r="C282" s="913"/>
      <c r="D282" s="48">
        <v>792.32</v>
      </c>
      <c r="E282" s="97">
        <v>6565</v>
      </c>
      <c r="F282" s="906"/>
      <c r="G282" s="74" t="s">
        <v>1374</v>
      </c>
      <c r="H282" s="75" t="s">
        <v>496</v>
      </c>
      <c r="I282" s="15"/>
      <c r="J282" s="75" t="s">
        <v>496</v>
      </c>
      <c r="K282" s="15"/>
      <c r="L282" s="15"/>
      <c r="M282" s="75" t="s">
        <v>496</v>
      </c>
      <c r="N282" s="75"/>
      <c r="O282" s="15"/>
      <c r="P282" s="17"/>
    </row>
    <row r="283" spans="1:16" s="39" customFormat="1" ht="64.5" customHeight="1" x14ac:dyDescent="0.2">
      <c r="A283" s="76" t="s">
        <v>819</v>
      </c>
      <c r="B283" s="74" t="s">
        <v>1217</v>
      </c>
      <c r="C283" s="74" t="s">
        <v>1412</v>
      </c>
      <c r="D283" s="48">
        <v>1579</v>
      </c>
      <c r="E283" s="97">
        <v>6597</v>
      </c>
      <c r="F283" s="77">
        <v>41262</v>
      </c>
      <c r="G283" s="74" t="s">
        <v>1375</v>
      </c>
      <c r="H283" s="75" t="s">
        <v>496</v>
      </c>
      <c r="I283" s="15"/>
      <c r="J283" s="75" t="s">
        <v>496</v>
      </c>
      <c r="K283" s="15"/>
      <c r="L283" s="15"/>
      <c r="M283" s="75" t="s">
        <v>496</v>
      </c>
      <c r="N283" s="75"/>
      <c r="O283" s="15"/>
      <c r="P283" s="17"/>
    </row>
    <row r="284" spans="1:16" s="39" customFormat="1" ht="64.5" customHeight="1" x14ac:dyDescent="0.2">
      <c r="A284" s="76" t="s">
        <v>820</v>
      </c>
      <c r="B284" s="74" t="s">
        <v>475</v>
      </c>
      <c r="C284" s="74" t="s">
        <v>2304</v>
      </c>
      <c r="D284" s="48">
        <v>1100</v>
      </c>
      <c r="E284" s="97">
        <v>6558</v>
      </c>
      <c r="F284" s="77">
        <v>41246</v>
      </c>
      <c r="G284" s="74" t="s">
        <v>1376</v>
      </c>
      <c r="H284" s="75" t="s">
        <v>496</v>
      </c>
      <c r="I284" s="15"/>
      <c r="J284" s="75" t="s">
        <v>496</v>
      </c>
      <c r="K284" s="15"/>
      <c r="L284" s="15"/>
      <c r="M284" s="75" t="s">
        <v>496</v>
      </c>
      <c r="N284" s="75"/>
      <c r="O284" s="15"/>
      <c r="P284" s="17"/>
    </row>
    <row r="285" spans="1:16" s="39" customFormat="1" ht="64.5" customHeight="1" x14ac:dyDescent="0.2">
      <c r="A285" s="896" t="s">
        <v>821</v>
      </c>
      <c r="B285" s="74" t="s">
        <v>452</v>
      </c>
      <c r="C285" s="913" t="s">
        <v>2305</v>
      </c>
      <c r="D285" s="48">
        <f>135+275.8</f>
        <v>410.8</v>
      </c>
      <c r="E285" s="97">
        <v>6561</v>
      </c>
      <c r="F285" s="906">
        <v>41248</v>
      </c>
      <c r="G285" s="74" t="s">
        <v>1377</v>
      </c>
      <c r="H285" s="75" t="s">
        <v>496</v>
      </c>
      <c r="I285" s="15"/>
      <c r="J285" s="75" t="s">
        <v>496</v>
      </c>
      <c r="K285" s="15"/>
      <c r="L285" s="15"/>
      <c r="M285" s="75" t="s">
        <v>496</v>
      </c>
      <c r="N285" s="75"/>
      <c r="O285" s="15"/>
      <c r="P285" s="17"/>
    </row>
    <row r="286" spans="1:16" s="39" customFormat="1" ht="64.5" customHeight="1" x14ac:dyDescent="0.2">
      <c r="A286" s="896"/>
      <c r="B286" s="74" t="s">
        <v>168</v>
      </c>
      <c r="C286" s="913"/>
      <c r="D286" s="48">
        <v>675</v>
      </c>
      <c r="E286" s="97">
        <v>6562</v>
      </c>
      <c r="F286" s="906"/>
      <c r="G286" s="74" t="s">
        <v>1378</v>
      </c>
      <c r="H286" s="75" t="s">
        <v>496</v>
      </c>
      <c r="I286" s="15"/>
      <c r="J286" s="75" t="s">
        <v>496</v>
      </c>
      <c r="K286" s="15"/>
      <c r="L286" s="15"/>
      <c r="M286" s="75" t="s">
        <v>496</v>
      </c>
      <c r="N286" s="75"/>
      <c r="O286" s="15"/>
      <c r="P286" s="17"/>
    </row>
    <row r="287" spans="1:16" s="39" customFormat="1" ht="64.5" customHeight="1" x14ac:dyDescent="0.2">
      <c r="A287" s="896"/>
      <c r="B287" s="74" t="s">
        <v>1218</v>
      </c>
      <c r="C287" s="913"/>
      <c r="D287" s="48">
        <v>95</v>
      </c>
      <c r="E287" s="97">
        <v>6563</v>
      </c>
      <c r="F287" s="906"/>
      <c r="G287" s="74" t="s">
        <v>1378</v>
      </c>
      <c r="H287" s="75" t="s">
        <v>496</v>
      </c>
      <c r="I287" s="15"/>
      <c r="J287" s="75" t="s">
        <v>496</v>
      </c>
      <c r="K287" s="15"/>
      <c r="L287" s="15"/>
      <c r="M287" s="75" t="s">
        <v>496</v>
      </c>
      <c r="N287" s="75"/>
      <c r="O287" s="15"/>
      <c r="P287" s="17"/>
    </row>
    <row r="288" spans="1:16" s="39" customFormat="1" ht="64.5" customHeight="1" x14ac:dyDescent="0.2">
      <c r="A288" s="76" t="s">
        <v>822</v>
      </c>
      <c r="B288" s="74" t="s">
        <v>1219</v>
      </c>
      <c r="C288" s="74" t="s">
        <v>2306</v>
      </c>
      <c r="D288" s="48">
        <v>300</v>
      </c>
      <c r="E288" s="97">
        <v>6560</v>
      </c>
      <c r="F288" s="77">
        <v>41246</v>
      </c>
      <c r="G288" s="74" t="s">
        <v>1379</v>
      </c>
      <c r="H288" s="75" t="s">
        <v>496</v>
      </c>
      <c r="I288" s="15"/>
      <c r="J288" s="75" t="s">
        <v>496</v>
      </c>
      <c r="K288" s="15"/>
      <c r="L288" s="15"/>
      <c r="M288" s="75" t="s">
        <v>496</v>
      </c>
      <c r="N288" s="75"/>
      <c r="O288" s="15"/>
      <c r="P288" s="17"/>
    </row>
    <row r="289" spans="1:16" s="39" customFormat="1" ht="64.5" customHeight="1" x14ac:dyDescent="0.2">
      <c r="A289" s="76" t="s">
        <v>823</v>
      </c>
      <c r="B289" s="74" t="s">
        <v>1220</v>
      </c>
      <c r="C289" s="74" t="s">
        <v>2307</v>
      </c>
      <c r="D289" s="48">
        <v>1130.08</v>
      </c>
      <c r="E289" s="97">
        <v>6556</v>
      </c>
      <c r="F289" s="77">
        <v>41243</v>
      </c>
      <c r="G289" s="74" t="s">
        <v>1380</v>
      </c>
      <c r="H289" s="75" t="s">
        <v>496</v>
      </c>
      <c r="I289" s="15"/>
      <c r="J289" s="75" t="s">
        <v>496</v>
      </c>
      <c r="K289" s="15"/>
      <c r="L289" s="15"/>
      <c r="M289" s="75" t="s">
        <v>496</v>
      </c>
      <c r="N289" s="75"/>
      <c r="O289" s="15"/>
      <c r="P289" s="17"/>
    </row>
    <row r="290" spans="1:16" s="39" customFormat="1" ht="49.5" customHeight="1" x14ac:dyDescent="0.2">
      <c r="A290" s="76" t="s">
        <v>824</v>
      </c>
      <c r="B290" s="74" t="s">
        <v>1221</v>
      </c>
      <c r="C290" s="74" t="s">
        <v>2308</v>
      </c>
      <c r="D290" s="48">
        <v>518.66999999999996</v>
      </c>
      <c r="E290" s="97">
        <v>6559</v>
      </c>
      <c r="F290" s="77">
        <v>41246</v>
      </c>
      <c r="G290" s="74" t="s">
        <v>1376</v>
      </c>
      <c r="H290" s="75" t="s">
        <v>496</v>
      </c>
      <c r="I290" s="15"/>
      <c r="J290" s="75" t="s">
        <v>496</v>
      </c>
      <c r="K290" s="15"/>
      <c r="L290" s="15"/>
      <c r="M290" s="75" t="s">
        <v>496</v>
      </c>
      <c r="N290" s="75"/>
      <c r="O290" s="15"/>
      <c r="P290" s="17"/>
    </row>
    <row r="291" spans="1:16" s="39" customFormat="1" ht="49.5" customHeight="1" x14ac:dyDescent="0.2">
      <c r="A291" s="896" t="s">
        <v>825</v>
      </c>
      <c r="B291" s="74" t="s">
        <v>476</v>
      </c>
      <c r="C291" s="897" t="s">
        <v>2309</v>
      </c>
      <c r="D291" s="48">
        <f>1502.19+731.26</f>
        <v>2233.4499999999998</v>
      </c>
      <c r="E291" s="97" t="s">
        <v>4855</v>
      </c>
      <c r="F291" s="77">
        <v>41262</v>
      </c>
      <c r="G291" s="74" t="s">
        <v>1381</v>
      </c>
      <c r="H291" s="75" t="s">
        <v>496</v>
      </c>
      <c r="I291" s="15"/>
      <c r="J291" s="75" t="s">
        <v>496</v>
      </c>
      <c r="K291" s="15"/>
      <c r="L291" s="15"/>
      <c r="M291" s="75" t="s">
        <v>496</v>
      </c>
      <c r="N291" s="75"/>
      <c r="O291" s="15"/>
      <c r="P291" s="17"/>
    </row>
    <row r="292" spans="1:16" s="39" customFormat="1" ht="49.5" customHeight="1" x14ac:dyDescent="0.2">
      <c r="A292" s="896"/>
      <c r="B292" s="74" t="s">
        <v>99</v>
      </c>
      <c r="C292" s="897"/>
      <c r="D292" s="48">
        <v>263.72000000000003</v>
      </c>
      <c r="E292" s="97">
        <v>6592</v>
      </c>
      <c r="F292" s="77">
        <v>41262</v>
      </c>
      <c r="G292" s="74" t="s">
        <v>1381</v>
      </c>
      <c r="H292" s="75" t="s">
        <v>496</v>
      </c>
      <c r="I292" s="15"/>
      <c r="J292" s="75" t="s">
        <v>496</v>
      </c>
      <c r="K292" s="15"/>
      <c r="L292" s="15"/>
      <c r="M292" s="75" t="s">
        <v>496</v>
      </c>
      <c r="N292" s="75"/>
      <c r="O292" s="15"/>
      <c r="P292" s="17"/>
    </row>
    <row r="293" spans="1:16" s="39" customFormat="1" ht="49.5" customHeight="1" x14ac:dyDescent="0.2">
      <c r="A293" s="896"/>
      <c r="B293" s="74" t="s">
        <v>157</v>
      </c>
      <c r="C293" s="897"/>
      <c r="D293" s="48">
        <v>383.08</v>
      </c>
      <c r="E293" s="97">
        <v>6593</v>
      </c>
      <c r="F293" s="77">
        <v>41262</v>
      </c>
      <c r="G293" s="74" t="s">
        <v>1382</v>
      </c>
      <c r="H293" s="75" t="s">
        <v>496</v>
      </c>
      <c r="I293" s="15"/>
      <c r="J293" s="75" t="s">
        <v>496</v>
      </c>
      <c r="K293" s="15"/>
      <c r="L293" s="15"/>
      <c r="M293" s="75" t="s">
        <v>496</v>
      </c>
      <c r="N293" s="75"/>
      <c r="O293" s="15"/>
      <c r="P293" s="17"/>
    </row>
    <row r="294" spans="1:16" s="39" customFormat="1" ht="49.5" customHeight="1" x14ac:dyDescent="0.2">
      <c r="A294" s="896"/>
      <c r="B294" s="74" t="s">
        <v>1222</v>
      </c>
      <c r="C294" s="897"/>
      <c r="D294" s="48">
        <v>299</v>
      </c>
      <c r="E294" s="97">
        <v>6594</v>
      </c>
      <c r="F294" s="77">
        <v>41262</v>
      </c>
      <c r="G294" s="74" t="s">
        <v>1381</v>
      </c>
      <c r="H294" s="75" t="s">
        <v>496</v>
      </c>
      <c r="I294" s="15"/>
      <c r="J294" s="75" t="s">
        <v>496</v>
      </c>
      <c r="K294" s="15"/>
      <c r="L294" s="15"/>
      <c r="M294" s="75" t="s">
        <v>496</v>
      </c>
      <c r="N294" s="75"/>
      <c r="O294" s="15"/>
      <c r="P294" s="17"/>
    </row>
    <row r="295" spans="1:16" s="39" customFormat="1" ht="49.5" customHeight="1" x14ac:dyDescent="0.2">
      <c r="A295" s="896"/>
      <c r="B295" s="74" t="s">
        <v>467</v>
      </c>
      <c r="C295" s="897"/>
      <c r="D295" s="48">
        <v>226</v>
      </c>
      <c r="E295" s="97">
        <v>6595</v>
      </c>
      <c r="F295" s="77">
        <v>41262</v>
      </c>
      <c r="G295" s="74" t="s">
        <v>1381</v>
      </c>
      <c r="H295" s="75" t="s">
        <v>496</v>
      </c>
      <c r="I295" s="15"/>
      <c r="J295" s="75" t="s">
        <v>496</v>
      </c>
      <c r="K295" s="15"/>
      <c r="L295" s="15"/>
      <c r="M295" s="75" t="s">
        <v>496</v>
      </c>
      <c r="N295" s="75"/>
      <c r="O295" s="15"/>
      <c r="P295" s="17"/>
    </row>
    <row r="296" spans="1:16" s="39" customFormat="1" ht="49.5" customHeight="1" x14ac:dyDescent="0.2">
      <c r="A296" s="76" t="s">
        <v>826</v>
      </c>
      <c r="B296" s="74" t="s">
        <v>1223</v>
      </c>
      <c r="C296" s="74" t="s">
        <v>2310</v>
      </c>
      <c r="D296" s="48">
        <v>800</v>
      </c>
      <c r="E296" s="97">
        <v>6564</v>
      </c>
      <c r="F296" s="77">
        <v>41248</v>
      </c>
      <c r="G296" s="74" t="s">
        <v>1383</v>
      </c>
      <c r="H296" s="75" t="s">
        <v>496</v>
      </c>
      <c r="I296" s="15"/>
      <c r="J296" s="75" t="s">
        <v>496</v>
      </c>
      <c r="K296" s="15"/>
      <c r="L296" s="15"/>
      <c r="M296" s="75" t="s">
        <v>496</v>
      </c>
      <c r="N296" s="75"/>
      <c r="O296" s="15"/>
      <c r="P296" s="17"/>
    </row>
    <row r="297" spans="1:16" s="39" customFormat="1" ht="49.5" customHeight="1" x14ac:dyDescent="0.2">
      <c r="A297" s="896" t="s">
        <v>827</v>
      </c>
      <c r="B297" s="74" t="s">
        <v>1102</v>
      </c>
      <c r="C297" s="897" t="s">
        <v>2311</v>
      </c>
      <c r="D297" s="48">
        <v>1691.6</v>
      </c>
      <c r="E297" s="97">
        <v>6568</v>
      </c>
      <c r="F297" s="77">
        <v>41254</v>
      </c>
      <c r="G297" s="74" t="s">
        <v>1384</v>
      </c>
      <c r="H297" s="75" t="s">
        <v>496</v>
      </c>
      <c r="I297" s="15"/>
      <c r="J297" s="75" t="s">
        <v>496</v>
      </c>
      <c r="K297" s="15"/>
      <c r="L297" s="15"/>
      <c r="M297" s="75" t="s">
        <v>496</v>
      </c>
      <c r="N297" s="75"/>
      <c r="O297" s="15"/>
      <c r="P297" s="17"/>
    </row>
    <row r="298" spans="1:16" s="39" customFormat="1" ht="49.5" customHeight="1" x14ac:dyDescent="0.2">
      <c r="A298" s="896"/>
      <c r="B298" s="74" t="s">
        <v>1100</v>
      </c>
      <c r="C298" s="897"/>
      <c r="D298" s="48">
        <v>344</v>
      </c>
      <c r="E298" s="97">
        <v>6567</v>
      </c>
      <c r="F298" s="77">
        <v>41254</v>
      </c>
      <c r="G298" s="74" t="s">
        <v>1385</v>
      </c>
      <c r="H298" s="75" t="s">
        <v>496</v>
      </c>
      <c r="I298" s="15"/>
      <c r="J298" s="75" t="s">
        <v>496</v>
      </c>
      <c r="K298" s="15"/>
      <c r="L298" s="15"/>
      <c r="M298" s="75" t="s">
        <v>496</v>
      </c>
      <c r="N298" s="75"/>
      <c r="O298" s="15"/>
      <c r="P298" s="17"/>
    </row>
    <row r="299" spans="1:16" s="39" customFormat="1" ht="49.5" customHeight="1" x14ac:dyDescent="0.2">
      <c r="A299" s="896" t="s">
        <v>828</v>
      </c>
      <c r="B299" s="74" t="s">
        <v>1100</v>
      </c>
      <c r="C299" s="897" t="s">
        <v>2312</v>
      </c>
      <c r="D299" s="48">
        <v>1509.7</v>
      </c>
      <c r="E299" s="97">
        <v>6570</v>
      </c>
      <c r="F299" s="77">
        <v>41256</v>
      </c>
      <c r="G299" s="74" t="s">
        <v>1386</v>
      </c>
      <c r="H299" s="75" t="s">
        <v>496</v>
      </c>
      <c r="I299" s="15"/>
      <c r="J299" s="75" t="s">
        <v>496</v>
      </c>
      <c r="K299" s="15"/>
      <c r="L299" s="15"/>
      <c r="M299" s="75" t="s">
        <v>496</v>
      </c>
      <c r="N299" s="75"/>
      <c r="O299" s="15"/>
      <c r="P299" s="17"/>
    </row>
    <row r="300" spans="1:16" s="39" customFormat="1" ht="49.5" customHeight="1" x14ac:dyDescent="0.2">
      <c r="A300" s="896"/>
      <c r="B300" s="74" t="s">
        <v>1102</v>
      </c>
      <c r="C300" s="897"/>
      <c r="D300" s="48">
        <v>1291.55</v>
      </c>
      <c r="E300" s="97">
        <v>6573</v>
      </c>
      <c r="F300" s="77">
        <v>41256</v>
      </c>
      <c r="G300" s="74" t="s">
        <v>1387</v>
      </c>
      <c r="H300" s="75" t="s">
        <v>496</v>
      </c>
      <c r="I300" s="15"/>
      <c r="J300" s="75" t="s">
        <v>496</v>
      </c>
      <c r="K300" s="15"/>
      <c r="L300" s="15"/>
      <c r="M300" s="75" t="s">
        <v>496</v>
      </c>
      <c r="N300" s="75"/>
      <c r="O300" s="15"/>
      <c r="P300" s="17"/>
    </row>
    <row r="301" spans="1:16" s="39" customFormat="1" ht="42" customHeight="1" x14ac:dyDescent="0.2">
      <c r="A301" s="896" t="s">
        <v>829</v>
      </c>
      <c r="B301" s="74" t="s">
        <v>478</v>
      </c>
      <c r="C301" s="897" t="s">
        <v>2243</v>
      </c>
      <c r="D301" s="48">
        <v>337.76</v>
      </c>
      <c r="E301" s="97">
        <v>6575</v>
      </c>
      <c r="F301" s="77">
        <v>41257</v>
      </c>
      <c r="G301" s="74" t="s">
        <v>1388</v>
      </c>
      <c r="H301" s="75" t="s">
        <v>496</v>
      </c>
      <c r="I301" s="15"/>
      <c r="J301" s="75" t="s">
        <v>496</v>
      </c>
      <c r="K301" s="15"/>
      <c r="L301" s="15"/>
      <c r="M301" s="75" t="s">
        <v>496</v>
      </c>
      <c r="N301" s="75"/>
      <c r="O301" s="15"/>
      <c r="P301" s="17"/>
    </row>
    <row r="302" spans="1:16" s="39" customFormat="1" ht="42" customHeight="1" x14ac:dyDescent="0.2">
      <c r="A302" s="896"/>
      <c r="B302" s="74" t="s">
        <v>451</v>
      </c>
      <c r="C302" s="897"/>
      <c r="D302" s="48">
        <v>240</v>
      </c>
      <c r="E302" s="97">
        <v>6576</v>
      </c>
      <c r="F302" s="77">
        <v>41257</v>
      </c>
      <c r="G302" s="74" t="s">
        <v>1389</v>
      </c>
      <c r="H302" s="75" t="s">
        <v>496</v>
      </c>
      <c r="I302" s="15"/>
      <c r="J302" s="75" t="s">
        <v>496</v>
      </c>
      <c r="K302" s="15"/>
      <c r="L302" s="15"/>
      <c r="M302" s="75" t="s">
        <v>496</v>
      </c>
      <c r="N302" s="75"/>
      <c r="O302" s="15"/>
      <c r="P302" s="17"/>
    </row>
    <row r="303" spans="1:16" s="39" customFormat="1" ht="42" customHeight="1" x14ac:dyDescent="0.2">
      <c r="A303" s="896"/>
      <c r="B303" s="74" t="s">
        <v>1182</v>
      </c>
      <c r="C303" s="897"/>
      <c r="D303" s="48">
        <v>98.4</v>
      </c>
      <c r="E303" s="97">
        <v>6577</v>
      </c>
      <c r="F303" s="77">
        <v>41257</v>
      </c>
      <c r="G303" s="74" t="s">
        <v>1389</v>
      </c>
      <c r="H303" s="75" t="s">
        <v>496</v>
      </c>
      <c r="I303" s="15"/>
      <c r="J303" s="75" t="s">
        <v>496</v>
      </c>
      <c r="K303" s="15"/>
      <c r="L303" s="15"/>
      <c r="M303" s="75" t="s">
        <v>496</v>
      </c>
      <c r="N303" s="75"/>
      <c r="O303" s="15"/>
      <c r="P303" s="17"/>
    </row>
    <row r="304" spans="1:16" s="39" customFormat="1" ht="42" customHeight="1" x14ac:dyDescent="0.2">
      <c r="A304" s="896"/>
      <c r="B304" s="74" t="s">
        <v>223</v>
      </c>
      <c r="C304" s="897"/>
      <c r="D304" s="48">
        <v>1408.39</v>
      </c>
      <c r="E304" s="97">
        <v>6578</v>
      </c>
      <c r="F304" s="77">
        <v>41257</v>
      </c>
      <c r="G304" s="74" t="s">
        <v>1390</v>
      </c>
      <c r="H304" s="75" t="s">
        <v>496</v>
      </c>
      <c r="I304" s="15"/>
      <c r="J304" s="75" t="s">
        <v>496</v>
      </c>
      <c r="K304" s="15"/>
      <c r="L304" s="15"/>
      <c r="M304" s="75" t="s">
        <v>496</v>
      </c>
      <c r="N304" s="75"/>
      <c r="O304" s="15"/>
      <c r="P304" s="17"/>
    </row>
    <row r="305" spans="1:25" s="39" customFormat="1" ht="42" customHeight="1" x14ac:dyDescent="0.2">
      <c r="A305" s="896"/>
      <c r="B305" s="74" t="s">
        <v>470</v>
      </c>
      <c r="C305" s="897"/>
      <c r="D305" s="48">
        <v>269.62</v>
      </c>
      <c r="E305" s="97">
        <v>6579</v>
      </c>
      <c r="F305" s="77">
        <v>41257</v>
      </c>
      <c r="G305" s="74" t="s">
        <v>1391</v>
      </c>
      <c r="H305" s="75" t="s">
        <v>496</v>
      </c>
      <c r="I305" s="15"/>
      <c r="J305" s="75" t="s">
        <v>496</v>
      </c>
      <c r="K305" s="15"/>
      <c r="L305" s="15"/>
      <c r="M305" s="75" t="s">
        <v>496</v>
      </c>
      <c r="N305" s="75"/>
      <c r="O305" s="15"/>
      <c r="P305" s="17"/>
    </row>
    <row r="306" spans="1:25" s="39" customFormat="1" ht="42" customHeight="1" x14ac:dyDescent="0.2">
      <c r="A306" s="76" t="s">
        <v>830</v>
      </c>
      <c r="B306" s="74" t="s">
        <v>19</v>
      </c>
      <c r="C306" s="74" t="s">
        <v>2313</v>
      </c>
      <c r="D306" s="48">
        <v>2159.91</v>
      </c>
      <c r="E306" s="97">
        <v>6574</v>
      </c>
      <c r="F306" s="77">
        <v>41257</v>
      </c>
      <c r="G306" s="74" t="s">
        <v>1392</v>
      </c>
      <c r="H306" s="75" t="s">
        <v>496</v>
      </c>
      <c r="I306" s="15"/>
      <c r="J306" s="75" t="s">
        <v>496</v>
      </c>
      <c r="K306" s="15"/>
      <c r="L306" s="15"/>
      <c r="M306" s="75" t="s">
        <v>496</v>
      </c>
      <c r="N306" s="75"/>
      <c r="O306" s="15"/>
      <c r="P306" s="17"/>
    </row>
    <row r="307" spans="1:25" s="39" customFormat="1" ht="42" customHeight="1" x14ac:dyDescent="0.2">
      <c r="A307" s="76" t="s">
        <v>831</v>
      </c>
      <c r="B307" s="74" t="s">
        <v>1224</v>
      </c>
      <c r="C307" s="74" t="s">
        <v>2314</v>
      </c>
      <c r="D307" s="48">
        <v>304.08</v>
      </c>
      <c r="E307" s="97">
        <v>6580</v>
      </c>
      <c r="F307" s="77">
        <v>41257</v>
      </c>
      <c r="G307" s="74" t="s">
        <v>1390</v>
      </c>
      <c r="H307" s="75" t="s">
        <v>496</v>
      </c>
      <c r="I307" s="15"/>
      <c r="J307" s="75" t="s">
        <v>496</v>
      </c>
      <c r="K307" s="15"/>
      <c r="L307" s="15"/>
      <c r="M307" s="75" t="s">
        <v>496</v>
      </c>
      <c r="N307" s="75"/>
      <c r="O307" s="15"/>
      <c r="P307" s="17"/>
    </row>
    <row r="308" spans="1:25" s="39" customFormat="1" ht="42" customHeight="1" x14ac:dyDescent="0.2">
      <c r="A308" s="76" t="s">
        <v>832</v>
      </c>
      <c r="B308" s="74" t="s">
        <v>1225</v>
      </c>
      <c r="C308" s="74" t="s">
        <v>2315</v>
      </c>
      <c r="D308" s="48">
        <v>2346</v>
      </c>
      <c r="E308" s="97">
        <v>6581</v>
      </c>
      <c r="F308" s="77">
        <v>41260</v>
      </c>
      <c r="G308" s="74" t="s">
        <v>1393</v>
      </c>
      <c r="H308" s="75" t="s">
        <v>496</v>
      </c>
      <c r="I308" s="15"/>
      <c r="J308" s="75" t="s">
        <v>496</v>
      </c>
      <c r="K308" s="15"/>
      <c r="L308" s="15"/>
      <c r="M308" s="75" t="s">
        <v>496</v>
      </c>
      <c r="N308" s="75"/>
      <c r="O308" s="15"/>
      <c r="P308" s="17"/>
    </row>
    <row r="309" spans="1:25" s="39" customFormat="1" ht="42" customHeight="1" x14ac:dyDescent="0.2">
      <c r="A309" s="76" t="s">
        <v>833</v>
      </c>
      <c r="B309" s="74" t="s">
        <v>113</v>
      </c>
      <c r="C309" s="74" t="s">
        <v>1413</v>
      </c>
      <c r="D309" s="48">
        <v>99.46</v>
      </c>
      <c r="E309" s="97">
        <v>6569</v>
      </c>
      <c r="F309" s="77">
        <v>41254</v>
      </c>
      <c r="G309" s="74" t="s">
        <v>1394</v>
      </c>
      <c r="H309" s="75" t="s">
        <v>496</v>
      </c>
      <c r="I309" s="15"/>
      <c r="J309" s="75" t="s">
        <v>496</v>
      </c>
      <c r="K309" s="15"/>
      <c r="L309" s="15"/>
      <c r="M309" s="75" t="s">
        <v>496</v>
      </c>
      <c r="N309" s="75"/>
      <c r="O309" s="15"/>
      <c r="P309" s="17"/>
    </row>
    <row r="310" spans="1:25" s="39" customFormat="1" ht="42.75" customHeight="1" x14ac:dyDescent="0.2">
      <c r="A310" s="896" t="s">
        <v>834</v>
      </c>
      <c r="B310" s="74" t="s">
        <v>20</v>
      </c>
      <c r="C310" s="897" t="s">
        <v>2316</v>
      </c>
      <c r="D310" s="48">
        <v>24</v>
      </c>
      <c r="E310" s="97">
        <v>6589</v>
      </c>
      <c r="F310" s="77">
        <v>41262</v>
      </c>
      <c r="G310" s="74" t="s">
        <v>1395</v>
      </c>
      <c r="H310" s="75" t="s">
        <v>496</v>
      </c>
      <c r="I310" s="15"/>
      <c r="J310" s="75" t="s">
        <v>496</v>
      </c>
      <c r="K310" s="15"/>
      <c r="L310" s="15"/>
      <c r="M310" s="75" t="s">
        <v>496</v>
      </c>
      <c r="N310" s="75"/>
      <c r="O310" s="15"/>
      <c r="P310" s="17"/>
    </row>
    <row r="311" spans="1:25" s="39" customFormat="1" ht="42.75" customHeight="1" x14ac:dyDescent="0.2">
      <c r="A311" s="896"/>
      <c r="B311" s="74" t="s">
        <v>1226</v>
      </c>
      <c r="C311" s="897"/>
      <c r="D311" s="48">
        <v>157.11000000000001</v>
      </c>
      <c r="E311" s="97">
        <v>6588</v>
      </c>
      <c r="F311" s="77">
        <v>41262</v>
      </c>
      <c r="G311" s="74" t="s">
        <v>1396</v>
      </c>
      <c r="H311" s="75" t="s">
        <v>496</v>
      </c>
      <c r="I311" s="15"/>
      <c r="J311" s="75" t="s">
        <v>496</v>
      </c>
      <c r="K311" s="15"/>
      <c r="L311" s="15"/>
      <c r="M311" s="75" t="s">
        <v>496</v>
      </c>
      <c r="N311" s="75"/>
      <c r="O311" s="15"/>
      <c r="P311" s="17"/>
    </row>
    <row r="312" spans="1:25" s="39" customFormat="1" ht="42.75" customHeight="1" x14ac:dyDescent="0.2">
      <c r="A312" s="896"/>
      <c r="B312" s="74" t="s">
        <v>1175</v>
      </c>
      <c r="C312" s="897"/>
      <c r="D312" s="48">
        <v>69.099999999999994</v>
      </c>
      <c r="E312" s="97">
        <v>6587</v>
      </c>
      <c r="F312" s="77">
        <v>41262</v>
      </c>
      <c r="G312" s="74" t="s">
        <v>1396</v>
      </c>
      <c r="H312" s="75" t="s">
        <v>496</v>
      </c>
      <c r="I312" s="15"/>
      <c r="J312" s="75" t="s">
        <v>496</v>
      </c>
      <c r="K312" s="15"/>
      <c r="L312" s="15"/>
      <c r="M312" s="75" t="s">
        <v>496</v>
      </c>
      <c r="N312" s="75"/>
      <c r="O312" s="15"/>
      <c r="P312" s="17"/>
    </row>
    <row r="313" spans="1:25" s="39" customFormat="1" ht="42.75" customHeight="1" x14ac:dyDescent="0.2">
      <c r="A313" s="896"/>
      <c r="B313" s="74" t="s">
        <v>219</v>
      </c>
      <c r="C313" s="897"/>
      <c r="D313" s="48">
        <v>332.98</v>
      </c>
      <c r="E313" s="97">
        <v>6586</v>
      </c>
      <c r="F313" s="77">
        <v>41262</v>
      </c>
      <c r="G313" s="74" t="s">
        <v>1381</v>
      </c>
      <c r="H313" s="75" t="s">
        <v>496</v>
      </c>
      <c r="I313" s="15"/>
      <c r="J313" s="75" t="s">
        <v>496</v>
      </c>
      <c r="K313" s="15"/>
      <c r="L313" s="15"/>
      <c r="M313" s="75" t="s">
        <v>496</v>
      </c>
      <c r="N313" s="75"/>
      <c r="O313" s="15"/>
      <c r="P313" s="17"/>
    </row>
    <row r="314" spans="1:25" s="39" customFormat="1" ht="42.75" customHeight="1" thickBot="1" x14ac:dyDescent="0.25">
      <c r="A314" s="81" t="s">
        <v>835</v>
      </c>
      <c r="B314" s="82" t="s">
        <v>1175</v>
      </c>
      <c r="C314" s="82" t="s">
        <v>2317</v>
      </c>
      <c r="D314" s="34">
        <v>1022</v>
      </c>
      <c r="E314" s="98">
        <v>6585</v>
      </c>
      <c r="F314" s="83">
        <v>41262</v>
      </c>
      <c r="G314" s="82" t="s">
        <v>1381</v>
      </c>
      <c r="H314" s="84" t="s">
        <v>496</v>
      </c>
      <c r="I314" s="18"/>
      <c r="J314" s="84" t="s">
        <v>496</v>
      </c>
      <c r="K314" s="18"/>
      <c r="L314" s="18"/>
      <c r="M314" s="84" t="s">
        <v>496</v>
      </c>
      <c r="N314" s="84"/>
      <c r="O314" s="18"/>
      <c r="P314" s="20"/>
    </row>
    <row r="315" spans="1:25" s="39" customFormat="1" ht="42.75" customHeight="1" thickTop="1" x14ac:dyDescent="0.2">
      <c r="A315" s="87"/>
      <c r="B315" s="88"/>
      <c r="C315" s="88"/>
      <c r="D315" s="89"/>
      <c r="E315" s="99"/>
      <c r="F315" s="90"/>
      <c r="G315" s="88"/>
      <c r="H315" s="91"/>
      <c r="J315" s="91"/>
      <c r="M315" s="91"/>
      <c r="N315" s="91"/>
    </row>
    <row r="316" spans="1:25" s="42" customFormat="1" x14ac:dyDescent="0.2">
      <c r="A316" s="1"/>
      <c r="D316" s="6"/>
      <c r="E316" s="7"/>
      <c r="F316" s="1"/>
      <c r="H316" s="1"/>
    </row>
    <row r="317" spans="1:25" s="1" customFormat="1" ht="33.75" customHeight="1" thickBot="1" x14ac:dyDescent="0.25">
      <c r="A317" s="866" t="s">
        <v>16</v>
      </c>
      <c r="B317" s="866"/>
      <c r="C317" s="866"/>
      <c r="D317" s="866"/>
      <c r="E317" s="866"/>
      <c r="F317" s="866"/>
      <c r="G317" s="866"/>
      <c r="H317" s="866"/>
      <c r="I317" s="866"/>
      <c r="J317" s="866"/>
      <c r="K317" s="866"/>
      <c r="L317" s="866"/>
      <c r="M317" s="866"/>
      <c r="N317" s="866"/>
      <c r="O317" s="866"/>
      <c r="P317" s="866"/>
    </row>
    <row r="318" spans="1:25" s="32" customFormat="1" ht="48" customHeight="1" thickTop="1" x14ac:dyDescent="0.2">
      <c r="A318" s="898" t="s">
        <v>1075</v>
      </c>
      <c r="B318" s="900" t="s">
        <v>1076</v>
      </c>
      <c r="C318" s="900" t="s">
        <v>1077</v>
      </c>
      <c r="D318" s="879" t="s">
        <v>490</v>
      </c>
      <c r="E318" s="881" t="s">
        <v>491</v>
      </c>
      <c r="F318" s="917" t="s">
        <v>1090</v>
      </c>
      <c r="G318" s="865" t="s">
        <v>1078</v>
      </c>
      <c r="H318" s="865" t="s">
        <v>1079</v>
      </c>
      <c r="I318" s="865"/>
      <c r="J318" s="865" t="s">
        <v>1080</v>
      </c>
      <c r="K318" s="865"/>
      <c r="L318" s="865" t="s">
        <v>1081</v>
      </c>
      <c r="M318" s="865"/>
      <c r="N318" s="865"/>
      <c r="O318" s="865"/>
      <c r="P318" s="914" t="s">
        <v>1082</v>
      </c>
      <c r="Q318" s="31"/>
      <c r="R318" s="31"/>
      <c r="S318" s="31"/>
      <c r="T318" s="31"/>
      <c r="U318" s="31"/>
      <c r="V318" s="31"/>
      <c r="W318" s="31"/>
      <c r="X318" s="31"/>
      <c r="Y318" s="31"/>
    </row>
    <row r="319" spans="1:25" s="32" customFormat="1" ht="33" customHeight="1" thickBot="1" x14ac:dyDescent="0.25">
      <c r="A319" s="899"/>
      <c r="B319" s="901"/>
      <c r="C319" s="901"/>
      <c r="D319" s="902"/>
      <c r="E319" s="882"/>
      <c r="F319" s="918"/>
      <c r="G319" s="903"/>
      <c r="H319" s="116" t="s">
        <v>1083</v>
      </c>
      <c r="I319" s="116" t="s">
        <v>1084</v>
      </c>
      <c r="J319" s="116" t="s">
        <v>1085</v>
      </c>
      <c r="K319" s="116" t="s">
        <v>1084</v>
      </c>
      <c r="L319" s="116" t="s">
        <v>492</v>
      </c>
      <c r="M319" s="116" t="s">
        <v>493</v>
      </c>
      <c r="N319" s="116" t="s">
        <v>494</v>
      </c>
      <c r="O319" s="116" t="s">
        <v>495</v>
      </c>
      <c r="P319" s="915"/>
      <c r="Q319" s="31"/>
      <c r="R319" s="31"/>
      <c r="S319" s="31"/>
      <c r="T319" s="31"/>
      <c r="U319" s="31"/>
      <c r="V319" s="31"/>
      <c r="W319" s="31"/>
      <c r="X319" s="31"/>
      <c r="Y319" s="31"/>
    </row>
    <row r="320" spans="1:25" s="39" customFormat="1" ht="73.5" customHeight="1" x14ac:dyDescent="0.2">
      <c r="A320" s="907" t="s">
        <v>836</v>
      </c>
      <c r="B320" s="44" t="s">
        <v>484</v>
      </c>
      <c r="C320" s="869" t="s">
        <v>2318</v>
      </c>
      <c r="D320" s="85">
        <v>43428.02</v>
      </c>
      <c r="E320" s="100" t="s">
        <v>1416</v>
      </c>
      <c r="F320" s="862">
        <v>40927</v>
      </c>
      <c r="G320" s="41" t="s">
        <v>1425</v>
      </c>
      <c r="H320" s="16" t="s">
        <v>496</v>
      </c>
      <c r="I320" s="15"/>
      <c r="J320" s="16" t="s">
        <v>496</v>
      </c>
      <c r="K320" s="15"/>
      <c r="L320" s="15"/>
      <c r="M320" s="16" t="s">
        <v>496</v>
      </c>
      <c r="N320" s="15"/>
      <c r="O320" s="15"/>
      <c r="P320" s="17"/>
    </row>
    <row r="321" spans="1:25" s="39" customFormat="1" ht="78.75" x14ac:dyDescent="0.2">
      <c r="A321" s="907"/>
      <c r="B321" s="44" t="s">
        <v>488</v>
      </c>
      <c r="C321" s="869"/>
      <c r="D321" s="85">
        <v>3279.8</v>
      </c>
      <c r="E321" s="100" t="s">
        <v>1417</v>
      </c>
      <c r="F321" s="862"/>
      <c r="G321" s="41" t="s">
        <v>1425</v>
      </c>
      <c r="H321" s="16" t="s">
        <v>496</v>
      </c>
      <c r="I321" s="15"/>
      <c r="J321" s="16" t="s">
        <v>496</v>
      </c>
      <c r="K321" s="15"/>
      <c r="L321" s="15"/>
      <c r="M321" s="16" t="s">
        <v>496</v>
      </c>
      <c r="N321" s="15"/>
      <c r="O321" s="15"/>
      <c r="P321" s="17"/>
    </row>
    <row r="322" spans="1:25" s="39" customFormat="1" ht="94.5" x14ac:dyDescent="0.2">
      <c r="A322" s="52" t="s">
        <v>837</v>
      </c>
      <c r="B322" s="44" t="s">
        <v>52</v>
      </c>
      <c r="C322" s="44" t="s">
        <v>2319</v>
      </c>
      <c r="D322" s="85">
        <v>84800</v>
      </c>
      <c r="E322" s="100" t="s">
        <v>1418</v>
      </c>
      <c r="F322" s="59">
        <v>40969</v>
      </c>
      <c r="G322" s="41" t="s">
        <v>1426</v>
      </c>
      <c r="H322" s="16" t="s">
        <v>496</v>
      </c>
      <c r="I322" s="15"/>
      <c r="J322" s="16" t="s">
        <v>496</v>
      </c>
      <c r="K322" s="15"/>
      <c r="L322" s="15"/>
      <c r="M322" s="16" t="s">
        <v>496</v>
      </c>
      <c r="N322" s="15"/>
      <c r="O322" s="15"/>
      <c r="P322" s="17"/>
    </row>
    <row r="323" spans="1:25" s="39" customFormat="1" ht="53.25" customHeight="1" x14ac:dyDescent="0.2">
      <c r="A323" s="52" t="s">
        <v>838</v>
      </c>
      <c r="B323" s="44" t="s">
        <v>1414</v>
      </c>
      <c r="C323" s="44" t="s">
        <v>2320</v>
      </c>
      <c r="D323" s="85">
        <f>81833.28+29120.36</f>
        <v>110953.64</v>
      </c>
      <c r="E323" s="100" t="s">
        <v>1419</v>
      </c>
      <c r="F323" s="59">
        <v>41046</v>
      </c>
      <c r="G323" s="28" t="s">
        <v>1427</v>
      </c>
      <c r="H323" s="16" t="s">
        <v>496</v>
      </c>
      <c r="I323" s="15"/>
      <c r="J323" s="16" t="s">
        <v>496</v>
      </c>
      <c r="K323" s="15"/>
      <c r="L323" s="15"/>
      <c r="M323" s="16" t="s">
        <v>496</v>
      </c>
      <c r="N323" s="15"/>
      <c r="O323" s="15"/>
      <c r="P323" s="17"/>
    </row>
    <row r="324" spans="1:25" s="39" customFormat="1" ht="63" x14ac:dyDescent="0.2">
      <c r="A324" s="907" t="s">
        <v>839</v>
      </c>
      <c r="B324" s="44" t="s">
        <v>456</v>
      </c>
      <c r="C324" s="869" t="s">
        <v>2321</v>
      </c>
      <c r="D324" s="85">
        <v>36631.800000000003</v>
      </c>
      <c r="E324" s="100" t="s">
        <v>1420</v>
      </c>
      <c r="F324" s="862" t="s">
        <v>55</v>
      </c>
      <c r="G324" s="41" t="s">
        <v>1428</v>
      </c>
      <c r="H324" s="16" t="s">
        <v>496</v>
      </c>
      <c r="I324" s="15"/>
      <c r="J324" s="16" t="s">
        <v>496</v>
      </c>
      <c r="K324" s="15"/>
      <c r="L324" s="15"/>
      <c r="M324" s="16" t="s">
        <v>496</v>
      </c>
      <c r="N324" s="15"/>
      <c r="O324" s="15"/>
      <c r="P324" s="17"/>
    </row>
    <row r="325" spans="1:25" s="39" customFormat="1" ht="47.25" x14ac:dyDescent="0.2">
      <c r="A325" s="907"/>
      <c r="B325" s="44" t="s">
        <v>53</v>
      </c>
      <c r="C325" s="869"/>
      <c r="D325" s="85">
        <v>14196.52</v>
      </c>
      <c r="E325" s="100" t="s">
        <v>1421</v>
      </c>
      <c r="F325" s="862"/>
      <c r="G325" s="41" t="s">
        <v>1429</v>
      </c>
      <c r="H325" s="16" t="s">
        <v>496</v>
      </c>
      <c r="I325" s="15"/>
      <c r="J325" s="16" t="s">
        <v>496</v>
      </c>
      <c r="K325" s="15"/>
      <c r="L325" s="15"/>
      <c r="M325" s="16" t="s">
        <v>496</v>
      </c>
      <c r="N325" s="15"/>
      <c r="O325" s="15"/>
      <c r="P325" s="17"/>
    </row>
    <row r="326" spans="1:25" s="39" customFormat="1" ht="63" x14ac:dyDescent="0.2">
      <c r="A326" s="907"/>
      <c r="B326" s="44" t="s">
        <v>2</v>
      </c>
      <c r="C326" s="869"/>
      <c r="D326" s="85">
        <v>1609.49</v>
      </c>
      <c r="E326" s="100" t="s">
        <v>1422</v>
      </c>
      <c r="F326" s="862"/>
      <c r="G326" s="41" t="s">
        <v>1430</v>
      </c>
      <c r="H326" s="16" t="s">
        <v>496</v>
      </c>
      <c r="I326" s="15"/>
      <c r="J326" s="16" t="s">
        <v>496</v>
      </c>
      <c r="K326" s="15"/>
      <c r="L326" s="15"/>
      <c r="M326" s="16" t="s">
        <v>496</v>
      </c>
      <c r="N326" s="15"/>
      <c r="O326" s="15"/>
      <c r="P326" s="17"/>
    </row>
    <row r="327" spans="1:25" s="39" customFormat="1" ht="47.25" x14ac:dyDescent="0.2">
      <c r="A327" s="907"/>
      <c r="B327" s="44" t="s">
        <v>54</v>
      </c>
      <c r="C327" s="869"/>
      <c r="D327" s="85">
        <v>14139.69</v>
      </c>
      <c r="E327" s="100" t="s">
        <v>1423</v>
      </c>
      <c r="F327" s="862"/>
      <c r="G327" s="41" t="s">
        <v>1431</v>
      </c>
      <c r="H327" s="16" t="s">
        <v>496</v>
      </c>
      <c r="I327" s="15"/>
      <c r="J327" s="16" t="s">
        <v>496</v>
      </c>
      <c r="K327" s="15"/>
      <c r="L327" s="15"/>
      <c r="M327" s="16" t="s">
        <v>496</v>
      </c>
      <c r="N327" s="15"/>
      <c r="O327" s="15"/>
      <c r="P327" s="17"/>
    </row>
    <row r="328" spans="1:25" s="39" customFormat="1" ht="83.25" customHeight="1" thickBot="1" x14ac:dyDescent="0.25">
      <c r="A328" s="53" t="s">
        <v>840</v>
      </c>
      <c r="B328" s="51" t="s">
        <v>1415</v>
      </c>
      <c r="C328" s="51" t="s">
        <v>2519</v>
      </c>
      <c r="D328" s="86">
        <v>125318.3</v>
      </c>
      <c r="E328" s="101" t="s">
        <v>1424</v>
      </c>
      <c r="F328" s="64">
        <v>41242</v>
      </c>
      <c r="G328" s="30" t="s">
        <v>1432</v>
      </c>
      <c r="H328" s="19" t="s">
        <v>496</v>
      </c>
      <c r="I328" s="18"/>
      <c r="J328" s="19" t="s">
        <v>496</v>
      </c>
      <c r="K328" s="18"/>
      <c r="L328" s="18"/>
      <c r="M328" s="19" t="s">
        <v>496</v>
      </c>
      <c r="N328" s="18"/>
      <c r="O328" s="18"/>
      <c r="P328" s="20"/>
    </row>
    <row r="329" spans="1:25" s="42" customFormat="1" ht="12" thickTop="1" x14ac:dyDescent="0.2">
      <c r="A329" s="1"/>
      <c r="D329" s="6"/>
      <c r="E329" s="7"/>
      <c r="F329" s="1"/>
      <c r="H329" s="1"/>
    </row>
    <row r="330" spans="1:25" s="42" customFormat="1" x14ac:dyDescent="0.2">
      <c r="A330" s="1"/>
      <c r="D330" s="6"/>
      <c r="E330" s="7"/>
      <c r="F330" s="1"/>
      <c r="H330" s="1"/>
    </row>
    <row r="331" spans="1:25" s="14" customFormat="1" ht="31.5" customHeight="1" thickBot="1" x14ac:dyDescent="0.25">
      <c r="A331" s="866" t="s">
        <v>56</v>
      </c>
      <c r="B331" s="866"/>
      <c r="C331" s="866"/>
      <c r="D331" s="866"/>
      <c r="E331" s="866"/>
      <c r="F331" s="866"/>
      <c r="G331" s="866"/>
      <c r="H331" s="866"/>
      <c r="I331" s="866"/>
      <c r="J331" s="866"/>
      <c r="K331" s="866"/>
      <c r="L331" s="866"/>
      <c r="M331" s="866"/>
      <c r="N331" s="866"/>
      <c r="O331" s="866"/>
      <c r="P331" s="866"/>
    </row>
    <row r="332" spans="1:25" s="32" customFormat="1" ht="48" customHeight="1" thickTop="1" x14ac:dyDescent="0.2">
      <c r="A332" s="898" t="s">
        <v>1075</v>
      </c>
      <c r="B332" s="900" t="s">
        <v>1076</v>
      </c>
      <c r="C332" s="900" t="s">
        <v>1077</v>
      </c>
      <c r="D332" s="879" t="s">
        <v>490</v>
      </c>
      <c r="E332" s="881" t="s">
        <v>491</v>
      </c>
      <c r="F332" s="917" t="s">
        <v>1090</v>
      </c>
      <c r="G332" s="865" t="s">
        <v>1078</v>
      </c>
      <c r="H332" s="865" t="s">
        <v>1079</v>
      </c>
      <c r="I332" s="865"/>
      <c r="J332" s="865" t="s">
        <v>1080</v>
      </c>
      <c r="K332" s="865"/>
      <c r="L332" s="865" t="s">
        <v>1081</v>
      </c>
      <c r="M332" s="865"/>
      <c r="N332" s="865"/>
      <c r="O332" s="865"/>
      <c r="P332" s="914" t="s">
        <v>1082</v>
      </c>
      <c r="Q332" s="31"/>
      <c r="R332" s="31"/>
      <c r="S332" s="31"/>
      <c r="T332" s="31"/>
      <c r="U332" s="31"/>
      <c r="V332" s="31"/>
      <c r="W332" s="31"/>
      <c r="X332" s="31"/>
      <c r="Y332" s="31"/>
    </row>
    <row r="333" spans="1:25" s="32" customFormat="1" ht="33" customHeight="1" x14ac:dyDescent="0.2">
      <c r="A333" s="899"/>
      <c r="B333" s="901"/>
      <c r="C333" s="901"/>
      <c r="D333" s="902"/>
      <c r="E333" s="919"/>
      <c r="F333" s="918"/>
      <c r="G333" s="903"/>
      <c r="H333" s="116" t="s">
        <v>1083</v>
      </c>
      <c r="I333" s="116" t="s">
        <v>1084</v>
      </c>
      <c r="J333" s="116" t="s">
        <v>1085</v>
      </c>
      <c r="K333" s="116" t="s">
        <v>1084</v>
      </c>
      <c r="L333" s="116" t="s">
        <v>492</v>
      </c>
      <c r="M333" s="116" t="s">
        <v>493</v>
      </c>
      <c r="N333" s="116" t="s">
        <v>494</v>
      </c>
      <c r="O333" s="116" t="s">
        <v>495</v>
      </c>
      <c r="P333" s="915"/>
      <c r="Q333" s="31"/>
      <c r="R333" s="31"/>
      <c r="S333" s="31"/>
      <c r="T333" s="31"/>
      <c r="U333" s="31"/>
      <c r="V333" s="31"/>
      <c r="W333" s="31"/>
      <c r="X333" s="31"/>
      <c r="Y333" s="31"/>
    </row>
    <row r="334" spans="1:25" s="39" customFormat="1" ht="96.75" customHeight="1" x14ac:dyDescent="0.2">
      <c r="A334" s="907" t="s">
        <v>841</v>
      </c>
      <c r="B334" s="44" t="s">
        <v>1433</v>
      </c>
      <c r="C334" s="869" t="s">
        <v>2322</v>
      </c>
      <c r="D334" s="92">
        <v>32000</v>
      </c>
      <c r="E334" s="100" t="s">
        <v>1449</v>
      </c>
      <c r="F334" s="40" t="s">
        <v>1438</v>
      </c>
      <c r="G334" s="44" t="s">
        <v>1439</v>
      </c>
      <c r="H334" s="16" t="s">
        <v>496</v>
      </c>
      <c r="I334" s="15"/>
      <c r="J334" s="16" t="s">
        <v>496</v>
      </c>
      <c r="K334" s="15"/>
      <c r="L334" s="15"/>
      <c r="M334" s="16" t="s">
        <v>496</v>
      </c>
      <c r="N334" s="15"/>
      <c r="O334" s="15"/>
      <c r="P334" s="17"/>
    </row>
    <row r="335" spans="1:25" s="39" customFormat="1" ht="92.25" customHeight="1" x14ac:dyDescent="0.2">
      <c r="A335" s="907"/>
      <c r="B335" s="41" t="s">
        <v>4</v>
      </c>
      <c r="C335" s="869"/>
      <c r="D335" s="93">
        <v>100000</v>
      </c>
      <c r="E335" s="100" t="s">
        <v>1450</v>
      </c>
      <c r="F335" s="27" t="s">
        <v>1440</v>
      </c>
      <c r="G335" s="41" t="s">
        <v>1441</v>
      </c>
      <c r="H335" s="16" t="s">
        <v>496</v>
      </c>
      <c r="I335" s="15"/>
      <c r="J335" s="16" t="s">
        <v>496</v>
      </c>
      <c r="K335" s="15"/>
      <c r="L335" s="15"/>
      <c r="M335" s="16" t="s">
        <v>496</v>
      </c>
      <c r="N335" s="15"/>
      <c r="O335" s="15"/>
      <c r="P335" s="17"/>
    </row>
    <row r="336" spans="1:25" s="39" customFormat="1" ht="75" customHeight="1" x14ac:dyDescent="0.2">
      <c r="A336" s="910" t="s">
        <v>842</v>
      </c>
      <c r="B336" s="41" t="s">
        <v>1434</v>
      </c>
      <c r="C336" s="908" t="s">
        <v>2323</v>
      </c>
      <c r="D336" s="93">
        <v>144386.63</v>
      </c>
      <c r="E336" s="100" t="s">
        <v>57</v>
      </c>
      <c r="F336" s="904" t="s">
        <v>1442</v>
      </c>
      <c r="G336" s="41" t="s">
        <v>1443</v>
      </c>
      <c r="H336" s="16" t="s">
        <v>496</v>
      </c>
      <c r="I336" s="15"/>
      <c r="J336" s="16" t="s">
        <v>496</v>
      </c>
      <c r="K336" s="15"/>
      <c r="L336" s="15"/>
      <c r="M336" s="16" t="s">
        <v>496</v>
      </c>
      <c r="N336" s="15"/>
      <c r="O336" s="15"/>
      <c r="P336" s="17"/>
    </row>
    <row r="337" spans="1:16" s="39" customFormat="1" ht="103.5" customHeight="1" x14ac:dyDescent="0.2">
      <c r="A337" s="910"/>
      <c r="B337" s="41" t="s">
        <v>226</v>
      </c>
      <c r="C337" s="908"/>
      <c r="D337" s="93">
        <v>7008.49</v>
      </c>
      <c r="E337" s="100" t="s">
        <v>1451</v>
      </c>
      <c r="F337" s="904"/>
      <c r="G337" s="41" t="s">
        <v>1444</v>
      </c>
      <c r="H337" s="16" t="s">
        <v>496</v>
      </c>
      <c r="I337" s="15"/>
      <c r="J337" s="16" t="s">
        <v>496</v>
      </c>
      <c r="K337" s="15"/>
      <c r="L337" s="15"/>
      <c r="M337" s="16" t="s">
        <v>496</v>
      </c>
      <c r="N337" s="15"/>
      <c r="O337" s="15"/>
      <c r="P337" s="17"/>
    </row>
    <row r="338" spans="1:16" s="39" customFormat="1" ht="90.75" customHeight="1" x14ac:dyDescent="0.2">
      <c r="A338" s="910"/>
      <c r="B338" s="41" t="s">
        <v>153</v>
      </c>
      <c r="C338" s="908"/>
      <c r="D338" s="93">
        <v>2632.15</v>
      </c>
      <c r="E338" s="100" t="s">
        <v>1452</v>
      </c>
      <c r="F338" s="904"/>
      <c r="G338" s="41" t="s">
        <v>1445</v>
      </c>
      <c r="H338" s="16" t="s">
        <v>496</v>
      </c>
      <c r="I338" s="15"/>
      <c r="J338" s="16" t="s">
        <v>496</v>
      </c>
      <c r="K338" s="15"/>
      <c r="L338" s="15"/>
      <c r="M338" s="16" t="s">
        <v>496</v>
      </c>
      <c r="N338" s="15"/>
      <c r="O338" s="15"/>
      <c r="P338" s="17"/>
    </row>
    <row r="339" spans="1:16" s="39" customFormat="1" ht="77.25" customHeight="1" x14ac:dyDescent="0.2">
      <c r="A339" s="910"/>
      <c r="B339" s="41" t="s">
        <v>1435</v>
      </c>
      <c r="C339" s="908"/>
      <c r="D339" s="93">
        <v>21484.799999999999</v>
      </c>
      <c r="E339" s="100" t="s">
        <v>1436</v>
      </c>
      <c r="F339" s="904"/>
      <c r="G339" s="41" t="s">
        <v>1446</v>
      </c>
      <c r="H339" s="16" t="s">
        <v>496</v>
      </c>
      <c r="I339" s="15"/>
      <c r="J339" s="16" t="s">
        <v>496</v>
      </c>
      <c r="K339" s="15"/>
      <c r="L339" s="15"/>
      <c r="M339" s="16" t="s">
        <v>496</v>
      </c>
      <c r="N339" s="15"/>
      <c r="O339" s="15"/>
      <c r="P339" s="17"/>
    </row>
    <row r="340" spans="1:16" s="39" customFormat="1" ht="75" customHeight="1" thickBot="1" x14ac:dyDescent="0.25">
      <c r="A340" s="911"/>
      <c r="B340" s="30" t="s">
        <v>1099</v>
      </c>
      <c r="C340" s="909"/>
      <c r="D340" s="94">
        <v>37834.019999999997</v>
      </c>
      <c r="E340" s="101" t="s">
        <v>1437</v>
      </c>
      <c r="F340" s="905"/>
      <c r="G340" s="30" t="s">
        <v>1447</v>
      </c>
      <c r="H340" s="19" t="s">
        <v>496</v>
      </c>
      <c r="I340" s="18"/>
      <c r="J340" s="19" t="s">
        <v>496</v>
      </c>
      <c r="K340" s="18"/>
      <c r="L340" s="18"/>
      <c r="M340" s="19" t="s">
        <v>496</v>
      </c>
      <c r="N340" s="18"/>
      <c r="O340" s="18"/>
      <c r="P340" s="20"/>
    </row>
    <row r="341" spans="1:16" s="39" customFormat="1" ht="16.5" thickTop="1" x14ac:dyDescent="0.2">
      <c r="A341" s="11"/>
      <c r="D341" s="50"/>
      <c r="E341" s="12"/>
      <c r="F341" s="11"/>
      <c r="H341" s="11"/>
    </row>
    <row r="342" spans="1:16" s="39" customFormat="1" ht="15.75" x14ac:dyDescent="0.2">
      <c r="A342" s="11"/>
      <c r="D342" s="50"/>
      <c r="E342" s="12"/>
      <c r="F342" s="11"/>
      <c r="H342" s="11"/>
    </row>
    <row r="343" spans="1:16" s="39" customFormat="1" ht="15.75" x14ac:dyDescent="0.2">
      <c r="A343" s="11"/>
      <c r="D343" s="50"/>
      <c r="E343" s="12"/>
      <c r="F343" s="11"/>
      <c r="H343" s="11"/>
    </row>
    <row r="344" spans="1:16" s="39" customFormat="1" ht="15.75" x14ac:dyDescent="0.2">
      <c r="A344" s="11"/>
      <c r="D344" s="50"/>
      <c r="E344" s="12"/>
      <c r="F344" s="11"/>
      <c r="H344" s="11"/>
    </row>
    <row r="345" spans="1:16" s="39" customFormat="1" ht="15.75" x14ac:dyDescent="0.2">
      <c r="A345" s="11"/>
      <c r="D345" s="50"/>
      <c r="E345" s="12"/>
      <c r="F345" s="11"/>
      <c r="H345" s="11"/>
    </row>
    <row r="346" spans="1:16" s="39" customFormat="1" ht="15.75" x14ac:dyDescent="0.2">
      <c r="A346" s="11"/>
      <c r="D346" s="50"/>
      <c r="E346" s="12"/>
      <c r="F346" s="11"/>
      <c r="H346" s="11"/>
    </row>
    <row r="347" spans="1:16" s="39" customFormat="1" ht="15.75" x14ac:dyDescent="0.2">
      <c r="A347" s="11"/>
      <c r="D347" s="50"/>
      <c r="E347" s="12"/>
      <c r="F347" s="11"/>
      <c r="H347" s="11"/>
    </row>
    <row r="348" spans="1:16" s="39" customFormat="1" ht="15.75" x14ac:dyDescent="0.2">
      <c r="A348" s="11"/>
      <c r="D348" s="50"/>
      <c r="E348" s="12"/>
      <c r="F348" s="11"/>
      <c r="H348" s="11"/>
    </row>
    <row r="349" spans="1:16" s="39" customFormat="1" ht="15.75" x14ac:dyDescent="0.2">
      <c r="A349" s="11"/>
      <c r="D349" s="50"/>
      <c r="E349" s="12"/>
      <c r="F349" s="11"/>
      <c r="H349" s="11"/>
    </row>
    <row r="350" spans="1:16" s="39" customFormat="1" ht="15.75" x14ac:dyDescent="0.2">
      <c r="A350" s="11"/>
      <c r="D350" s="50"/>
      <c r="E350" s="12"/>
      <c r="F350" s="11"/>
      <c r="H350" s="11"/>
    </row>
    <row r="351" spans="1:16" s="39" customFormat="1" ht="15.75" x14ac:dyDescent="0.2">
      <c r="A351" s="11"/>
      <c r="D351" s="50"/>
      <c r="E351" s="12"/>
      <c r="F351" s="11"/>
      <c r="H351" s="11"/>
    </row>
    <row r="352" spans="1:16" s="39" customFormat="1" ht="15.75" x14ac:dyDescent="0.2">
      <c r="A352" s="11"/>
      <c r="D352" s="50"/>
      <c r="E352" s="12"/>
      <c r="F352" s="11"/>
      <c r="H352" s="11"/>
    </row>
    <row r="353" spans="1:8" s="39" customFormat="1" ht="15.75" x14ac:dyDescent="0.2">
      <c r="A353" s="11"/>
      <c r="D353" s="50"/>
      <c r="E353" s="12"/>
      <c r="F353" s="11"/>
      <c r="H353" s="11"/>
    </row>
    <row r="354" spans="1:8" s="39" customFormat="1" ht="15.75" x14ac:dyDescent="0.2">
      <c r="A354" s="11"/>
      <c r="D354" s="50"/>
      <c r="E354" s="12"/>
      <c r="F354" s="11"/>
      <c r="H354" s="11"/>
    </row>
    <row r="355" spans="1:8" s="39" customFormat="1" ht="15.75" x14ac:dyDescent="0.2">
      <c r="A355" s="11"/>
      <c r="D355" s="50"/>
      <c r="E355" s="12"/>
      <c r="F355" s="11"/>
      <c r="H355" s="11"/>
    </row>
    <row r="356" spans="1:8" s="39" customFormat="1" ht="15.75" x14ac:dyDescent="0.2">
      <c r="A356" s="11"/>
      <c r="D356" s="50"/>
      <c r="E356" s="12"/>
      <c r="F356" s="11"/>
      <c r="H356" s="11"/>
    </row>
    <row r="357" spans="1:8" s="39" customFormat="1" ht="15.75" x14ac:dyDescent="0.2">
      <c r="A357" s="11"/>
      <c r="D357" s="50"/>
      <c r="E357" s="12"/>
      <c r="F357" s="11"/>
      <c r="H357" s="11"/>
    </row>
    <row r="358" spans="1:8" s="39" customFormat="1" ht="15.75" x14ac:dyDescent="0.2">
      <c r="A358" s="11"/>
      <c r="D358" s="50"/>
      <c r="E358" s="12"/>
      <c r="F358" s="11"/>
      <c r="H358" s="11"/>
    </row>
    <row r="359" spans="1:8" s="39" customFormat="1" ht="15.75" x14ac:dyDescent="0.2">
      <c r="A359" s="11"/>
      <c r="D359" s="50"/>
      <c r="E359" s="12"/>
      <c r="F359" s="11"/>
      <c r="H359" s="11"/>
    </row>
    <row r="360" spans="1:8" s="39" customFormat="1" ht="15.75" x14ac:dyDescent="0.2">
      <c r="A360" s="11"/>
      <c r="D360" s="50"/>
      <c r="E360" s="12"/>
      <c r="F360" s="11"/>
      <c r="H360" s="11"/>
    </row>
    <row r="361" spans="1:8" s="39" customFormat="1" ht="15.75" x14ac:dyDescent="0.2">
      <c r="A361" s="11"/>
      <c r="D361" s="50"/>
      <c r="E361" s="12"/>
      <c r="F361" s="11"/>
      <c r="H361" s="11"/>
    </row>
    <row r="362" spans="1:8" s="39" customFormat="1" ht="15.75" x14ac:dyDescent="0.2">
      <c r="A362" s="11"/>
      <c r="D362" s="50"/>
      <c r="E362" s="12"/>
      <c r="F362" s="11"/>
      <c r="H362" s="11"/>
    </row>
    <row r="363" spans="1:8" s="42" customFormat="1" x14ac:dyDescent="0.2">
      <c r="A363" s="1"/>
      <c r="D363" s="6"/>
      <c r="E363" s="7"/>
      <c r="F363" s="1"/>
      <c r="H363" s="1"/>
    </row>
    <row r="364" spans="1:8" s="42" customFormat="1" x14ac:dyDescent="0.2">
      <c r="A364" s="1"/>
      <c r="D364" s="6"/>
      <c r="E364" s="7"/>
      <c r="F364" s="1"/>
      <c r="H364" s="1"/>
    </row>
    <row r="365" spans="1:8" s="42" customFormat="1" x14ac:dyDescent="0.2">
      <c r="A365" s="1"/>
      <c r="D365" s="6"/>
      <c r="E365" s="7"/>
      <c r="F365" s="1"/>
      <c r="H365" s="1"/>
    </row>
    <row r="366" spans="1:8" s="42" customFormat="1" x14ac:dyDescent="0.2">
      <c r="A366" s="1"/>
      <c r="D366" s="6"/>
      <c r="E366" s="7"/>
      <c r="F366" s="1"/>
      <c r="H366" s="1"/>
    </row>
    <row r="367" spans="1:8" s="42" customFormat="1" x14ac:dyDescent="0.2">
      <c r="A367" s="1"/>
      <c r="D367" s="6"/>
      <c r="E367" s="7"/>
      <c r="F367" s="1"/>
      <c r="H367" s="1"/>
    </row>
    <row r="368" spans="1:8" s="42" customFormat="1" x14ac:dyDescent="0.2">
      <c r="A368" s="1"/>
      <c r="D368" s="6"/>
      <c r="E368" s="7"/>
      <c r="F368" s="1"/>
      <c r="H368" s="1"/>
    </row>
    <row r="369" spans="1:8" s="42" customFormat="1" x14ac:dyDescent="0.2">
      <c r="A369" s="1"/>
      <c r="D369" s="6"/>
      <c r="E369" s="7"/>
      <c r="F369" s="1"/>
      <c r="H369" s="1"/>
    </row>
    <row r="370" spans="1:8" s="42" customFormat="1" x14ac:dyDescent="0.2">
      <c r="A370" s="1"/>
      <c r="D370" s="6"/>
      <c r="E370" s="7"/>
      <c r="F370" s="1"/>
      <c r="H370" s="1"/>
    </row>
    <row r="371" spans="1:8" s="42" customFormat="1" x14ac:dyDescent="0.2">
      <c r="A371" s="1"/>
      <c r="D371" s="6"/>
      <c r="E371" s="7"/>
      <c r="F371" s="1"/>
      <c r="H371" s="1"/>
    </row>
    <row r="372" spans="1:8" s="42" customFormat="1" x14ac:dyDescent="0.2">
      <c r="A372" s="1"/>
      <c r="D372" s="6"/>
      <c r="E372" s="7"/>
      <c r="F372" s="1"/>
      <c r="H372" s="1"/>
    </row>
    <row r="373" spans="1:8" s="42" customFormat="1" x14ac:dyDescent="0.2">
      <c r="A373" s="1"/>
      <c r="D373" s="6"/>
      <c r="E373" s="7"/>
      <c r="F373" s="1"/>
      <c r="H373" s="1"/>
    </row>
    <row r="374" spans="1:8" s="42" customFormat="1" x14ac:dyDescent="0.2">
      <c r="A374" s="1"/>
      <c r="D374" s="6"/>
      <c r="E374" s="7"/>
      <c r="F374" s="1"/>
      <c r="H374" s="1"/>
    </row>
    <row r="375" spans="1:8" s="42" customFormat="1" x14ac:dyDescent="0.2">
      <c r="A375" s="1"/>
      <c r="D375" s="6"/>
      <c r="E375" s="7"/>
      <c r="F375" s="1"/>
      <c r="H375" s="1"/>
    </row>
    <row r="376" spans="1:8" s="42" customFormat="1" x14ac:dyDescent="0.2">
      <c r="A376" s="1"/>
      <c r="D376" s="6"/>
      <c r="E376" s="7"/>
      <c r="F376" s="1"/>
      <c r="H376" s="1"/>
    </row>
    <row r="377" spans="1:8" s="42" customFormat="1" x14ac:dyDescent="0.2">
      <c r="A377" s="1"/>
      <c r="D377" s="6"/>
      <c r="E377" s="7"/>
      <c r="F377" s="1"/>
      <c r="H377" s="1"/>
    </row>
    <row r="378" spans="1:8" s="42" customFormat="1" x14ac:dyDescent="0.2">
      <c r="A378" s="1"/>
      <c r="D378" s="6"/>
      <c r="E378" s="7"/>
      <c r="F378" s="1"/>
      <c r="H378" s="1"/>
    </row>
    <row r="379" spans="1:8" s="42" customFormat="1" x14ac:dyDescent="0.2">
      <c r="A379" s="1"/>
      <c r="D379" s="6"/>
      <c r="E379" s="7"/>
      <c r="F379" s="1"/>
      <c r="H379" s="1"/>
    </row>
    <row r="380" spans="1:8" s="42" customFormat="1" x14ac:dyDescent="0.2">
      <c r="A380" s="1"/>
      <c r="D380" s="6"/>
      <c r="E380" s="7"/>
      <c r="F380" s="1"/>
      <c r="H380" s="1"/>
    </row>
    <row r="381" spans="1:8" s="42" customFormat="1" x14ac:dyDescent="0.2">
      <c r="A381" s="1"/>
      <c r="D381" s="6"/>
      <c r="E381" s="7"/>
      <c r="F381" s="1"/>
      <c r="H381" s="1"/>
    </row>
    <row r="382" spans="1:8" s="42" customFormat="1" x14ac:dyDescent="0.2">
      <c r="A382" s="1"/>
      <c r="D382" s="6"/>
      <c r="E382" s="7"/>
      <c r="F382" s="1"/>
      <c r="H382" s="1"/>
    </row>
    <row r="383" spans="1:8" s="42" customFormat="1" x14ac:dyDescent="0.2">
      <c r="A383" s="1"/>
      <c r="D383" s="6"/>
      <c r="E383" s="7"/>
      <c r="F383" s="1"/>
      <c r="H383" s="1"/>
    </row>
    <row r="384" spans="1:8" s="42" customFormat="1" x14ac:dyDescent="0.2">
      <c r="A384" s="1"/>
      <c r="D384" s="6"/>
      <c r="E384" s="7"/>
      <c r="F384" s="1"/>
      <c r="H384" s="1"/>
    </row>
    <row r="385" spans="1:8" s="42" customFormat="1" x14ac:dyDescent="0.2">
      <c r="A385" s="1"/>
      <c r="D385" s="6"/>
      <c r="E385" s="7"/>
      <c r="F385" s="1"/>
      <c r="H385" s="1"/>
    </row>
    <row r="386" spans="1:8" s="42" customFormat="1" x14ac:dyDescent="0.2">
      <c r="A386" s="1"/>
      <c r="D386" s="6"/>
      <c r="E386" s="7"/>
      <c r="F386" s="1"/>
      <c r="H386" s="1"/>
    </row>
    <row r="387" spans="1:8" s="42" customFormat="1" x14ac:dyDescent="0.2">
      <c r="A387" s="1"/>
      <c r="D387" s="6"/>
      <c r="E387" s="7"/>
      <c r="F387" s="1"/>
      <c r="H387" s="1"/>
    </row>
    <row r="388" spans="1:8" s="42" customFormat="1" x14ac:dyDescent="0.2">
      <c r="A388" s="1"/>
      <c r="D388" s="6"/>
      <c r="E388" s="7"/>
      <c r="F388" s="1"/>
      <c r="H388" s="1"/>
    </row>
    <row r="389" spans="1:8" s="42" customFormat="1" x14ac:dyDescent="0.2">
      <c r="A389" s="1"/>
      <c r="D389" s="6"/>
      <c r="E389" s="7"/>
      <c r="F389" s="1"/>
      <c r="H389" s="1"/>
    </row>
    <row r="390" spans="1:8" s="42" customFormat="1" x14ac:dyDescent="0.2">
      <c r="A390" s="1"/>
      <c r="D390" s="6"/>
      <c r="E390" s="7"/>
      <c r="F390" s="1"/>
      <c r="H390" s="1"/>
    </row>
    <row r="391" spans="1:8" s="42" customFormat="1" x14ac:dyDescent="0.2">
      <c r="A391" s="1"/>
      <c r="D391" s="6"/>
      <c r="E391" s="7"/>
      <c r="F391" s="1"/>
      <c r="H391" s="1"/>
    </row>
    <row r="392" spans="1:8" s="42" customFormat="1" x14ac:dyDescent="0.2">
      <c r="A392" s="1"/>
      <c r="D392" s="6"/>
      <c r="E392" s="7"/>
      <c r="F392" s="1"/>
      <c r="H392" s="1"/>
    </row>
    <row r="393" spans="1:8" s="42" customFormat="1" x14ac:dyDescent="0.2">
      <c r="A393" s="1"/>
      <c r="D393" s="6"/>
      <c r="E393" s="7"/>
      <c r="F393" s="1"/>
      <c r="H393" s="1"/>
    </row>
    <row r="394" spans="1:8" s="42" customFormat="1" x14ac:dyDescent="0.2">
      <c r="A394" s="1"/>
      <c r="D394" s="6"/>
      <c r="E394" s="7"/>
      <c r="F394" s="1"/>
      <c r="H394" s="1"/>
    </row>
    <row r="395" spans="1:8" s="42" customFormat="1" x14ac:dyDescent="0.2">
      <c r="A395" s="1"/>
      <c r="D395" s="6"/>
      <c r="E395" s="7"/>
      <c r="F395" s="1"/>
      <c r="H395" s="1"/>
    </row>
    <row r="396" spans="1:8" s="42" customFormat="1" x14ac:dyDescent="0.2">
      <c r="A396" s="1"/>
      <c r="D396" s="6"/>
      <c r="E396" s="7"/>
      <c r="F396" s="1"/>
      <c r="H396" s="1"/>
    </row>
    <row r="397" spans="1:8" s="42" customFormat="1" x14ac:dyDescent="0.2">
      <c r="A397" s="1"/>
      <c r="D397" s="6"/>
      <c r="E397" s="7"/>
      <c r="F397" s="1"/>
      <c r="H397" s="1"/>
    </row>
    <row r="398" spans="1:8" s="42" customFormat="1" x14ac:dyDescent="0.2">
      <c r="A398" s="1"/>
      <c r="D398" s="6"/>
      <c r="E398" s="7"/>
      <c r="F398" s="1"/>
      <c r="H398" s="1"/>
    </row>
    <row r="399" spans="1:8" s="42" customFormat="1" x14ac:dyDescent="0.2">
      <c r="A399" s="1"/>
      <c r="D399" s="6"/>
      <c r="E399" s="7"/>
      <c r="F399" s="1"/>
      <c r="H399" s="1"/>
    </row>
    <row r="400" spans="1:8" s="42" customFormat="1" x14ac:dyDescent="0.2">
      <c r="A400" s="1"/>
      <c r="D400" s="6"/>
      <c r="E400" s="7"/>
      <c r="F400" s="1"/>
      <c r="H400" s="1"/>
    </row>
    <row r="401" spans="1:8" s="42" customFormat="1" x14ac:dyDescent="0.2">
      <c r="A401" s="1"/>
      <c r="D401" s="6"/>
      <c r="E401" s="7"/>
      <c r="F401" s="1"/>
      <c r="H401" s="1"/>
    </row>
    <row r="402" spans="1:8" s="42" customFormat="1" x14ac:dyDescent="0.2">
      <c r="A402" s="1"/>
      <c r="D402" s="6"/>
      <c r="E402" s="7"/>
      <c r="F402" s="1"/>
      <c r="H402" s="1"/>
    </row>
    <row r="403" spans="1:8" s="42" customFormat="1" x14ac:dyDescent="0.2">
      <c r="A403" s="1"/>
      <c r="D403" s="6"/>
      <c r="E403" s="7"/>
      <c r="F403" s="1"/>
      <c r="H403" s="1"/>
    </row>
    <row r="404" spans="1:8" s="42" customFormat="1" x14ac:dyDescent="0.2">
      <c r="A404" s="1"/>
      <c r="D404" s="6"/>
      <c r="E404" s="7"/>
      <c r="F404" s="1"/>
      <c r="H404" s="1"/>
    </row>
    <row r="405" spans="1:8" s="42" customFormat="1" x14ac:dyDescent="0.2">
      <c r="A405" s="1"/>
      <c r="D405" s="6"/>
      <c r="E405" s="7"/>
      <c r="F405" s="1"/>
      <c r="H405" s="1"/>
    </row>
    <row r="406" spans="1:8" s="42" customFormat="1" x14ac:dyDescent="0.2">
      <c r="A406" s="1"/>
      <c r="D406" s="6"/>
      <c r="E406" s="7"/>
      <c r="F406" s="1"/>
      <c r="H406" s="1"/>
    </row>
    <row r="407" spans="1:8" s="42" customFormat="1" x14ac:dyDescent="0.2">
      <c r="A407" s="1"/>
      <c r="D407" s="6"/>
      <c r="E407" s="7"/>
      <c r="F407" s="1"/>
      <c r="H407" s="1"/>
    </row>
    <row r="408" spans="1:8" s="42" customFormat="1" x14ac:dyDescent="0.2">
      <c r="A408" s="1"/>
      <c r="D408" s="6"/>
      <c r="E408" s="7"/>
      <c r="F408" s="1"/>
      <c r="H408" s="1"/>
    </row>
    <row r="409" spans="1:8" s="42" customFormat="1" x14ac:dyDescent="0.2">
      <c r="A409" s="1"/>
      <c r="D409" s="6"/>
      <c r="E409" s="7"/>
      <c r="F409" s="1"/>
      <c r="H409" s="1"/>
    </row>
    <row r="410" spans="1:8" s="42" customFormat="1" x14ac:dyDescent="0.2">
      <c r="A410" s="1"/>
      <c r="D410" s="6"/>
      <c r="E410" s="7"/>
      <c r="F410" s="1"/>
      <c r="H410" s="1"/>
    </row>
    <row r="411" spans="1:8" s="42" customFormat="1" x14ac:dyDescent="0.2">
      <c r="A411" s="1"/>
      <c r="D411" s="6"/>
      <c r="E411" s="7"/>
      <c r="F411" s="1"/>
      <c r="H411" s="1"/>
    </row>
    <row r="412" spans="1:8" s="42" customFormat="1" x14ac:dyDescent="0.2">
      <c r="A412" s="1"/>
      <c r="D412" s="6"/>
      <c r="E412" s="7"/>
      <c r="F412" s="1"/>
      <c r="H412" s="1"/>
    </row>
    <row r="413" spans="1:8" s="42" customFormat="1" x14ac:dyDescent="0.2">
      <c r="A413" s="1"/>
      <c r="D413" s="6"/>
      <c r="E413" s="7"/>
      <c r="F413" s="1"/>
      <c r="H413" s="1"/>
    </row>
    <row r="414" spans="1:8" s="42" customFormat="1" x14ac:dyDescent="0.2">
      <c r="A414" s="1"/>
      <c r="D414" s="6"/>
      <c r="E414" s="7"/>
      <c r="F414" s="1"/>
      <c r="H414" s="1"/>
    </row>
    <row r="415" spans="1:8" s="42" customFormat="1" x14ac:dyDescent="0.2">
      <c r="A415" s="1"/>
      <c r="D415" s="6"/>
      <c r="E415" s="7"/>
      <c r="F415" s="1"/>
      <c r="H415" s="1"/>
    </row>
    <row r="416" spans="1:8" s="42" customFormat="1" x14ac:dyDescent="0.2">
      <c r="A416" s="1"/>
      <c r="D416" s="6"/>
      <c r="E416" s="7"/>
      <c r="F416" s="1"/>
      <c r="H416" s="1"/>
    </row>
    <row r="417" spans="1:8" s="42" customFormat="1" x14ac:dyDescent="0.2">
      <c r="A417" s="1"/>
      <c r="D417" s="6"/>
      <c r="E417" s="7"/>
      <c r="F417" s="1"/>
      <c r="H417" s="1"/>
    </row>
    <row r="418" spans="1:8" s="42" customFormat="1" x14ac:dyDescent="0.2">
      <c r="A418" s="1"/>
      <c r="D418" s="6"/>
      <c r="E418" s="7"/>
      <c r="F418" s="1"/>
      <c r="H418" s="1"/>
    </row>
    <row r="419" spans="1:8" s="42" customFormat="1" x14ac:dyDescent="0.2">
      <c r="A419" s="1"/>
      <c r="D419" s="6"/>
      <c r="E419" s="7"/>
      <c r="F419" s="1"/>
      <c r="H419" s="1"/>
    </row>
    <row r="420" spans="1:8" s="42" customFormat="1" x14ac:dyDescent="0.2">
      <c r="A420" s="1"/>
      <c r="D420" s="6"/>
      <c r="E420" s="7"/>
      <c r="F420" s="1"/>
      <c r="H420" s="1"/>
    </row>
    <row r="421" spans="1:8" s="42" customFormat="1" x14ac:dyDescent="0.2">
      <c r="A421" s="1"/>
      <c r="D421" s="6"/>
      <c r="E421" s="7"/>
      <c r="F421" s="1"/>
      <c r="H421" s="1"/>
    </row>
    <row r="422" spans="1:8" s="42" customFormat="1" x14ac:dyDescent="0.2">
      <c r="A422" s="1"/>
      <c r="D422" s="6"/>
      <c r="E422" s="7"/>
      <c r="F422" s="1"/>
      <c r="H422" s="1"/>
    </row>
    <row r="423" spans="1:8" s="42" customFormat="1" x14ac:dyDescent="0.2">
      <c r="A423" s="1"/>
      <c r="D423" s="6"/>
      <c r="E423" s="7"/>
      <c r="F423" s="1"/>
      <c r="H423" s="1"/>
    </row>
    <row r="424" spans="1:8" s="42" customFormat="1" x14ac:dyDescent="0.2">
      <c r="A424" s="1"/>
      <c r="D424" s="6"/>
      <c r="E424" s="7"/>
      <c r="F424" s="1"/>
      <c r="H424" s="1"/>
    </row>
    <row r="425" spans="1:8" s="42" customFormat="1" x14ac:dyDescent="0.2">
      <c r="A425" s="1"/>
      <c r="D425" s="6"/>
      <c r="E425" s="7"/>
      <c r="F425" s="1"/>
      <c r="H425" s="1"/>
    </row>
    <row r="426" spans="1:8" s="42" customFormat="1" x14ac:dyDescent="0.2">
      <c r="A426" s="1"/>
      <c r="D426" s="6"/>
      <c r="E426" s="7"/>
      <c r="F426" s="1"/>
      <c r="H426" s="1"/>
    </row>
    <row r="427" spans="1:8" s="42" customFormat="1" x14ac:dyDescent="0.2">
      <c r="A427" s="1"/>
      <c r="D427" s="6"/>
      <c r="E427" s="7"/>
      <c r="F427" s="1"/>
      <c r="H427" s="1"/>
    </row>
    <row r="428" spans="1:8" s="42" customFormat="1" x14ac:dyDescent="0.2">
      <c r="A428" s="1"/>
      <c r="D428" s="6"/>
      <c r="E428" s="7"/>
      <c r="F428" s="1"/>
      <c r="H428" s="1"/>
    </row>
    <row r="429" spans="1:8" s="42" customFormat="1" x14ac:dyDescent="0.2">
      <c r="A429" s="1"/>
      <c r="D429" s="6"/>
      <c r="E429" s="7"/>
      <c r="F429" s="1"/>
      <c r="H429" s="1"/>
    </row>
    <row r="430" spans="1:8" s="42" customFormat="1" x14ac:dyDescent="0.2">
      <c r="A430" s="1"/>
      <c r="D430" s="6"/>
      <c r="E430" s="7"/>
      <c r="F430" s="1"/>
      <c r="H430" s="1"/>
    </row>
    <row r="431" spans="1:8" s="42" customFormat="1" x14ac:dyDescent="0.2">
      <c r="A431" s="1"/>
      <c r="D431" s="6"/>
      <c r="E431" s="7"/>
      <c r="F431" s="1"/>
      <c r="H431" s="1"/>
    </row>
    <row r="432" spans="1:8" s="42" customFormat="1" x14ac:dyDescent="0.2">
      <c r="A432" s="1"/>
      <c r="D432" s="6"/>
      <c r="E432" s="7"/>
      <c r="F432" s="1"/>
      <c r="H432" s="1"/>
    </row>
    <row r="433" spans="1:8" s="42" customFormat="1" x14ac:dyDescent="0.2">
      <c r="A433" s="1"/>
      <c r="D433" s="6"/>
      <c r="E433" s="7"/>
      <c r="F433" s="1"/>
      <c r="H433" s="1"/>
    </row>
    <row r="434" spans="1:8" s="42" customFormat="1" x14ac:dyDescent="0.2">
      <c r="A434" s="1"/>
      <c r="D434" s="6"/>
      <c r="E434" s="7"/>
      <c r="F434" s="1"/>
      <c r="H434" s="1"/>
    </row>
    <row r="435" spans="1:8" s="42" customFormat="1" x14ac:dyDescent="0.2">
      <c r="A435" s="1"/>
      <c r="D435" s="6"/>
      <c r="E435" s="7"/>
      <c r="F435" s="1"/>
      <c r="H435" s="1"/>
    </row>
    <row r="436" spans="1:8" s="42" customFormat="1" x14ac:dyDescent="0.2">
      <c r="A436" s="1"/>
      <c r="D436" s="6"/>
      <c r="E436" s="7"/>
      <c r="F436" s="1"/>
      <c r="H436" s="1"/>
    </row>
    <row r="437" spans="1:8" s="42" customFormat="1" x14ac:dyDescent="0.2">
      <c r="A437" s="1"/>
      <c r="D437" s="6"/>
      <c r="E437" s="7"/>
      <c r="F437" s="1"/>
      <c r="H437" s="1"/>
    </row>
    <row r="438" spans="1:8" s="42" customFormat="1" x14ac:dyDescent="0.2">
      <c r="A438" s="1"/>
      <c r="D438" s="6"/>
      <c r="E438" s="7"/>
      <c r="F438" s="1"/>
      <c r="H438" s="1"/>
    </row>
    <row r="439" spans="1:8" s="42" customFormat="1" x14ac:dyDescent="0.2">
      <c r="A439" s="1"/>
      <c r="D439" s="6"/>
      <c r="E439" s="7"/>
      <c r="F439" s="1"/>
      <c r="H439" s="1"/>
    </row>
    <row r="440" spans="1:8" s="42" customFormat="1" x14ac:dyDescent="0.2">
      <c r="A440" s="1"/>
      <c r="D440" s="6"/>
      <c r="E440" s="7"/>
      <c r="F440" s="1"/>
      <c r="H440" s="1"/>
    </row>
    <row r="441" spans="1:8" s="42" customFormat="1" x14ac:dyDescent="0.2">
      <c r="A441" s="1"/>
      <c r="D441" s="6"/>
      <c r="E441" s="7"/>
      <c r="F441" s="1"/>
      <c r="H441" s="1"/>
    </row>
    <row r="442" spans="1:8" s="42" customFormat="1" x14ac:dyDescent="0.2">
      <c r="A442" s="1"/>
      <c r="D442" s="6"/>
      <c r="E442" s="7"/>
      <c r="F442" s="1"/>
      <c r="H442" s="1"/>
    </row>
    <row r="443" spans="1:8" s="42"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mergeCells count="238">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A297:A298"/>
    <mergeCell ref="C320:C321"/>
    <mergeCell ref="C324:C327"/>
    <mergeCell ref="C310:C313"/>
    <mergeCell ref="C297:C298"/>
    <mergeCell ref="C299:C300"/>
    <mergeCell ref="A318:A319"/>
    <mergeCell ref="B318:B319"/>
    <mergeCell ref="C318:C319"/>
    <mergeCell ref="A317:P317"/>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F27:F28"/>
    <mergeCell ref="F31:F33"/>
    <mergeCell ref="F37:F38"/>
    <mergeCell ref="F56:F58"/>
    <mergeCell ref="C59:C70"/>
    <mergeCell ref="C72:C73"/>
    <mergeCell ref="C75:C77"/>
    <mergeCell ref="F59:F70"/>
    <mergeCell ref="F72:F73"/>
    <mergeCell ref="F75:F76"/>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s>
  <hyperlinks>
    <hyperlink ref="E27:E28" r:id="rId1" display="../AppData/Local/AppData/Local/GENERALIDADES2012W/CONTRATOS 2012/ORDEN 06307 - 06308.PDF"/>
    <hyperlink ref="E195" r:id="rId2" display="\\Elizabethpc\generalidades2012w\ORDENES DE BIENES Y SERVCIOS\06463 OXIGENO Y GASES.PDF"/>
    <hyperlink ref="E204" r:id="rId3" display="\\Elizabethpc\generalidades2012w\ORDENES DE BIENES Y SERVCIOS\06459 DELIBANQUETES.PDF"/>
    <hyperlink ref="E192" r:id="rId4" display="\\Elizabethpc\generalidades2012w\ORDENES DE BIENES Y SERVCIOS\06457 CARLOS ERNESTO ELIAS AVALOS.PDF"/>
    <hyperlink ref="E189" r:id="rId5" display="\\Elizabethpc\generalidades2012w\ORDENES DE BIENES Y SERVCIOS\06464 NOELIA TEJADA DE REYES.PDF"/>
    <hyperlink ref="E180" r:id="rId6" display="\\Elizabethpc\generalidades2012w\ORDENES DE BIENES Y SERVCIOS\06467 TORREFACTORA DE CAFE SAN JOSE DE LA MAJADA.PDF"/>
    <hyperlink ref="E181" r:id="rId7" display="\\Elizabethpc\generalidades2012w\ORDENES DE BIENES Y SERVCIOS\06466 DISTRIBUIDORA ZABLAH.PDF"/>
    <hyperlink ref="E191" r:id="rId8" display="\\Elizabethpc\generalidades2012w\ORDENES DE BIENES Y SERVCIOS\06452 HOTELES Y DESARROLLOS.PDF"/>
    <hyperlink ref="E196" r:id="rId9" display="\\Elizabethpc\generalidades2012w\ORDENES DE BIENES Y SERVCIOS\06455 COLATINO DE RL.PDF"/>
    <hyperlink ref="E186" r:id="rId10" display="\\Elizabethpc\generalidades2012w\ORDENES DE BIENES Y SERVCIOS\06439 ROXANA MINERVINI MELARA.PDF"/>
    <hyperlink ref="E185" r:id="rId11" display="\\Elizabethpc\generalidades2012w\ORDENES DE BIENES Y SERVCIOS\06440 LUIS EDUARDO VAQUERO ANDRADE.PDF"/>
    <hyperlink ref="E184" r:id="rId12" display="\\Elizabethpc\generalidades2012w\ORDENES DE BIENES Y SERVCIOS\06441 CONSUEL COTO DE CORDERO.PDF"/>
    <hyperlink ref="E173" r:id="rId13" display="\\Elizabethpc\generalidades2012w\ORDENES DE BIENES Y SERVCIOS\06450 BUSINESS CENTER.PDF"/>
    <hyperlink ref="E174" r:id="rId14" display="\\Elizabethpc\generalidades2012w\ORDENES DE BIENES Y SERVCIOS\06449 INDUSTRIAS FACELA.PDF"/>
    <hyperlink ref="E175" r:id="rId15" display="\\Elizabethpc\generalidades2012w\ORDENES DE BIENES Y SERVCIOS\06448 DISTRIBUIDORA AGELSA.PDF"/>
    <hyperlink ref="E176" r:id="rId16" display="\\Elizabethpc\generalidades2012w\ORDENES DE BIENES Y SERVCIOS\06447 NOE ALBERTO GUILLEN.PDF"/>
    <hyperlink ref="E177" r:id="rId17" display="\\Elizabethpc\generalidades2012w\ORDENES DE BIENES Y SERVCIOS\06446 LIBRERIA CERVANTES.PDF"/>
    <hyperlink ref="E178" r:id="rId18" display="\\Elizabethpc\generalidades2012w\ORDENES DE BIENES Y SERVCIOS\06445 MULTIPLES NEGOCIOS, S.A. DE C.V..PDF"/>
    <hyperlink ref="E179" r:id="rId19" display="\\Elizabethpc\generalidades2012w\ORDENES DE BIENES Y SERVCIOS\06444 LIBRERIA Y PAPELERIA EL NUEVO SIGLO, S.A. DE C.V..PDF"/>
    <hyperlink ref="E159" r:id="rId20" display="\\Elizabethpc\generalidades2012w\ORDENES DE BIENES Y SERVCIOS\06376 EDITORIAL EL MUNDO, S.A..PDF"/>
    <hyperlink ref="E161" r:id="rId21" display="\\Elizabethpc\generalidades2012w\ORDENES DE BIENES Y SERVCIOS\06383 DUTRIZ HERMANOS.PDF"/>
    <hyperlink ref="E162" r:id="rId22" display="\\Elizabethpc\generalidades2012w\ORDENES DE BIENES Y SERVCIOS\06384 EDITORIAL ALTAMIRANO MADRIZ.PDF"/>
    <hyperlink ref="E158" r:id="rId23" display="\\Elizabethpc\generalidades2012w\ORDENES DE BIENES Y SERVCIOS\06385 ORTESIS Y PROTESIS DE EL SALVADOR, S.A. DE C.V..PDF"/>
    <hyperlink ref="E157" r:id="rId24" display="\\Elizabethpc\generalidades2012w\ORDENES DE BIENES Y SERVCIOS\06393 INNOVACION DIGITAL, S.A. DE C.V..PDF"/>
    <hyperlink ref="E160" r:id="rId25" display="\\Elizabethpc\generalidades2012w\ORDENES DE BIENES Y SERVCIOS\06395 STB COMPUTER, S.A. DE C.V..PDF"/>
    <hyperlink ref="E182" r:id="rId26" display="\\Elizabethpc\generalidades2012w\ORDENES DE BIENES Y SERVCIOS\06397 DUTRIZ HERMANOS.PDF"/>
    <hyperlink ref="E183" r:id="rId27" display="\\Elizabethpc\generalidades2012w\ORDENES DE BIENES Y SERVCIOS\06398 EDITORIAL ALTAMIRANO MADRIZ.PDF"/>
    <hyperlink ref="E190" r:id="rId28" display="\\Elizabethpc\generalidades2012w\ORDENES DE BIENES Y SERVCIOS\06433 EDITORA EL MUNDO.PDF"/>
    <hyperlink ref="E163" r:id="rId29" display="\\Elizabethpc\generalidades2012w\ORDENES DE BIENES Y SERVCIOS\06456 HOSPIMEDIC, S.A. DE C.V..PDF"/>
    <hyperlink ref="E164" r:id="rId30" display="\\Elizabethpc\generalidades2012w\ORDENES DE BIENES Y SERVCIOS\06454 LIDIA MARTINEZ DE MARROQUIN.PDF"/>
    <hyperlink ref="E168" r:id="rId31" display="\\Elizabethpc\generalidades2012w\ORDENES DE BIENES Y SERVCIOS\06434 OXIGENO Y GASES DE EL SALVADOR.PDF"/>
    <hyperlink ref="E169" r:id="rId32" display="\\Elizabethpc\generalidades2012w\ORDENES DE BIENES Y SERVCIOS\06435 PODES.PDF"/>
    <hyperlink ref="E170" r:id="rId33" display="\\Elizabethpc\generalidades2012w\ORDENES DE BIENES Y SERVCIOS\06442 LIDIA MARTINEZ DE MARROQUIN.PDF"/>
    <hyperlink ref="E171" r:id="rId34" display="\\Elizabethpc\generalidades2012w\ORDENES DE BIENES Y SERVCIOS\06405 DISTRIBUIDORA DE INSUMOS PARA LA SALUD.PDF"/>
    <hyperlink ref="E156" r:id="rId35" display="\\Elizabethpc\generalidades2012w\ORDENES DE BIENES Y SERVCIOS\06451 VARIEDADES GENESIS.PDF"/>
    <hyperlink ref="E152" r:id="rId36" display="\\Elizabethpc\generalidades2012w\ORDENES DE BIENES Y SERVCIOS\06387 JOSE ALBERTO GUERRERO RENGOA.PDF"/>
    <hyperlink ref="E151" r:id="rId37" display="\\Elizabethpc\generalidades2012w\ORDENES DE BIENES Y SERVCIOS\06388 JOSE ERNESTO LOZANO RIVERA.PDF"/>
    <hyperlink ref="E150" r:id="rId38" display="\\Elizabethpc\generalidades2012w\ORDENES DE BIENES Y SERVCIOS\06389 SINERGIA HUMANA, S.A. DE C.V..PDF"/>
    <hyperlink ref="E149" r:id="rId39" display="\\Elizabethpc\generalidades2012w\ORDENES DE BIENES Y SERVCIOS\06404 INFRA DE EL SALVADOR, S.A. DE C.V..PDF"/>
    <hyperlink ref="E148" r:id="rId40" display="\\Elizabethpc\generalidades2012w\ORDENES DE BIENES Y SERVCIOS\06403 INFRA DE EL SALVADOR, S.A. DE C.V..PDF"/>
    <hyperlink ref="E147" r:id="rId41" display="\\Elizabethpc\generalidades2012w\ORDENES DE BIENES Y SERVCIOS\06402 MARIO FRANCISCO SOSA AMBRAGI.PDF"/>
    <hyperlink ref="E146" r:id="rId42" display="\\Elizabethpc\generalidades2012w\ORDENES DE BIENES Y SERVCIOS\06401 VIDUC, S.A. DE C.V..PDF"/>
    <hyperlink ref="E145" r:id="rId43" display="\\Elizabethpc\generalidades2012w\ORDENES DE BIENES Y SERVCIOS\06399 ANCORA, S.A. DE C.V..PDF"/>
    <hyperlink ref="E193" r:id="rId44" display="\\Elizabethpc\generalidades2012w\ORDENES DE BIENES Y SERVCIOS\06460 JESUS ENRIQUE SANCHEZ MORENO.PDF"/>
    <hyperlink ref="E194" r:id="rId45" display="\\Elizabethpc\generalidades2012w\ORDENES DE BIENES Y SERVCIOS\06458 INMUEBLES Y VALORES REYES, S.A. DE C.V..PDF"/>
    <hyperlink ref="E201" r:id="rId46" display="\\Elizabethpc\generalidades2012w\ORDENES DE BIENES Y SERVCIOS\06468 ALMACENES VIDRI, S.A. DE C.V..PDF"/>
    <hyperlink ref="E22" r:id="rId47" display="\\Elizabethpc\generalidades2012w\ORDENES DE BIENES Y SERVCIOS\06304 EDITORIAL ALTAMIRANO MADRIZ, S.A. DE C.V..PDF"/>
    <hyperlink ref="E23" r:id="rId48" display="\\Elizabethpc\generalidades2012w\ORDENES DE BIENES Y SERVCIOS\06306 EDITORA EL MUNDO, S.A. DE C.V..PDF"/>
    <hyperlink ref="E24" r:id="rId49" display="\\Elizabethpc\generalidades2012w\ORDENES DE BIENES Y SERVCIOS\06305 COLATINO DE R.L..PDF"/>
    <hyperlink ref="E28" r:id="rId50" display="\\Elizabethpc\generalidades2012w\ORDENES DE BIENES Y SERVCIOS\06307 EDITORIAL ALTAMIRANO MADRIZ, S.A. DE C.V..PDF"/>
    <hyperlink ref="E31" r:id="rId51" display="\\Elizabethpc\generalidades2012w\ORDENES DE BIENES Y SERVCIOS\06311 EDITORIAL ALTAMIRANO MADRIZ, S.A. DE C.V..PDF"/>
    <hyperlink ref="E32" r:id="rId52" display="\\Elizabethpc\generalidades2012w\ORDENES DE BIENES Y SERVCIOS\06310 COLATINO DE R.L..PDF"/>
    <hyperlink ref="E33" r:id="rId53" display="\\Elizabethpc\generalidades2012w\ORDENES DE BIENES Y SERVCIOS\06309 DUTRIZ HERMANOS, S.A. DE C.V..PDF"/>
    <hyperlink ref="E153" r:id="rId54" display="\\Elizabethpc\generalidades2012w\ORDENES DE BIENES Y SERVCIOS\06436 MARINA INDUSTRIAL, S.A. DE C.V..PDF"/>
    <hyperlink ref="E154" r:id="rId55" display="\\Elizabethpc\generalidades2012w\ORDENES DE BIENES Y SERVCIOS\06437 GLOBAL MOTORS, S.A. DE C.V..PDF"/>
    <hyperlink ref="E155" r:id="rId56" display="\\Elizabethpc\generalidades2012w\ORDENES DE BIENES Y SERVCIOS\06438 TECNICO MERCANTIL, S.A. DE C.V..PDF"/>
    <hyperlink ref="E25" r:id="rId57" display="\\Elizabethpc\generalidades2012w\ORDENES DE BIENES Y SERVCIOS\06303 DUTRIZ HERMANOS, S.A. DE C.V..PDF"/>
    <hyperlink ref="E34" r:id="rId58" display="\\Elizabethpc\generalidades2012w\ORDENES DE BIENES Y SERVCIOS\06313 DERIVADOS DE PAPEL Y CARTON DE CENTROAMERIC, S.A. DE C.V..PDF"/>
    <hyperlink ref="E35" r:id="rId59" display="\\Elizabethpc\generalidades2012w\ORDENES DE BIENES Y SERVCIOS\06314 NEUROLAB, S.A. DE C.V..PDF"/>
    <hyperlink ref="E36" r:id="rId60" display="\\Elizabethpc\generalidades2012w\ORDENES DE BIENES Y SERVCIOS\06334 FUNDACION PADRE ARRUPE DE EL SALVADOR.PDF"/>
    <hyperlink ref="E37" r:id="rId61" display="\\Elizabethpc\generalidades2012w\ORDENES DE BIENES Y SERVCIOS\06324 IVAN DIMITRY MENA.PDF"/>
    <hyperlink ref="E38" r:id="rId62" display="\\Elizabethpc\generalidades2012w\ORDENES DE BIENES Y SERVCIOS\06323 PASTRANA, S.A. DE C.V..PDF"/>
    <hyperlink ref="E39" r:id="rId63" display="\\Elizabethpc\generalidades2012w\ORDENES DE BIENES Y SERVCIOS\06317  WALTER LEONARDO SALINAS FIGUEROA.PDF"/>
    <hyperlink ref="E40" r:id="rId64" display="\\Elizabethpc\generalidades2012w\ORDENES DE BIENES Y SERVCIOS\06318 EDGAR ARTURO PERDOMO FLORES.PDF"/>
    <hyperlink ref="E43" r:id="rId65" display="\\Elizabethpc\generalidades2012w\ORDENES DE BIENES Y SERVCIOS\06352 UNIVERSIDAD DON BOSCO.PDF"/>
    <hyperlink ref="E44" r:id="rId66" display="\\Elizabethpc\generalidades2012w\ORDENES DE BIENES Y SERVCIOS\06353 CARLOS ERNESTO ELIAS AVALOS.PDF"/>
    <hyperlink ref="E45" r:id="rId67" display="\\Elizabethpc\generalidades2012w\ORDENES DE BIENES Y SERVCIOS\06325 MARIA GUILLERMINA AGUILAR JOVEL.PDF"/>
    <hyperlink ref="E46" r:id="rId68" display="\\Elizabethpc\generalidades2012w\ORDENES DE BIENES Y SERVCIOS\06328 MARIA GUILLERMINA AGUILAR JOVEL.PDF"/>
    <hyperlink ref="E48" r:id="rId69" display="\\Elizabethpc\generalidades2012w\ORDENES DE BIENES Y SERVCIOS\06330 DISTRIBUIDORA AXBEN, S.A. DE C.V..PDF"/>
    <hyperlink ref="E49" r:id="rId70" display="\\Elizabethpc\generalidades2012w\ORDENES DE BIENES Y SERVCIOS\06331 VICTOR MANUEL CAMPOS RAMIREZ.PDF"/>
    <hyperlink ref="E50" r:id="rId71" display="\\Elizabethpc\generalidades2012w\ORDENES DE BIENES Y SERVCIOS\06319 DPG, S.A. DE C.V..PDF"/>
    <hyperlink ref="E51" r:id="rId72" display="\\Elizabethpc\generalidades2012w\ORDENES DE BIENES Y SERVCIOS\06320 CLAUDIA ARELY MEJIA PEREZ.PDF"/>
    <hyperlink ref="E52" r:id="rId73" display="\\Elizabethpc\generalidades2012w\ORDENES DE BIENES Y SERVCIOS\06321 DATAPRINT DE EL SALVADOR, S.A. DE C.V..PDF"/>
    <hyperlink ref="E53" r:id="rId74" display="\\Elizabethpc\generalidades2012w\ORDENES DE BIENES Y SERVCIOS\06322 SCREENCHECK EL SALVADOR, S.A. DE C.V..PDF"/>
    <hyperlink ref="E55" r:id="rId75" display="\\Elizabethpc\generalidades2012w\ORDENES DE BIENES Y SERVCIOS\06312 EDITORA EL MUNDO, S.A. DE C.V..PDF"/>
    <hyperlink ref="E208" r:id="rId76" display="\\Elizabethpc\generalidades2012w\ORDENES DE BIENES Y SERVCIOS\06470 EDITORIAL ALTAMIRANO MADRIZ, S.A. DE C.V..PDF"/>
    <hyperlink ref="E207" r:id="rId77" display="\\Elizabethpc\generalidades2012w\ORDENES DE BIENES Y SERVCIOS\06469 DUTRIZ HERMANOS, S.A. DE C.V..PDF"/>
    <hyperlink ref="E47" r:id="rId78" display="\\Elizabethpc\generalidades2012w\ORDENES DE BIENES Y SERVCIOS\06329 DISTRIBUIDORA ZABLAH, S.A. DE C.V..PDF"/>
    <hyperlink ref="E59" r:id="rId79" display="\\Elizabethpc\generalidades2012w\ORDENES DE BIENES Y SERVCIOS\06343 JOSE DIMAS SANDOVAL.PDF"/>
    <hyperlink ref="E61" r:id="rId80" display="\\Elizabethpc\generalidades2012w\ORDENES DE BIENES Y SERVCIOS\06344 GERMAN EMILIO NIETO.PDF"/>
    <hyperlink ref="E62" r:id="rId81" display="\\Elizabethpc\generalidades2012w\ORDENES DE BIENES Y SERVCIOS\06350 VICENTE RAFAEL.PDF"/>
    <hyperlink ref="E63" r:id="rId82" display="\\Elizabethpc\generalidades2012w\ORDENES DE BIENES Y SERVCIOS\06349 FRANCISCO MAURICIO HENRIQUEZ MIRA.PDF"/>
    <hyperlink ref="E64" r:id="rId83" display="\\Elizabethpc\generalidades2012w\ORDENES DE BIENES Y SERVCIOS\06347 CARLOS JIMENEZ CARRANZA.PDF"/>
    <hyperlink ref="E65" r:id="rId84" display="\\Elizabethpc\generalidades2012w\ORDENES DE BIENES Y SERVCIOS\06346 CARLOS HUMBERTO GARCIA FRANCO.PDF"/>
    <hyperlink ref="E66" r:id="rId85" display="\\Elizabethpc\generalidades2012w\ORDENES DE BIENES Y SERVCIOS\06351 VICTOR MANUEL RIVAS CASTILLO.PDF"/>
    <hyperlink ref="E67" r:id="rId86" display="\\Elizabethpc\generalidades2012w\ORDENES DE BIENES Y SERVCIOS\06348 NOE HERNANDEZ RIVERA.PDF"/>
    <hyperlink ref="E68" r:id="rId87" display="\\Elizabethpc\generalidades2012w\ORDENES DE BIENES Y SERVCIOS\06342 MARTO ABELIO VASQUEZ ARGUETA.PDF"/>
    <hyperlink ref="E69" r:id="rId88" display="\\Elizabethpc\generalidades2012w\ORDENES DE BIENES Y SERVCIOS\06340 SANTOS BALERIO RAMIREZ SANTOS.PDF"/>
    <hyperlink ref="E70" r:id="rId89" display="\\Elizabethpc\generalidades2012w\ORDENES DE BIENES Y SERVCIOS\06341 ISAIAS ARANDA GOMEZ.PDF"/>
    <hyperlink ref="E71" r:id="rId90" display="\\Elizabethpc\generalidades2012w\ORDENES DE BIENES Y SERVCIOS\06354 MULTILINE, S.A. DE C.V..PDF"/>
    <hyperlink ref="E72" r:id="rId91" display="\\Elizabethpc\generalidades2012w\ORDENES DE BIENES Y SERVCIOS\06326 EDITORIAL ALTAMIRANO MADRIZ, S.A. DE C.V..PDF"/>
    <hyperlink ref="E73" r:id="rId92" display="\\Elizabethpc\generalidades2012w\ORDENES DE BIENES Y SERVCIOS\06327 EDITORIAL EL MUNDO, S.A. DE C.V..PDF"/>
    <hyperlink ref="E74" r:id="rId93" display="\\Elizabethpc\generalidades2012w\ORDENES DE BIENES Y SERVCIOS\06336 GRUPO RENDEROS, S.A. DE C.V..PDF"/>
    <hyperlink ref="E75" r:id="rId94" display="\\Elizabethpc\generalidades2012w\ORDENES DE BIENES Y SERVCIOS\06374 MARIA EUGENIA MURGA DE MORALES.PDF"/>
    <hyperlink ref="E76" r:id="rId95" display="\\Elizabethpc\generalidades2012w\ORDENES DE BIENES Y SERVCIOS\06373 ROXANA MINERVINI MELARA.PDF"/>
    <hyperlink ref="E77" r:id="rId96" display="\\Elizabethpc\generalidades2012w\ORDENES DE BIENES Y SERVCIOS\06443 MARIA EUGENIA MURGA DE MORALES.PDF"/>
    <hyperlink ref="E60" r:id="rId97" display="\\Elizabethpc\generalidades2012w\ORDENES DE BIENES Y SERVCIOS\06345 JULIAN PINEDA.PDF"/>
    <hyperlink ref="E78" r:id="rId98" display="\\Elizabethpc\generalidades2012w\ORDENES DE BIENES Y SERVCIOS\06355 NEUROLAB, S.A. DE C.V..PDF"/>
    <hyperlink ref="E79" r:id="rId99" display="\\Elizabethpc\generalidades2012w\ORDENES DE BIENES Y SERVCIOS\06335 INNOVACIONES MEDICAS, S.A. DE C.V..PDF"/>
    <hyperlink ref="E80" r:id="rId100" display="\\Elizabethpc\generalidades2012w\ORDENES DE BIENES Y SERVCIOS\06332 DUTRIZ HERMANOS, S.A. DE C.V..PDF"/>
    <hyperlink ref="E81" r:id="rId101" display="\\Elizabethpc\generalidades2012w\ORDENES DE BIENES Y SERVCIOS\06333 COLATINO DE R.L..PDF"/>
    <hyperlink ref="E83" r:id="rId102" display="\\Elizabethpc\generalidades2012w\ORDENES DE BIENES Y SERVCIOS\06386 COMERCIALIZADORA INTERAMERICANA, S.A. DE C.V..PDF"/>
    <hyperlink ref="E84" r:id="rId103" display="\\Elizabethpc\generalidades2012w\ORDENES DE BIENES Y SERVCIOS\06356 HECTOR RAFAEL RAMIREZ CORDOVA.PDF"/>
    <hyperlink ref="E85" r:id="rId104" display="\\Elizabethpc\generalidades2012w\ORDENES DE BIENES Y SERVCIOS\06382 HECTOR RAFAEL RAMIREZ CORDOVA.PDF"/>
    <hyperlink ref="E86" r:id="rId105" display="\\Elizabethpc\generalidades2012w\ORDENES DE BIENES Y SERVCIOS\06337 DUTRIZ HERMANOS, S.A. DE C.V..PDF"/>
    <hyperlink ref="E87" r:id="rId106" display="\\Elizabethpc\generalidades2012w\ORDENES DE BIENES Y SERVCIOS\06390 TARGET SPORTS, S.A. DE C.V..PDF"/>
    <hyperlink ref="E88" r:id="rId107" display="\\Elizabethpc\generalidades2012w\ORDENES DE BIENES Y SERVCIOS\06337 DUTRIZ HERMANOS, S.A. DE C.V..PDF"/>
    <hyperlink ref="E91" r:id="rId108" display="\\Elizabethpc\generalidades2012w\ORDENES DE BIENES Y SERVCIOS\06377 REPUESTOS DIDEA, S.A. DE C.V..PDF"/>
    <hyperlink ref="E92" r:id="rId109" display="\\Elizabethpc\generalidades2012w\ORDENES DE BIENES Y SERVCIOS\06378  R.NUÑEZ. S.A. DE C.V..PDF"/>
    <hyperlink ref="E93" r:id="rId110" display="\\Elizabethpc\generalidades2012w\ORDENES DE BIENES Y SERVCIOS\06379 CENTRO DE SERVICIO DOÑO, S.A. DE C.V..PDF"/>
    <hyperlink ref="E94" r:id="rId111" display="../AppData/Local/AppData/Local/GENERALIDADES2012W/ORDENES DE BIENES Y SERVCIOS/06380 GRUPO ENTU-SIASMO, S.A. DE C.V..PDF"/>
    <hyperlink ref="E96" r:id="rId112" display="\\Elizabethpc\generalidades2012w\ORDENES DE BIENES Y SERVCIOS\06392 PAN EDUVIGES, S.A. DE C.V..PDF"/>
    <hyperlink ref="E97" r:id="rId113" display="\\Elizabethpc\generalidades2012w\ORDENES DE BIENES Y SERVCIOS\06394 VILLALOBOS, S.A. DE C.V..PDF"/>
    <hyperlink ref="E98" r:id="rId114" display="\\Elizabethpc\generalidades2012w\ORDENES DE BIENES Y SERVCIOS\06407 MARIO JOSE FONSECA CASTILLO.PDF"/>
    <hyperlink ref="E99" r:id="rId115" display="\\Elizabethpc\generalidades2012w\ORDENES DE BIENES Y SERVCIOS\06408 LUIS ERNESTO QUIÑONEZ MAGAÑA.PDF"/>
    <hyperlink ref="E100" r:id="rId116" display="\\Elizabethpc\generalidades2012w\ORDENES DE BIENES Y SERVCIOS\06409 RAFAEL ANTONIO OLIVARES ACOSTA.PDF"/>
    <hyperlink ref="E101" r:id="rId117" display="\\Elizabethpc\generalidades2012w\ORDENES DE BIENES Y SERVCIOS\06410 VICTOR OMAR RIVERA GUERRERO.PDF"/>
    <hyperlink ref="E102" r:id="rId118" display="../AppData/Local/AppData/Local/GENERALIDADES2012W/O/Elizabethpc/generalidades2012w/ORDENES DE BIENES Y SERVCIOS/06411 LAURA ELIZABETH CANALES PEÑA.PDF"/>
    <hyperlink ref="E103" r:id="rId119" display="\\Elizabethpc\generalidades2012w\ORDENES DE BIENES Y SERVCIOS\06412 VICTOR JACINTO COLOCHO PALACIOS.PDF"/>
    <hyperlink ref="E104" r:id="rId120" display="\\Elizabethpc\generalidades2012w\ORDENES DE BIENES Y SERVCIOS\06413 MARITZA GUADALUPE MELGAR DE GUARDADO.PDF"/>
    <hyperlink ref="E105" r:id="rId121" display="\\Elizabethpc\generalidades2012w\ORDENES DE BIENES Y SERVCIOS\06414 CONSUELO DE JESUS OSORIO DE MORA.PDF"/>
    <hyperlink ref="E106" r:id="rId122" display="\\Elizabethpc\generalidades2012w\ORDENES DE BIENES Y SERVCIOS\06415 MAURICIO FRANCISCO ALONZO MELENDEZ.PDF"/>
    <hyperlink ref="E107" r:id="rId123" display="\\Elizabethpc\generalidades2012w\ORDENES DE BIENES Y SERVCIOS\06416 MARIO ALEXANDER BERMUDEZ RODRIGUEZ.PDF"/>
    <hyperlink ref="E108" r:id="rId124" display="\\Elizabethpc\generalidades2012w\ORDENES DE BIENES Y SERVCIOS\06417 JESUS OSWALDO GUTIERREZ HENRIQUEZ.PDF"/>
    <hyperlink ref="E109" r:id="rId125" display="\\Elizabethpc\generalidades2012w\ORDENES DE BIENES Y SERVCIOS\06418 OTTO JAIME MONTOYA TOBAR.PDF"/>
    <hyperlink ref="E110" r:id="rId126" display="\\Elizabethpc\generalidades2012w\ORDENES DE BIENES Y SERVCIOS\06419 MARTA EVELYN MENA MARQUEZ.PDF"/>
    <hyperlink ref="E111" r:id="rId127" display="\\Elizabethpc\generalidades2012w\ORDENES DE BIENES Y SERVCIOS\06420 ANA BELLY GUERRA DEL CID.PDF"/>
    <hyperlink ref="E112" r:id="rId128" display="\\Elizabethpc\generalidades2012w\ORDENES DE BIENES Y SERVCIOS\06421 ANDRES ALBERTO ZIMMERMANN MEJIA.PDF"/>
    <hyperlink ref="E113" r:id="rId129" display="\\Elizabethpc\generalidades2012w\ORDENES DE BIENES Y SERVCIOS\06422 MIGUEL BENJAMIN TENZE TRABANINO.PDF"/>
    <hyperlink ref="E114" r:id="rId130" display="\\Elizabethpc\generalidades2012w\ORDENES DE BIENES Y SERVCIOS\06423 JULIO CESAR HERNANDEZ MAGAÑA.PDF"/>
    <hyperlink ref="E115" r:id="rId131" display="\\Elizabethpc\generalidades2012w\ORDENES DE BIENES Y SERVCIOS\06424 OSCAR MANUEL PALACIOS MURILLO.PDF"/>
    <hyperlink ref="E116" r:id="rId132" display="\\Elizabethpc\generalidades2012w\ORDENES DE BIENES Y SERVCIOS\06425 DUNCAN BENJAMIN CUNZA ALFARO.PDF"/>
    <hyperlink ref="E117" r:id="rId133" display="\\Elizabethpc\generalidades2012w\ORDENES DE BIENES Y SERVCIOS\06426 OSCAR ANIBAL IBAÑEZ ANGULO.PDF"/>
    <hyperlink ref="E118" r:id="rId134" display="\\Elizabethpc\generalidades2012w\ORDENES DE BIENES Y SERVCIOS\06427 ROBERTO LOPEZ AGUILAR.PDF"/>
    <hyperlink ref="E119" r:id="rId135" display="\\Elizabethpc\generalidades2012w\ORDENES DE BIENES Y SERVCIOS\06428 REINA GUADALUPE ERICKA LOPEZ TORRES.PDF"/>
    <hyperlink ref="E120" r:id="rId136" display="\\Elizabethpc\generalidades2012w\ORDENES DE BIENES Y SERVCIOS\06429 HECTOR ARISTIDES  ORREGO CASTELLANOS.PDF"/>
    <hyperlink ref="E121" r:id="rId137" display="\\Elizabethpc\generalidades2012w\ORDENES DE BIENES Y SERVCIOS\06430 JOSE NEMESIA PORTILLO.PDF"/>
    <hyperlink ref="E122" r:id="rId138" display="\\Elizabethpc\generalidades2012w\ORDENES DE BIENES Y SERVCIOS\06431 PABLO DAVID MIRALDA MARTINEZ.PDF"/>
    <hyperlink ref="E123" r:id="rId139" display="\\Elizabethpc\generalidades2012w\ORDENES DE BIENES Y SERVCIOS\06432 AMILCAR ANTONIO BARILLAS TORRES.PDF"/>
    <hyperlink ref="E124" r:id="rId140" display="\\Elizabethpc\generalidades2012w\ORDENES DE BIENES Y SERVCIOS\06339 PATRICIA DEL CARMEN GARCIA DE CORNEJO.PDF"/>
    <hyperlink ref="E125" r:id="rId141" display="\\Elizabethpc\generalidades2012w\ORDENES DE BIENES Y SERVCIOS\06362 SERGIO ARNULFO VENTURA.PDF"/>
    <hyperlink ref="E126" r:id="rId142" display="\\Elizabethpc\generalidades2012w\ORDENES DE BIENES Y SERVCIOS\06361 JOSE OMAR ALVARENGA GUEVARA.PDF"/>
    <hyperlink ref="E127" r:id="rId143" display="\\Elizabethpc\generalidades2012w\ORDENES DE BIENES Y SERVCIOS\06372 FONDO DE ACTIVIDADES ESP. DE LA RADIO CADENA CUSCATLAN.PDF"/>
    <hyperlink ref="E128" r:id="rId144" display="\\Elizabethpc\generalidades2012w\ORDENES DE BIENES Y SERVCIOS\06371 CHAMAGUA MORATAYA, S.A. DE C.V..PDF"/>
    <hyperlink ref="E129" r:id="rId145" display="\\Elizabethpc\generalidades2012w\ORDENES DE BIENES Y SERVCIOS\06370 ASOC. DE RADIOS Y PROGRAMAS PARTICIPATIVOS DE EL SALVADOR.PDF"/>
    <hyperlink ref="E130" r:id="rId146" display="\\Elizabethpc\generalidades2012w\ORDENES DE BIENES Y SERVCIOS\06363 ASOCIACION AGAPE DE EL SALVADOR.PDF"/>
    <hyperlink ref="E131" r:id="rId147" display="\\Elizabethpc\generalidades2012w\ORDENES DE BIENES Y SERVCIOS\06364 PROMOTORA DE COMUNICACIONES, S.A. DE C.V..PDF"/>
    <hyperlink ref="E132" r:id="rId148" display="\\Elizabethpc\generalidades2012w\ORDENES DE BIENES Y SERVCIOS\06365 RADIO CADENA YSKL, S.A. DE C.V..PDF"/>
    <hyperlink ref="E133" r:id="rId149" display="\\Elizabethpc\generalidades2012w\ORDENES DE BIENES Y SERVCIOS\06368 Y.S.L.N. LA MONUMENTAL, S.A. DE C.V..PDF"/>
    <hyperlink ref="E134" r:id="rId150" display="\\Elizabethpc\generalidades2012w\ORDENES DE BIENES Y SERVCIOS\06366 EMISORA UNIDAS, S.A. DE C.V..PDF"/>
    <hyperlink ref="E135" r:id="rId151" display="\\Elizabethpc\generalidades2012w\ORDENES DE BIENES Y SERVCIOS\06367 RADIO INDUSTRIA M Y M, S.A. DE C.V..PDF"/>
    <hyperlink ref="E136" r:id="rId152" display="\\Elizabethpc\generalidades2012w\ORDENES DE BIENES Y SERVCIOS\06369 RADIO CHALATENANGO, S.A. DE C.V..PDF"/>
    <hyperlink ref="E137" r:id="rId153" display="\\Elizabethpc\generalidades2012w\ORDENES DE BIENES Y SERVCIOS\06359 DUTRIZ HERMANOS, S.A. DE C.V..PDF"/>
    <hyperlink ref="E138" r:id="rId154" display="\\Elizabethpc\generalidades2012w\ORDENES DE BIENES Y SERVCIOS\06360 EDITORIAL ALTAMIRANO MADRIZ, S.A. DE C.V..PDF"/>
    <hyperlink ref="E139" r:id="rId155" display="\\Elizabethpc\generalidades2012w\ORDENES DE BIENES Y SERVCIOS\06358 COLATINO DE R.L..PDF"/>
    <hyperlink ref="E140" r:id="rId156" display="\\Elizabethpc\generalidades2012w\ORDENES DE BIENES Y SERVCIOS\06357 DUTRIZ HERMANOS, S.A. DE C.V..PDF"/>
    <hyperlink ref="E141" r:id="rId157" display="\\Elizabethpc\generalidades2012w\ORDENES DE BIENES Y SERVCIOS\06391 LA CASA DEL ACCESORIO, S.A. DE C.V..PDF"/>
    <hyperlink ref="E142" r:id="rId158" display="\\Elizabethpc\generalidades2012w\ORDENES DE BIENES Y SERVCIOS\06375 ROSALES-CASTANEDA INGENIEROS, S.A. DE C.V..PDF"/>
    <hyperlink ref="E143" r:id="rId159" display="\\Elizabethpc\generalidades2012w\ORDENES DE BIENES Y SERVCIOS\06381 R.R. DONNELLEY DE EL SALVADOR, S.A. DE C.V..PDF"/>
    <hyperlink ref="E144" r:id="rId160" display="\\Elizabethpc\generalidades2012w\ORDENES DE BIENES Y SERVCIOS\06406 OMNISPORT, S.A. DE C.V..PDF"/>
    <hyperlink ref="E172" r:id="rId161" display="\\Elizabethpc\generalidades2012w\ORDENES DE BIENES Y SERVCIOS\06476 VALESOLO, S.A. DE C.V..PDF"/>
    <hyperlink ref="E165" r:id="rId162" display="\\Elizabethpc\generalidades2012w\ORDENES DE BIENES Y SERVCIOS\06471 LIDIA MARTINEZ DE MARROQUIN.PDF"/>
    <hyperlink ref="E166" r:id="rId163" display="\\Elizabethpc\generalidades2012w\ORDENES DE BIENES Y SERVCIOS\06472 OXIGENO Y GASES DE EL SALVADOR, S.A. DE C.V..PDF"/>
    <hyperlink ref="E167" r:id="rId164" display="\\Elizabethpc\generalidades2012w\ORDENES DE BIENES Y SERVCIOS\06473 SERVICIOS TECNICOS MEDICOS, S.A. DE C.V..PDF"/>
    <hyperlink ref="E210" r:id="rId165" display="\\Elizabethpc\generalidades2012w\ORDENES DE BIENES Y SERVCIOS\06475 EDITORIAL ALTAMIRANO MADRIZ, S.A. DE C.V..PDF"/>
    <hyperlink ref="E206" r:id="rId166" display="\\Elizabethpc\generalidades2012w\ORDENES DE BIENES Y SERVCIOS\06477 SISTEMAS BIOMEDICOS, S.A. DE C.V..PDF"/>
    <hyperlink ref="E211" r:id="rId167" display="\\Elizabethpc\generalidades2012w\ORDENES DE BIENES Y SERVCIOS\06474 COLATINO DE RL.PDF"/>
    <hyperlink ref="E27" r:id="rId168" display="\\Elizabethpc\generalidades2012w\ORDENES DE BIENES Y SERVCIOS\06308 DUTRIZ HERMANOS, S.A. DE C.V..PDF"/>
    <hyperlink ref="E202" r:id="rId169" display="../AppData/Local/AppData/Local/GENERALIDADES2012W/ORDENES DE BIENES Y SERVCIOS/06479 INFRA DE EL SALVADOR, S.A. DE C.V..PDF"/>
    <hyperlink ref="E203" r:id="rId170" display="\\Elizabethpc\generalidades2012w\ORDENES DE BIENES Y SERVCIOS\06478 INFRA DE EL SALVADOR, S.A. DE C.V..PDF"/>
    <hyperlink ref="E209" r:id="rId171" display="\\Elizabethpc\generalidades2012w\ORDENES DE BIENES Y SERVCIOS\06480 EXPO EL SALVADOR, S.A. DE C.V..PDF"/>
    <hyperlink ref="E205" r:id="rId172" display="\\Elizabethpc\generalidades2012w\ORDENES DE BIENES Y SERVCIOS\06483 ELECTROLAB MEDIC, S.A. DE C.V..PDF"/>
    <hyperlink ref="E222" r:id="rId173" display="\\Elizabethpc\generalidades2012w\ORDENES DE BIENES Y SERVCIOS\06482 INNOVACION DIGITAL, S.A. DE C.V..PDF"/>
    <hyperlink ref="E223" r:id="rId174" display="\\Elizabethpc\generalidades2012w\ORDENES DE BIENES Y SERVCIOS\06484 GRUPO RENDEROS, S.A. DE C.V..PDF"/>
    <hyperlink ref="E217" r:id="rId175" display="\\Elizabethpc\generalidades2012w\ORDENES DE BIENES Y SERVCIOS\06486 EL AVE FENIX, S.A. DE C.V..PDF"/>
    <hyperlink ref="E232" r:id="rId176" display="\\Elizabethpc\generalidades2012w\ORDENES DE BIENES Y SERVCIOS\06489 PRODUCTOS INDUSTRIALES, S.A. DE C.V..PDF"/>
    <hyperlink ref="E241" r:id="rId177" display="\\Elizabethpc\generalidades2012w\ORDENES DE BIENES Y SERVCIOS\06491 TOROGOZ, S.A. DE C.V..PDF"/>
    <hyperlink ref="E238" r:id="rId178" display="\\Elizabethpc\generalidades2012w\ORDENES DE BIENES Y SERVCIOS\06488 LIZ JENNY REYES VARGAS.PDF"/>
    <hyperlink ref="E231" r:id="rId179" display="\\Elizabethpc\generalidades2012w\ORDENES DE BIENES Y SERVCIOS\06490 CARLOS EDUARDO SANDOVAL CHAVEZ.PDF"/>
    <hyperlink ref="E187" r:id="rId180" display="\\Elizabethpc\generalidades2012w\ORDENES DE BIENES Y SERVCIOS\06492 RICARDO ARMANDO MORAN MARTINEZ.PDF"/>
    <hyperlink ref="E188" r:id="rId181" display="\\Elizabethpc\generalidades2012w\ORDENES DE BIENES Y SERVCIOS\06493 BUENA VISTA TECNOLOGIAS, S.A. DE C.V..PDF"/>
    <hyperlink ref="E224" r:id="rId182" display="\\Elizabethpc\generalidades2012w\ORDENES DE BIENES Y SERVCIOS\06496 ASAL, S.A. DE C.V..PDF"/>
    <hyperlink ref="E242" r:id="rId183" display="\\Elizabethpc\generalidades2012w\ORDENES DE BIENES Y SERVCIOS\06502 LA CASA DEL ACCESORIO, S.A. DE C.V..PDF"/>
    <hyperlink ref="E229" r:id="rId184" display="\\Elizabethpc\generalidades2012w\ORDENES DE BIENES Y SERVCIOS\06495 FUMIGADORA Y FORMULADORA CAMPOS, S.A. DE C.V..PDF"/>
    <hyperlink ref="E230" r:id="rId185" display="\\Elizabethpc\generalidades2012w\ORDENES DE BIENES Y SERVCIOS\06500 CARLOS ERNESTO ELIAS AVALOS.PDF"/>
    <hyperlink ref="E247" r:id="rId186" display="\\Elizabethpc\generalidades2012w\ORDENES DE BIENES Y SERVCIOS\06494 DUTRIZ HERMANOS, S.A. DE C.V..PDF"/>
    <hyperlink ref="E225" r:id="rId187" display="\\Elizabethpc\generalidades2012w\ORDENES DE BIENES Y SERVCIOS\06497 ROXANA MINERVINI MELARA.PDF"/>
    <hyperlink ref="E226" r:id="rId188" display="\\Elizabethpc\generalidades2012w\ORDENES DE BIENES Y SERVCIOS\06498 MARIA EUGENIA MURGA DE MORALES.PDF"/>
    <hyperlink ref="E227" r:id="rId189" display="\\Elizabethpc\generalidades2012w\ORDENES DE BIENES Y SERVCIOS06499 CONSUELO COTO DE CORDERO.PDF"/>
    <hyperlink ref="E228" r:id="rId190"/>
    <hyperlink ref="E233" r:id="rId191" display="\\Elizabethpc\generalidades2012w\ORDENES DE BIENES Y SERVCIOS\06501 VIDUC, S.A. DE C.V..PDF"/>
    <hyperlink ref="E245" r:id="rId192" display="\\Elizabethpc\generalidades2012w\ORDENES DE BIENES Y SERVCIOS\06507 ELECTROLAB MEDIC, S.A. DE C.V..PDF"/>
    <hyperlink ref="E246" r:id="rId193" display="\\Elizabethpc\generalidades2012w\ORDENES DE BIENES Y SERVCIOS\06508 HOSPIMEDIC, S.A. DE C.V..PDF"/>
    <hyperlink ref="E244" r:id="rId194" display="\\Elizabethpc\generalidades2012w\ORDENES DE BIENES Y SERVCIOS\06509 SERVICIOS DIVERSOS CANDRAY, S.A. DE C.V..PDF"/>
    <hyperlink ref="E250" r:id="rId195" display="\\Elizabethpc\generalidades2012w\ORDENES DE BIENES Y SERVCIOS\06511 ENMANUEL, S.A. DE C.V..PDF"/>
    <hyperlink ref="E218" r:id="rId196" display="\\Elizabethpc\generalidades2012w\ORDENES DE BIENES Y SERVCIOS\06512 JOSE AMADEO ALFARO.PDF"/>
    <hyperlink ref="E219" r:id="rId197" display="\\Elizabethpc\generalidades2012w\ORDENES DE BIENES Y SERVCIOS\06513 MAQUIBORDARBBA, S.A. DE C.V..PDF"/>
    <hyperlink ref="E220" r:id="rId198" display="\\Elizabethpc\generalidades2012w\ORDENES DE BIENES Y SERVCIOS\06514 UNIFORMES DE EL SALVADOR, S.A. DE C.V..PDF"/>
    <hyperlink ref="E221" r:id="rId199" display="\\Elizabethpc\generalidades2012w\ORDENES DE BIENES Y SERVCIOS\06515 HERMELINDA DEL CARMEN VALDIVIESO OCHOA.PDF"/>
    <hyperlink ref="E255" r:id="rId200" display="\\Elizabethpc\generalidades2012w\ORDENES DE BIENES Y SERVCIOS\06516 COLATINO DE R.L.PDF"/>
    <hyperlink ref="E254" r:id="rId201" display="\\Elizabethpc\generalidades2012w\ORDENES DE BIENES Y SERVCIOS\06521 TELESIS, S.A. DE C.V..PDF"/>
    <hyperlink ref="E215" r:id="rId202" display="\\Elizabethpc\generalidades2012w\ORDENES DE BIENES Y SERVCIOS\06522 COMERCIAL INDUSTRIAL OLINS, S.A. DE C.V..PDF"/>
    <hyperlink ref="E213" r:id="rId203" display="\\Elizabethpc\generalidades2012w\ORDENES DE BIENES Y SERVCIOS\06518 SUPER MUEBLES, S.A. DE C.V..PDF"/>
    <hyperlink ref="E248" r:id="rId204" display="\\Elizabethpc\generalidades2012w\ORDENES DE BIENES Y SERVCIOS\06520 MULTILINE, S.A. DE C.V..PDF"/>
    <hyperlink ref="E249" r:id="rId205" display="\\Elizabethpc\generalidades2012w\ORDENES DE BIENES Y SERVCIOS\06519 JOSE ERNESTO LOZANO RIVERA.PDF"/>
    <hyperlink ref="E214" r:id="rId206" display="\\Elizabethpc\generalidades2012w\ORDENES DE BIENES Y SERVCIOS\06524  LIZ JENNY REYES VARGAS.PDF"/>
    <hyperlink ref="E256" r:id="rId207" display="\\Elizabethpc\generalidades2012w\ORDENES DE BIENES Y SERVCIOS\06517 DUTRIZ HERMANOS, S.A. DE C.V..PDF"/>
    <hyperlink ref="E257" r:id="rId208" display="\\Elizabethpc\generalidades2012w\ORDENES DE BIENES Y SERVCIOS\06523 DUTRIZ HERMANOS, S.A. DE C.V..PDF"/>
    <hyperlink ref="E252" r:id="rId209" display="\\Elizabethpc\generalidades2012w\ORDENES DE BIENES Y SERVCIOS\06527 GLOBAL MOTORS, S.A. DE C.V..PDF"/>
    <hyperlink ref="E239" r:id="rId210" display="\\Elizabethpc\generalidades2012w\ORDENES DE BIENES Y SERVCIOS\06526 DIVERSIFICACION DE SERVICIOS, S.A. DE C.V..PDF"/>
    <hyperlink ref="E216" r:id="rId211" display="\\Elizabethpc\generalidades2012w\ORDENES DE BIENES Y SERVCIOS\06528 CONSTRUMARKET, S.A. DE C.V..PDF"/>
    <hyperlink ref="E262" r:id="rId212" display="\\Elizabethpc\generalidades2012w\ORDENES DE BIENES Y SERVCIOS\06529 JULIO NEFTALI CAÑAS ZELAYA.PDF"/>
    <hyperlink ref="E264" r:id="rId213" display="\\Elizabethpc\generalidades2012w\ORDENES DE BIENES Y SERVCIOS\06530 EDITORIAL ALTAMIRANO MADRIZ, S.A. DE C.V..PDF"/>
    <hyperlink ref="E251" r:id="rId214" display="\\Elizabethpc\generalidades2012w\ORDENES DE BIENES Y SERVCIOS\06531 AYALA QUINTANILLA, S.A. DE C.V..PDF"/>
    <hyperlink ref="E212" r:id="rId215" display="\\Elizabethpc\generalidades2012w\ORDENES DE BIENES Y SERVCIOS\06535 CLAUDIA MIRNA POSADA SOTO.PDF"/>
    <hyperlink ref="E263" r:id="rId216" display="\\Elizabethpc\generalidades2012w\ORDENES DE BIENES Y SERVCIOS\06534 GRUPO RENDEROS, S.A. DE C.V..PDF"/>
    <hyperlink ref="E265" r:id="rId217" display="\\Elizabethpc\generalidades2012w\ORDENES DE BIENES Y SERVCIOS\06536 CARLOS ERNESTO ELIAS AVALOS.PDF"/>
    <hyperlink ref="E258" r:id="rId218" display="\\Elizabethpc\generalidades2012w\ORDENES DE BIENES Y SERVCIOS\06537 SCRRENCHECK EL SALVADOR, S.A. DE C.V..PDF"/>
    <hyperlink ref="E259" r:id="rId219" display="\\Elizabethpc\generalidades2012w\ORDENES DE BIENES Y SERVCIOS\06538 OD EL SALVADOR LIMITADA DE CAPITAL VARIABLE,.PDF"/>
    <hyperlink ref="E199" r:id="rId220" display="\\Elizabethpc\generalidades2012w\ORDENES DE BIENES Y SERVCIOS\06532 RAF, S.A. DE C.V..pdf"/>
    <hyperlink ref="E198" r:id="rId221" display="\\Elizabethpc\generalidades2012w\ORDENES DE BIENES Y SERVCIOS\06533 SISTEMA C&amp;c, S.A. DE C.V..PDF"/>
    <hyperlink ref="E268" r:id="rId222" display="\\Elizabethpc\generalidades2012w\ORDENES DE BIENES Y SERVCIOS\06539 PBS, S.A. DE C.V..PDF"/>
    <hyperlink ref="E269" r:id="rId223" display="\\Elizabethpc\generalidades2012w\ORDENES DE BIENES Y SERVCIOS\06540 DPG, S.A. DE C.V..PDF"/>
    <hyperlink ref="E19" r:id="rId224"/>
    <hyperlink ref="E21" r:id="rId225"/>
    <hyperlink ref="E20" r:id="rId226"/>
    <hyperlink ref="E17:E18" r:id="rId227" display="PRORROGA DEL CONTRATO DE ARRENDAMIENTO N° 02/2011"/>
    <hyperlink ref="E26" r:id="rId228"/>
    <hyperlink ref="E29" r:id="rId229"/>
    <hyperlink ref="E30" r:id="rId230"/>
    <hyperlink ref="E41" r:id="rId231"/>
    <hyperlink ref="E42" r:id="rId232" display="CONTRATO DE SERVICIOS N° 06/2012"/>
    <hyperlink ref="E54" r:id="rId233"/>
    <hyperlink ref="E56:E58" r:id="rId234" display="CONTRATO DE SUMINISTRO N° 07/2012"/>
    <hyperlink ref="E82" r:id="rId235"/>
    <hyperlink ref="E89" r:id="rId236"/>
    <hyperlink ref="E90" r:id="rId237"/>
    <hyperlink ref="E95" r:id="rId238"/>
    <hyperlink ref="E236" r:id="rId239"/>
    <hyperlink ref="E237" r:id="rId240"/>
    <hyperlink ref="E235" r:id="rId241"/>
    <hyperlink ref="E234" r:id="rId242"/>
    <hyperlink ref="E240" r:id="rId243"/>
    <hyperlink ref="E243" r:id="rId244" display="CONTRATO DE SERVICIOS N° 20/2012"/>
    <hyperlink ref="E253" r:id="rId245"/>
    <hyperlink ref="E197" r:id="rId246"/>
    <hyperlink ref="E271" r:id="rId247" display="\\Elizabethpc\generalidades2012w\ORDENES DE BIENES Y SERVCIOS\06541 UNIVERSIDAD CENTROAMERICANA JOSE SIMEON CAÑAS.PDF"/>
    <hyperlink ref="E200" r:id="rId248"/>
    <hyperlink ref="E273" r:id="rId249" display="\\Elizabethpc\generalidades2012w\ORDENES DE BIENES Y SERVCIOS\06542 SINERGIA HUMANA, S.A. DE C.V..PDF"/>
    <hyperlink ref="E261" r:id="rId250" display="\\Elizabethpc\generalidades2012w\ORDENES DE BIENES Y SERVCIOS\06543 MERCEDES VARELA CHAVARIA.PDF"/>
    <hyperlink ref="E280" r:id="rId251" display="\\Elizabethpc\generalidades2012w\ORDENES DE BIENES Y SERVCIOS\06545 PODES..PDF"/>
    <hyperlink ref="E274" r:id="rId252" display="\\Elizabethpc\generalidades2012w\ORDENES DE BIENES Y SERVCIOS\06548 INNOVACIONES MEDICAS, S.A. DE C.V..PDF"/>
    <hyperlink ref="E275" r:id="rId253" display="\\Elizabethpc\generalidades2012w\ORDENES DE BIENES Y SERVCIOS\06547 DISTRIBUIDORA DE INSUMOS PARA LA SALUD, S.A. DE C.V..PDF"/>
    <hyperlink ref="E276" r:id="rId254" display="\\Elizabethpc\generalidades2012w\ORDENES DE BIENES Y SERVCIOS\06549 ELECTROLAB MEDIC, S.A. DE C.V..PDF"/>
    <hyperlink ref="E277" r:id="rId255" display="\\Elizabethpc\generalidades2012w\ORDENES DE BIENES Y SERVCIOS\06550 INNOVACIONES MEDICAS, S.A. DE C.V..PDF"/>
    <hyperlink ref="E278" r:id="rId256" display="\\Elizabethpc\generalidades2012w\ORDENES DE BIENES Y SERVCIOS\06551 LIDIA MARTINEZ DE MARROQUIN.PDF"/>
    <hyperlink ref="E279" r:id="rId257" display="\\Elizabethpc\generalidades2012w\ORDENES DE BIENES Y SERVCIOS\06552 OXGASA..PDF"/>
    <hyperlink ref="E270" r:id="rId258" display="\\Elizabethpc\generalidades2012w\ORDENES DE BIENES Y SERVCIOS\06553 SISECOR, S.A. DE C.V..PDF"/>
    <hyperlink ref="E289" r:id="rId259" display="\\Elizabethpc\generalidades2012w\ORDENES DE BIENES Y SERVCIOS\06556 CENTRO DE CAPACITACION Y ASISTENCIA PSICOLOGICA, S.A. DE C.V..PDF"/>
    <hyperlink ref="E272" r:id="rId260" display="\\Elizabethpc\generalidades2012w\ORDENES DE BIENES Y SERVCIOS\06554 INVERSIONES MENDEZ FLORES, S.A. DE C.V..PDF"/>
    <hyperlink ref="E290" r:id="rId261" display="\\Elizabethpc\generalidades2012w\ORDENES DE BIENES Y SERVCIOS\06559 PROVEEDORES DE INSUMOS DIVERSOS, S.A. DE C.V..PDF"/>
    <hyperlink ref="E284" r:id="rId262" display="\\Elizabethpc\generalidades2012w\ORDENES DE BIENES Y SERVCIOS\06558  SERVICIOS TECNOLOGICOS MULTIPLES, S.A. DE C.V..PDF"/>
    <hyperlink ref="E288" r:id="rId263" display="\\Elizabethpc\generalidades2012w\ORDENES DE BIENES Y SERVCIOS\06560 JO0SE GIL MAJANO.PDF"/>
    <hyperlink ref="E296" r:id="rId264" display="\\Elizabethpc\generalidades2012w\ORDENES DE BIENES Y SERVCIOS\06564 SOCIEDAD DE EMPRESARIOS DEL TRANSPORTE.PDF"/>
    <hyperlink ref="E285" r:id="rId265" display="\\Elizabethpc\generalidades2012w\ORDENES DE BIENES Y SERVCIOS\06561 CALCULADORAS Y TECLADOS, S.A .DE C.V..PDF"/>
    <hyperlink ref="E286" r:id="rId266" display="\\Elizabethpc\generalidades2012w\ORDENES DE BIENES Y SERVCIOS\06562 LIZ REYES VARGAS.PDF"/>
    <hyperlink ref="E287" r:id="rId267" display="\\Elizabethpc\generalidades2012w\ORDENES DE BIENES Y SERVCIOS\06563 KUA HUA, S.A. DE C.V..PDF"/>
    <hyperlink ref="E281" r:id="rId268" display="\\Elizabethpc\generalidades2012w\ORDENES DE BIENES Y SERVCIOS\06566 RICOH EL SALVADOR, S.A. DE C.V..PDF"/>
    <hyperlink ref="E282" r:id="rId269" display="\\Elizabethpc\generalidades2012w\ORDENES DE BIENES Y SERVCIOS\06565 DATA &amp; GRAPHICS, S.A. DE C.V..PDF"/>
    <hyperlink ref="E297" r:id="rId270" display="\\Elizabethpc\generalidades2012w\ORDENES DE BIENES Y SERVCIOS\06568 MARIA GUILERMINA AGUILAR JOVEL.PDF"/>
    <hyperlink ref="E298" r:id="rId271" display="\\Elizabethpc\generalidades2012w\ORDENES DE BIENES Y SERVCIOS\06567 DISTRIBUIDORA AXBEN, S.A. DE C.V..PDF"/>
    <hyperlink ref="E260" r:id="rId272"/>
    <hyperlink ref="E299" r:id="rId273" display="\\Elizabethpc\generalidades2012w\ORDENES DE BIENES Y SERVCIOS\06570 MARIA GUILERMINA AGUILAR JOVEL.PDF"/>
    <hyperlink ref="E309" r:id="rId274" display="\\Elizabethpc\generalidades2012w\ORDENES DE BIENES Y SERVCIOS\06569  EDITORA EL MUNDO, S.A..PDF"/>
    <hyperlink ref="E307" r:id="rId275" display="\\Elizabethpc\generalidades2012w\ORDENES DE BIENES Y SERVCIOS\06580 JOSE JULIO ESCOBAR MANCIA.PDF"/>
    <hyperlink ref="E305" r:id="rId276" display="\\Elizabethpc\generalidades2012w\ORDENES DE BIENES Y SERVCIOS\06579 NOE ALBERTO GUILLEN.PDF"/>
    <hyperlink ref="E304" r:id="rId277" display="\\Elizabethpc\generalidades2012w\ORDENES DE BIENES Y SERVCIOS\06578 LIBRERIA CERVANTES, S.A. DE C.V..PDF"/>
    <hyperlink ref="E303" r:id="rId278" display="\\Elizabethpc\generalidades2012w\ORDENES DE BIENES Y SERVCIOS\06577 MULTIPLES NEGOCIOS, S.A. DE C.V..PDF"/>
    <hyperlink ref="E302" r:id="rId279" display="\\Elizabethpc\generalidades2012w\ORDENES DE BIENES Y SERVCIOS\06576 PAPELCO, S.A. DE C.V..PDF"/>
    <hyperlink ref="E300" r:id="rId280" display="\\Elizabethpc\generalidades2012w\ORDENES DE BIENES Y SERVCIOS\06573 DISTRIBUIDORA AXBEN, S.A. DE C.V..PDF"/>
    <hyperlink ref="E308" r:id="rId281" display="\\Elizabethpc\generalidades2012w\ORDENES DE BIENES Y SERVCIOS\06581 MJ REMODELACIONES, S.A. DE C.V..PDF"/>
    <hyperlink ref="E266" r:id="rId282"/>
    <hyperlink ref="E306" r:id="rId283" display="../AppData/Local/AppData/Local/GENERALIDADES2012W/ORDENES DE BIENES Y SERVCIOS/06574 SISECOR, S.A. DE C.V..PDF"/>
    <hyperlink ref="E314" r:id="rId284" display="\\Elizabethpc\generalidades2012w\ORDENES DE BIENES Y SERVCIOS\06585 LIDIA MARTINEZ DE MARROQUIN.PDF"/>
    <hyperlink ref="E310" r:id="rId285" display="\\Elizabethpc\generalidades2012w\ORDENES DE BIENES Y SERVCIOS\06589 FALMAR, S.A. DE C.V..PDF"/>
    <hyperlink ref="E313" r:id="rId286" display="\\Elizabethpc\generalidades2012w\ORDENES DE BIENES Y SERVCIOS\06586 FARMACIA SAN NICOLAS, S.A. DE C.V..PDF"/>
    <hyperlink ref="E312" r:id="rId287" display="\\Elizabethpc\generalidades2012w\ORDENES DE BIENES Y SERVCIOS\06587 LIDIA MARTINEZ DE MARROQUIN.PDF"/>
    <hyperlink ref="E311" r:id="rId288" display="\\Elizabethpc\generalidades2012w\ORDENES DE BIENES Y SERVCIOS\06588 CENTRO FARMACEUTICO DE LA FUERZA ARMADA.PDF"/>
    <hyperlink ref="E283" r:id="rId289" display="\\Elizabethpc\generalidades2012w\ORDENES DE BIENES Y SERVCIOS\06597 HECTOR MAURICIO HERNANDEZ CHACON.PDF"/>
    <hyperlink ref="E267" r:id="rId290"/>
    <hyperlink ref="E291" r:id="rId291" display="../AppData/Local/AppData/Local/GENERALIDADES2012W/ORDENES DE BIENES Y SERVCIOS/06596 ALMACENES VIDRI, S.A. DE C.V..PDF"/>
    <hyperlink ref="E292" r:id="rId292" display="../AppData/Local/AppData/Local/GENERALIDADES2012W/ORDENES DE BIENES Y SERVCIOS/06592 CASTELLA SAGARRA, S.A. DE C.V..PDF"/>
    <hyperlink ref="E293" r:id="rId293" display="../AppData/Local/AppData/Local/GENERALIDADES2012W/ORDENES DE BIENES Y SERVCIOS/06593 ANCORA, S.A. DE C.V..PDF"/>
    <hyperlink ref="E294" r:id="rId294" display="../AppData/Local/AppData/Local/GENERALIDADES2012W/ORDENES DE BIENES Y SERVCIOS/06594 HOME CENTER, S.A. DE C.V..PDF"/>
    <hyperlink ref="E295" r:id="rId295" display="../AppData/Local/AppData/Local/GENERALIDADES2012W/ORDENES DE BIENES Y SERVCIOS/06595 MARIO FRANCISCO SOSA AMBROGI.PDF"/>
    <hyperlink ref="E320" r:id="rId296" display="\\Elizabethpc\generalidades2012w\CONTRATOS 2012\CONTRATO DE SERVICIO N° 01-2012.PDF"/>
    <hyperlink ref="E321" r:id="rId297" display="\\Elizabethpc\generalidades2012w\CONTRATOS 2012\CONTRATO DE SERVICIO N° 02-2012.PDF"/>
    <hyperlink ref="E322" r:id="rId298" display="\\Elizabethpc\generalidades2012w\CONTRATOS 2012\CONTRATO DE SERVICIO N° 03-2012.PDF"/>
    <hyperlink ref="E323" r:id="rId299" display="\\Elizabethpc\generalidades2012w\CONTRATOS 2012\CONTRATO DE SUMINISTRO N° 14-2012.PDF"/>
    <hyperlink ref="E324" r:id="rId300" display="\\Elizabethpc\generalidades2012w\CONTRATOS 2012\CONTRATO DE SUMINISTRO N° 15-2012 GBM DE EL SALVADOR, S.A. DE C.V..PDF"/>
    <hyperlink ref="E325" r:id="rId301" display="\\Elizabethpc\generalidades2012w\CONTRATOS 2012\CONTRATO DE SUMINISTRO N° 16-2012  SISTEMAS C&amp;C, S.A. DE C.V..PDF"/>
    <hyperlink ref="E326" r:id="rId302" display="\\Elizabethpc\generalidades2012w\CONTRATOS 2012\CONTRATO DE SUMINISTRO N° 17-2012  D´QUISA, S.A. DE C.V..PDF"/>
    <hyperlink ref="E327" r:id="rId303" display="\\Elizabethpc\generalidades2012w\CONTRATOS 2012\CONTRATO DE SUMINISTRO N° 18-2012 RICOH EL SALVADOR, S.A. DE C.V..PDF"/>
    <hyperlink ref="E328" r:id="rId304" display="\\Elizabethpc\generalidades2012w\CONTRATOS 2012\CONTRATO DE OBRA N° 28-2012 NELSON EDUARDO MELGAR CARCAMO.PDF"/>
    <hyperlink ref="E334" r:id="rId305" display="\\Elizabethpc\generalidades2012w\ORDENES DE BIENES Y SERVCIOS\06396 HIDRO OIL, S.A. DE C.V..PDF"/>
    <hyperlink ref="E335" r:id="rId306" display="\\Elizabethpc\generalidades2012w\ORDENES DE BIENES Y SERVCIOS\06481 COPRODEPO, S.A. DE C.V..PDF"/>
    <hyperlink ref="E336" r:id="rId307" display="\\Elizabethpc\generalidades2012w\CONTRATOS 2013\CONTRATO DE SUMINISTRO E INSTALACIÓN N° 05-2013 PROTEOR.PDF"/>
    <hyperlink ref="E337" r:id="rId308" display="\\Elizabethpc\generalidades2012w\ORDENES DE BIENES Y SERVCIOS\06583 - 06584 OXIGENOS Y GASES DE EL SALVADOR, S.A. DE C.V..PDF"/>
    <hyperlink ref="E338" r:id="rId309" display="\\Elizabethpc\generalidades2012w\ORDENES DE BIENES Y SERVCIOS\06582 VIDUC, S.A. DE C.V..PDF"/>
    <hyperlink ref="E339" r:id="rId310" display="\\Elizabethpc\2013\generalidades2013w\CONTRATOS 2013\CONTRATO DE SUMINISTRO E INSTALACIÓN N° 03-2013 MARIO EUGENIO GUEVARA MARTINEZ..PDF"/>
    <hyperlink ref="E340" r:id="rId311" display="\\Elizabethpc\2013\generalidades2013w\CONTRATOS 2013\CONTRATO DE SUMINISTRO E INSTALACIÓN N° 04-2013 CARLOS ERNESTO ELIAS AVALOS..PDF"/>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39"/>
  </sheetPr>
  <dimension ref="A1:P478"/>
  <sheetViews>
    <sheetView view="pageBreakPreview" topLeftCell="B297" zoomScale="73" zoomScaleNormal="70" zoomScaleSheetLayoutView="73" workbookViewId="0">
      <selection activeCell="D301" sqref="D30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112" customWidth="1"/>
    <col min="6" max="6" width="14.28515625" style="3" customWidth="1"/>
    <col min="7" max="7" width="55.28515625" style="4" customWidth="1"/>
    <col min="8" max="15" width="11.7109375" style="4"/>
    <col min="16" max="16" width="24.42578125" style="4" customWidth="1"/>
    <col min="17" max="16384" width="11.7109375" style="4"/>
  </cols>
  <sheetData>
    <row r="1" spans="1:16" s="42" customFormat="1" x14ac:dyDescent="0.2">
      <c r="A1" s="861"/>
      <c r="B1" s="861"/>
      <c r="C1" s="861"/>
      <c r="D1" s="861"/>
      <c r="E1" s="861"/>
      <c r="F1" s="861"/>
      <c r="G1" s="861"/>
    </row>
    <row r="2" spans="1:16" s="42" customFormat="1" x14ac:dyDescent="0.2"/>
    <row r="3" spans="1:16" s="42" customFormat="1" x14ac:dyDescent="0.2"/>
    <row r="4" spans="1:16" s="42" customFormat="1" x14ac:dyDescent="0.2"/>
    <row r="5" spans="1:16" s="42" customFormat="1" x14ac:dyDescent="0.2"/>
    <row r="6" spans="1:16" s="42" customFormat="1" x14ac:dyDescent="0.2"/>
    <row r="7" spans="1:16" s="42" customFormat="1" x14ac:dyDescent="0.2"/>
    <row r="8" spans="1:16" s="42" customFormat="1" x14ac:dyDescent="0.2">
      <c r="A8" s="1"/>
      <c r="E8" s="9"/>
      <c r="F8" s="1"/>
    </row>
    <row r="9" spans="1:16" s="42" customFormat="1" x14ac:dyDescent="0.2">
      <c r="A9" s="1"/>
      <c r="E9" s="9"/>
      <c r="F9" s="1"/>
    </row>
    <row r="10" spans="1:16" s="42" customFormat="1" x14ac:dyDescent="0.2">
      <c r="A10" s="1"/>
      <c r="E10" s="9"/>
      <c r="F10" s="1"/>
    </row>
    <row r="11" spans="1:16" s="42" customFormat="1" x14ac:dyDescent="0.2">
      <c r="A11" s="1"/>
      <c r="E11" s="9"/>
      <c r="F11" s="1"/>
    </row>
    <row r="12" spans="1:16" s="42" customFormat="1" x14ac:dyDescent="0.2">
      <c r="A12" s="1"/>
      <c r="E12" s="9"/>
      <c r="F12" s="1"/>
    </row>
    <row r="13" spans="1:16" s="42" customFormat="1" x14ac:dyDescent="0.2">
      <c r="A13" s="1"/>
      <c r="E13" s="9"/>
      <c r="F13" s="1"/>
    </row>
    <row r="14" spans="1:16" s="14" customFormat="1" ht="18.75" customHeight="1" x14ac:dyDescent="0.2">
      <c r="A14" s="864" t="s">
        <v>1984</v>
      </c>
      <c r="B14" s="864"/>
      <c r="C14" s="864"/>
      <c r="D14" s="864"/>
      <c r="E14" s="864"/>
      <c r="F14" s="864"/>
      <c r="G14" s="864"/>
      <c r="H14" s="864"/>
      <c r="I14" s="864"/>
      <c r="J14" s="864"/>
      <c r="K14" s="864"/>
      <c r="L14" s="864"/>
      <c r="M14" s="864"/>
      <c r="N14" s="864"/>
      <c r="O14" s="864"/>
      <c r="P14" s="864"/>
    </row>
    <row r="15" spans="1:16" s="14" customFormat="1" ht="42.75" customHeight="1" thickBot="1" x14ac:dyDescent="0.25">
      <c r="A15" s="866" t="s">
        <v>0</v>
      </c>
      <c r="B15" s="866"/>
      <c r="C15" s="866"/>
      <c r="D15" s="866"/>
      <c r="E15" s="866"/>
      <c r="F15" s="866"/>
      <c r="G15" s="866"/>
      <c r="H15" s="866"/>
      <c r="I15" s="866"/>
      <c r="J15" s="866"/>
      <c r="K15" s="866"/>
      <c r="L15" s="866"/>
      <c r="M15" s="866"/>
      <c r="N15" s="866"/>
      <c r="O15" s="866"/>
      <c r="P15" s="866"/>
    </row>
    <row r="16" spans="1:16" s="32" customFormat="1" ht="69" customHeight="1" thickTop="1" x14ac:dyDescent="0.2">
      <c r="A16" s="898" t="s">
        <v>1075</v>
      </c>
      <c r="B16" s="900" t="s">
        <v>1076</v>
      </c>
      <c r="C16" s="900" t="s">
        <v>1077</v>
      </c>
      <c r="D16" s="900" t="s">
        <v>490</v>
      </c>
      <c r="E16" s="865" t="s">
        <v>491</v>
      </c>
      <c r="F16" s="865" t="s">
        <v>1090</v>
      </c>
      <c r="G16" s="865" t="s">
        <v>1078</v>
      </c>
      <c r="H16" s="865" t="s">
        <v>1079</v>
      </c>
      <c r="I16" s="865"/>
      <c r="J16" s="865" t="s">
        <v>1080</v>
      </c>
      <c r="K16" s="865"/>
      <c r="L16" s="865" t="s">
        <v>1081</v>
      </c>
      <c r="M16" s="865"/>
      <c r="N16" s="865"/>
      <c r="O16" s="865"/>
      <c r="P16" s="914" t="s">
        <v>1082</v>
      </c>
    </row>
    <row r="17" spans="1:16" s="32" customFormat="1" ht="45" customHeight="1" x14ac:dyDescent="0.2">
      <c r="A17" s="899"/>
      <c r="B17" s="901"/>
      <c r="C17" s="901"/>
      <c r="D17" s="901"/>
      <c r="E17" s="903"/>
      <c r="F17" s="903"/>
      <c r="G17" s="903"/>
      <c r="H17" s="116" t="s">
        <v>1083</v>
      </c>
      <c r="I17" s="116" t="s">
        <v>1084</v>
      </c>
      <c r="J17" s="116" t="s">
        <v>1085</v>
      </c>
      <c r="K17" s="116" t="s">
        <v>1084</v>
      </c>
      <c r="L17" s="116" t="s">
        <v>492</v>
      </c>
      <c r="M17" s="116" t="s">
        <v>493</v>
      </c>
      <c r="N17" s="116" t="s">
        <v>494</v>
      </c>
      <c r="O17" s="116" t="s">
        <v>495</v>
      </c>
      <c r="P17" s="915"/>
    </row>
    <row r="18" spans="1:16" s="42" customFormat="1" ht="63" x14ac:dyDescent="0.2">
      <c r="A18" s="38" t="s">
        <v>845</v>
      </c>
      <c r="B18" s="43" t="s">
        <v>1454</v>
      </c>
      <c r="C18" s="43" t="s">
        <v>2324</v>
      </c>
      <c r="D18" s="58">
        <v>11400</v>
      </c>
      <c r="E18" s="100" t="s">
        <v>1551</v>
      </c>
      <c r="F18" s="102">
        <v>41264</v>
      </c>
      <c r="G18" s="74" t="s">
        <v>1552</v>
      </c>
      <c r="H18" s="16" t="s">
        <v>496</v>
      </c>
      <c r="I18" s="15"/>
      <c r="J18" s="16" t="s">
        <v>496</v>
      </c>
      <c r="K18" s="15"/>
      <c r="L18" s="15"/>
      <c r="M18" s="16" t="s">
        <v>496</v>
      </c>
      <c r="N18" s="16"/>
      <c r="O18" s="15"/>
      <c r="P18" s="17"/>
    </row>
    <row r="19" spans="1:16" s="42" customFormat="1" ht="63" x14ac:dyDescent="0.2">
      <c r="A19" s="38" t="s">
        <v>846</v>
      </c>
      <c r="B19" s="43" t="s">
        <v>2010</v>
      </c>
      <c r="C19" s="43" t="s">
        <v>2325</v>
      </c>
      <c r="D19" s="58">
        <v>15120</v>
      </c>
      <c r="E19" s="100" t="s">
        <v>1553</v>
      </c>
      <c r="F19" s="102">
        <v>41264</v>
      </c>
      <c r="G19" s="74" t="s">
        <v>1552</v>
      </c>
      <c r="H19" s="16" t="s">
        <v>496</v>
      </c>
      <c r="I19" s="15"/>
      <c r="J19" s="16" t="s">
        <v>496</v>
      </c>
      <c r="K19" s="15"/>
      <c r="L19" s="15"/>
      <c r="M19" s="16" t="s">
        <v>496</v>
      </c>
      <c r="N19" s="16"/>
      <c r="O19" s="15"/>
      <c r="P19" s="17"/>
    </row>
    <row r="20" spans="1:16" s="42" customFormat="1" ht="63" x14ac:dyDescent="0.2">
      <c r="A20" s="38" t="s">
        <v>847</v>
      </c>
      <c r="B20" s="43" t="s">
        <v>1455</v>
      </c>
      <c r="C20" s="43" t="s">
        <v>2326</v>
      </c>
      <c r="D20" s="58">
        <v>45600</v>
      </c>
      <c r="E20" s="100" t="s">
        <v>1554</v>
      </c>
      <c r="F20" s="102">
        <v>41264</v>
      </c>
      <c r="G20" s="74" t="s">
        <v>1552</v>
      </c>
      <c r="H20" s="16" t="s">
        <v>496</v>
      </c>
      <c r="I20" s="15"/>
      <c r="J20" s="16" t="s">
        <v>496</v>
      </c>
      <c r="K20" s="15"/>
      <c r="L20" s="15"/>
      <c r="M20" s="16" t="s">
        <v>496</v>
      </c>
      <c r="N20" s="16"/>
      <c r="O20" s="15"/>
      <c r="P20" s="17"/>
    </row>
    <row r="21" spans="1:16" s="42" customFormat="1" ht="48.75" customHeight="1" x14ac:dyDescent="0.2">
      <c r="A21" s="924" t="s">
        <v>844</v>
      </c>
      <c r="B21" s="927" t="s">
        <v>1456</v>
      </c>
      <c r="C21" s="927" t="s">
        <v>2327</v>
      </c>
      <c r="D21" s="58">
        <f>5995.96+19225.03</f>
        <v>25220.989999999998</v>
      </c>
      <c r="E21" s="928" t="s">
        <v>1555</v>
      </c>
      <c r="F21" s="923">
        <v>41261</v>
      </c>
      <c r="G21" s="897" t="s">
        <v>1556</v>
      </c>
      <c r="H21" s="16" t="s">
        <v>496</v>
      </c>
      <c r="I21" s="15"/>
      <c r="J21" s="16" t="s">
        <v>496</v>
      </c>
      <c r="K21" s="15"/>
      <c r="L21" s="15"/>
      <c r="M21" s="16" t="s">
        <v>496</v>
      </c>
      <c r="N21" s="16"/>
      <c r="O21" s="15"/>
      <c r="P21" s="17"/>
    </row>
    <row r="22" spans="1:16" s="42" customFormat="1" ht="48.75" customHeight="1" x14ac:dyDescent="0.2">
      <c r="A22" s="924"/>
      <c r="B22" s="927"/>
      <c r="C22" s="927"/>
      <c r="D22" s="58">
        <v>5500</v>
      </c>
      <c r="E22" s="928"/>
      <c r="F22" s="923"/>
      <c r="G22" s="897"/>
      <c r="H22" s="16" t="s">
        <v>496</v>
      </c>
      <c r="I22" s="15"/>
      <c r="J22" s="16" t="s">
        <v>496</v>
      </c>
      <c r="K22" s="15"/>
      <c r="L22" s="15"/>
      <c r="M22" s="16" t="s">
        <v>496</v>
      </c>
      <c r="N22" s="16"/>
      <c r="O22" s="15"/>
      <c r="P22" s="17"/>
    </row>
    <row r="23" spans="1:16" s="42" customFormat="1" ht="78.75" x14ac:dyDescent="0.2">
      <c r="A23" s="924"/>
      <c r="B23" s="43" t="s">
        <v>488</v>
      </c>
      <c r="C23" s="927"/>
      <c r="D23" s="58">
        <v>2706.82</v>
      </c>
      <c r="E23" s="100" t="s">
        <v>1557</v>
      </c>
      <c r="F23" s="923"/>
      <c r="G23" s="74" t="s">
        <v>1556</v>
      </c>
      <c r="H23" s="16" t="s">
        <v>496</v>
      </c>
      <c r="I23" s="15"/>
      <c r="J23" s="16" t="s">
        <v>496</v>
      </c>
      <c r="K23" s="15"/>
      <c r="L23" s="15"/>
      <c r="M23" s="16" t="s">
        <v>496</v>
      </c>
      <c r="N23" s="16"/>
      <c r="O23" s="15"/>
      <c r="P23" s="17"/>
    </row>
    <row r="24" spans="1:16" s="42" customFormat="1" ht="30" customHeight="1" x14ac:dyDescent="0.2">
      <c r="A24" s="924" t="s">
        <v>848</v>
      </c>
      <c r="B24" s="927" t="s">
        <v>1456</v>
      </c>
      <c r="C24" s="925" t="s">
        <v>2328</v>
      </c>
      <c r="D24" s="58">
        <f>13891.43+1326.1</f>
        <v>15217.53</v>
      </c>
      <c r="E24" s="928" t="s">
        <v>1558</v>
      </c>
      <c r="F24" s="923">
        <v>41316</v>
      </c>
      <c r="G24" s="897" t="s">
        <v>1556</v>
      </c>
      <c r="H24" s="16" t="s">
        <v>496</v>
      </c>
      <c r="I24" s="15"/>
      <c r="J24" s="16" t="s">
        <v>496</v>
      </c>
      <c r="K24" s="15"/>
      <c r="L24" s="15"/>
      <c r="M24" s="16" t="s">
        <v>496</v>
      </c>
      <c r="N24" s="16"/>
      <c r="O24" s="15"/>
      <c r="P24" s="17"/>
    </row>
    <row r="25" spans="1:16" s="42" customFormat="1" ht="30" customHeight="1" x14ac:dyDescent="0.2">
      <c r="A25" s="924"/>
      <c r="B25" s="927"/>
      <c r="C25" s="926"/>
      <c r="D25" s="58">
        <v>1354.66</v>
      </c>
      <c r="E25" s="928"/>
      <c r="F25" s="923"/>
      <c r="G25" s="897"/>
      <c r="H25" s="16" t="s">
        <v>496</v>
      </c>
      <c r="I25" s="15"/>
      <c r="J25" s="16" t="s">
        <v>496</v>
      </c>
      <c r="K25" s="15"/>
      <c r="L25" s="15"/>
      <c r="M25" s="16" t="s">
        <v>496</v>
      </c>
      <c r="N25" s="16"/>
      <c r="O25" s="15"/>
      <c r="P25" s="17"/>
    </row>
    <row r="26" spans="1:16" s="42" customFormat="1" ht="63" customHeight="1" x14ac:dyDescent="0.2">
      <c r="A26" s="924" t="s">
        <v>849</v>
      </c>
      <c r="B26" s="43" t="s">
        <v>219</v>
      </c>
      <c r="C26" s="927" t="s">
        <v>2329</v>
      </c>
      <c r="D26" s="58">
        <v>37500</v>
      </c>
      <c r="E26" s="100" t="s">
        <v>1559</v>
      </c>
      <c r="F26" s="102">
        <v>41348</v>
      </c>
      <c r="G26" s="74" t="s">
        <v>1560</v>
      </c>
      <c r="H26" s="16" t="s">
        <v>496</v>
      </c>
      <c r="I26" s="15"/>
      <c r="J26" s="16" t="s">
        <v>496</v>
      </c>
      <c r="K26" s="15"/>
      <c r="L26" s="15"/>
      <c r="M26" s="16" t="s">
        <v>496</v>
      </c>
      <c r="N26" s="16"/>
      <c r="O26" s="15"/>
      <c r="P26" s="17"/>
    </row>
    <row r="27" spans="1:16" s="42" customFormat="1" ht="63" customHeight="1" x14ac:dyDescent="0.2">
      <c r="A27" s="924"/>
      <c r="B27" s="43" t="s">
        <v>485</v>
      </c>
      <c r="C27" s="927"/>
      <c r="D27" s="58">
        <v>12500</v>
      </c>
      <c r="E27" s="40" t="s">
        <v>1561</v>
      </c>
      <c r="F27" s="102">
        <v>41348</v>
      </c>
      <c r="G27" s="74" t="s">
        <v>1562</v>
      </c>
      <c r="H27" s="16" t="s">
        <v>496</v>
      </c>
      <c r="I27" s="15"/>
      <c r="J27" s="16" t="s">
        <v>496</v>
      </c>
      <c r="K27" s="15"/>
      <c r="L27" s="15"/>
      <c r="M27" s="16" t="s">
        <v>496</v>
      </c>
      <c r="N27" s="16"/>
      <c r="O27" s="15"/>
      <c r="P27" s="17"/>
    </row>
    <row r="28" spans="1:16" s="42" customFormat="1" ht="47.25" customHeight="1" x14ac:dyDescent="0.2">
      <c r="A28" s="924" t="s">
        <v>850</v>
      </c>
      <c r="B28" s="43" t="s">
        <v>1457</v>
      </c>
      <c r="C28" s="927" t="s">
        <v>2330</v>
      </c>
      <c r="D28" s="58">
        <v>3900</v>
      </c>
      <c r="E28" s="100">
        <v>6632</v>
      </c>
      <c r="F28" s="102">
        <v>41319</v>
      </c>
      <c r="G28" s="74" t="s">
        <v>1563</v>
      </c>
      <c r="H28" s="16" t="s">
        <v>496</v>
      </c>
      <c r="I28" s="15"/>
      <c r="J28" s="16" t="s">
        <v>496</v>
      </c>
      <c r="K28" s="15"/>
      <c r="L28" s="15"/>
      <c r="M28" s="16" t="s">
        <v>496</v>
      </c>
      <c r="N28" s="16"/>
      <c r="O28" s="15"/>
      <c r="P28" s="17"/>
    </row>
    <row r="29" spans="1:16" s="42" customFormat="1" ht="47.25" customHeight="1" x14ac:dyDescent="0.2">
      <c r="A29" s="924"/>
      <c r="B29" s="43" t="s">
        <v>1458</v>
      </c>
      <c r="C29" s="927"/>
      <c r="D29" s="58">
        <v>5600</v>
      </c>
      <c r="E29" s="100">
        <v>6630</v>
      </c>
      <c r="F29" s="102">
        <v>41319</v>
      </c>
      <c r="G29" s="74" t="s">
        <v>1564</v>
      </c>
      <c r="H29" s="16" t="s">
        <v>496</v>
      </c>
      <c r="I29" s="15"/>
      <c r="J29" s="16" t="s">
        <v>496</v>
      </c>
      <c r="K29" s="15"/>
      <c r="L29" s="15"/>
      <c r="M29" s="16" t="s">
        <v>496</v>
      </c>
      <c r="N29" s="16"/>
      <c r="O29" s="15"/>
      <c r="P29" s="17"/>
    </row>
    <row r="30" spans="1:16" s="42" customFormat="1" ht="75" customHeight="1" x14ac:dyDescent="0.2">
      <c r="A30" s="924" t="s">
        <v>851</v>
      </c>
      <c r="B30" s="43" t="s">
        <v>1459</v>
      </c>
      <c r="C30" s="927" t="s">
        <v>2331</v>
      </c>
      <c r="D30" s="58">
        <v>222</v>
      </c>
      <c r="E30" s="100">
        <v>6635</v>
      </c>
      <c r="F30" s="102">
        <v>41327</v>
      </c>
      <c r="G30" s="74" t="s">
        <v>1565</v>
      </c>
      <c r="H30" s="16" t="s">
        <v>496</v>
      </c>
      <c r="I30" s="16"/>
      <c r="J30" s="16" t="s">
        <v>496</v>
      </c>
      <c r="K30" s="15"/>
      <c r="L30" s="15"/>
      <c r="M30" s="16" t="s">
        <v>496</v>
      </c>
      <c r="N30" s="16"/>
      <c r="O30" s="15"/>
      <c r="P30" s="118"/>
    </row>
    <row r="31" spans="1:16" s="42" customFormat="1" ht="75" customHeight="1" x14ac:dyDescent="0.2">
      <c r="A31" s="924"/>
      <c r="B31" s="43" t="s">
        <v>1457</v>
      </c>
      <c r="C31" s="927"/>
      <c r="D31" s="58">
        <v>14931</v>
      </c>
      <c r="E31" s="100" t="s">
        <v>1566</v>
      </c>
      <c r="F31" s="102">
        <v>41333</v>
      </c>
      <c r="G31" s="74" t="s">
        <v>1567</v>
      </c>
      <c r="H31" s="16"/>
      <c r="I31" s="16" t="s">
        <v>496</v>
      </c>
      <c r="J31" s="16" t="s">
        <v>496</v>
      </c>
      <c r="K31" s="15"/>
      <c r="L31" s="15"/>
      <c r="M31" s="16"/>
      <c r="N31" s="16" t="s">
        <v>496</v>
      </c>
      <c r="O31" s="15"/>
      <c r="P31" s="17" t="s">
        <v>2003</v>
      </c>
    </row>
    <row r="32" spans="1:16" s="42" customFormat="1" ht="47.25" x14ac:dyDescent="0.2">
      <c r="A32" s="924" t="s">
        <v>852</v>
      </c>
      <c r="B32" s="43" t="s">
        <v>1099</v>
      </c>
      <c r="C32" s="927" t="s">
        <v>2332</v>
      </c>
      <c r="D32" s="58">
        <v>14375</v>
      </c>
      <c r="E32" s="100" t="s">
        <v>1568</v>
      </c>
      <c r="F32" s="102">
        <v>41316</v>
      </c>
      <c r="G32" s="74" t="s">
        <v>1569</v>
      </c>
      <c r="H32" s="16" t="s">
        <v>496</v>
      </c>
      <c r="I32" s="15"/>
      <c r="J32" s="16" t="s">
        <v>496</v>
      </c>
      <c r="K32" s="15"/>
      <c r="L32" s="15"/>
      <c r="M32" s="16" t="s">
        <v>496</v>
      </c>
      <c r="N32" s="16"/>
      <c r="O32" s="15"/>
      <c r="P32" s="17"/>
    </row>
    <row r="33" spans="1:16" s="42" customFormat="1" ht="47.25" x14ac:dyDescent="0.2">
      <c r="A33" s="924"/>
      <c r="B33" s="43" t="s">
        <v>1460</v>
      </c>
      <c r="C33" s="927"/>
      <c r="D33" s="58">
        <v>25875</v>
      </c>
      <c r="E33" s="100" t="s">
        <v>1570</v>
      </c>
      <c r="F33" s="102">
        <v>41316</v>
      </c>
      <c r="G33" s="74" t="s">
        <v>1569</v>
      </c>
      <c r="H33" s="16" t="s">
        <v>496</v>
      </c>
      <c r="I33" s="15"/>
      <c r="J33" s="16" t="s">
        <v>496</v>
      </c>
      <c r="K33" s="15"/>
      <c r="L33" s="15"/>
      <c r="M33" s="16" t="s">
        <v>496</v>
      </c>
      <c r="N33" s="16"/>
      <c r="O33" s="15"/>
      <c r="P33" s="17"/>
    </row>
    <row r="34" spans="1:16" s="42" customFormat="1" ht="50.25" customHeight="1" x14ac:dyDescent="0.2">
      <c r="A34" s="38" t="s">
        <v>853</v>
      </c>
      <c r="B34" s="43" t="s">
        <v>471</v>
      </c>
      <c r="C34" s="43" t="s">
        <v>2333</v>
      </c>
      <c r="D34" s="58">
        <v>3998.5</v>
      </c>
      <c r="E34" s="100">
        <v>6608</v>
      </c>
      <c r="F34" s="102">
        <v>41297</v>
      </c>
      <c r="G34" s="74" t="s">
        <v>1571</v>
      </c>
      <c r="H34" s="16" t="s">
        <v>496</v>
      </c>
      <c r="I34" s="15"/>
      <c r="J34" s="16" t="s">
        <v>496</v>
      </c>
      <c r="K34" s="15"/>
      <c r="L34" s="15"/>
      <c r="M34" s="16" t="s">
        <v>496</v>
      </c>
      <c r="N34" s="16"/>
      <c r="O34" s="15"/>
      <c r="P34" s="17"/>
    </row>
    <row r="35" spans="1:16" s="42" customFormat="1" ht="47.25" x14ac:dyDescent="0.2">
      <c r="A35" s="38" t="s">
        <v>854</v>
      </c>
      <c r="B35" s="43" t="s">
        <v>1176</v>
      </c>
      <c r="C35" s="43" t="s">
        <v>2334</v>
      </c>
      <c r="D35" s="58">
        <v>25943</v>
      </c>
      <c r="E35" s="100" t="s">
        <v>1572</v>
      </c>
      <c r="F35" s="102">
        <v>41331</v>
      </c>
      <c r="G35" s="74" t="s">
        <v>1573</v>
      </c>
      <c r="H35" s="16" t="s">
        <v>496</v>
      </c>
      <c r="I35" s="15"/>
      <c r="J35" s="16" t="s">
        <v>496</v>
      </c>
      <c r="K35" s="15"/>
      <c r="L35" s="15"/>
      <c r="M35" s="16" t="s">
        <v>496</v>
      </c>
      <c r="N35" s="16"/>
      <c r="O35" s="15"/>
      <c r="P35" s="17"/>
    </row>
    <row r="36" spans="1:16" s="42" customFormat="1" ht="47.25" x14ac:dyDescent="0.2">
      <c r="A36" s="924" t="s">
        <v>855</v>
      </c>
      <c r="B36" s="43" t="s">
        <v>302</v>
      </c>
      <c r="C36" s="927" t="s">
        <v>2335</v>
      </c>
      <c r="D36" s="58">
        <v>37685.730000000003</v>
      </c>
      <c r="E36" s="100" t="s">
        <v>1574</v>
      </c>
      <c r="F36" s="102">
        <v>41316</v>
      </c>
      <c r="G36" s="74" t="s">
        <v>1569</v>
      </c>
      <c r="H36" s="16" t="s">
        <v>496</v>
      </c>
      <c r="I36" s="15"/>
      <c r="J36" s="16" t="s">
        <v>496</v>
      </c>
      <c r="K36" s="15"/>
      <c r="L36" s="15"/>
      <c r="M36" s="16" t="s">
        <v>496</v>
      </c>
      <c r="N36" s="16"/>
      <c r="O36" s="15"/>
      <c r="P36" s="17"/>
    </row>
    <row r="37" spans="1:16" s="42" customFormat="1" ht="47.25" x14ac:dyDescent="0.2">
      <c r="A37" s="924"/>
      <c r="B37" s="43" t="s">
        <v>1176</v>
      </c>
      <c r="C37" s="927"/>
      <c r="D37" s="58">
        <v>12300</v>
      </c>
      <c r="E37" s="100" t="s">
        <v>1575</v>
      </c>
      <c r="F37" s="102">
        <v>41316</v>
      </c>
      <c r="G37" s="74" t="s">
        <v>1569</v>
      </c>
      <c r="H37" s="16" t="s">
        <v>496</v>
      </c>
      <c r="I37" s="15"/>
      <c r="J37" s="16" t="s">
        <v>496</v>
      </c>
      <c r="K37" s="15"/>
      <c r="L37" s="15"/>
      <c r="M37" s="16" t="s">
        <v>496</v>
      </c>
      <c r="N37" s="16"/>
      <c r="O37" s="15"/>
      <c r="P37" s="17"/>
    </row>
    <row r="38" spans="1:16" s="42" customFormat="1" ht="49.5" customHeight="1" x14ac:dyDescent="0.2">
      <c r="A38" s="38" t="s">
        <v>856</v>
      </c>
      <c r="B38" s="43" t="s">
        <v>1461</v>
      </c>
      <c r="C38" s="43" t="s">
        <v>2336</v>
      </c>
      <c r="D38" s="58">
        <v>3000</v>
      </c>
      <c r="E38" s="100">
        <v>6617</v>
      </c>
      <c r="F38" s="102">
        <v>41310</v>
      </c>
      <c r="G38" s="74" t="s">
        <v>1576</v>
      </c>
      <c r="H38" s="16" t="s">
        <v>496</v>
      </c>
      <c r="I38" s="15"/>
      <c r="J38" s="16" t="s">
        <v>496</v>
      </c>
      <c r="K38" s="15"/>
      <c r="L38" s="15"/>
      <c r="M38" s="16" t="s">
        <v>496</v>
      </c>
      <c r="N38" s="16"/>
      <c r="O38" s="15"/>
      <c r="P38" s="17"/>
    </row>
    <row r="39" spans="1:16" s="42" customFormat="1" ht="49.5" customHeight="1" x14ac:dyDescent="0.2">
      <c r="A39" s="924" t="s">
        <v>857</v>
      </c>
      <c r="B39" s="43" t="s">
        <v>67</v>
      </c>
      <c r="C39" s="927" t="s">
        <v>2337</v>
      </c>
      <c r="D39" s="58">
        <v>180</v>
      </c>
      <c r="E39" s="100">
        <v>6601</v>
      </c>
      <c r="F39" s="923">
        <v>41292</v>
      </c>
      <c r="G39" s="897" t="s">
        <v>1577</v>
      </c>
      <c r="H39" s="16" t="s">
        <v>496</v>
      </c>
      <c r="I39" s="15"/>
      <c r="J39" s="16" t="s">
        <v>496</v>
      </c>
      <c r="K39" s="15"/>
      <c r="L39" s="15"/>
      <c r="M39" s="16" t="s">
        <v>496</v>
      </c>
      <c r="N39" s="16"/>
      <c r="O39" s="15"/>
      <c r="P39" s="17"/>
    </row>
    <row r="40" spans="1:16" s="42" customFormat="1" ht="49.5" customHeight="1" x14ac:dyDescent="0.2">
      <c r="A40" s="924"/>
      <c r="B40" s="43" t="s">
        <v>473</v>
      </c>
      <c r="C40" s="927"/>
      <c r="D40" s="58">
        <v>90</v>
      </c>
      <c r="E40" s="100">
        <v>6602</v>
      </c>
      <c r="F40" s="923"/>
      <c r="G40" s="897"/>
      <c r="H40" s="16" t="s">
        <v>496</v>
      </c>
      <c r="I40" s="15"/>
      <c r="J40" s="16" t="s">
        <v>496</v>
      </c>
      <c r="K40" s="15"/>
      <c r="L40" s="15"/>
      <c r="M40" s="16" t="s">
        <v>496</v>
      </c>
      <c r="N40" s="16"/>
      <c r="O40" s="15"/>
      <c r="P40" s="17"/>
    </row>
    <row r="41" spans="1:16" s="42" customFormat="1" ht="49.5" customHeight="1" x14ac:dyDescent="0.2">
      <c r="A41" s="924"/>
      <c r="B41" s="43" t="s">
        <v>464</v>
      </c>
      <c r="C41" s="927"/>
      <c r="D41" s="58">
        <v>140</v>
      </c>
      <c r="E41" s="100">
        <v>6603</v>
      </c>
      <c r="F41" s="923"/>
      <c r="G41" s="897"/>
      <c r="H41" s="16" t="s">
        <v>496</v>
      </c>
      <c r="I41" s="15"/>
      <c r="J41" s="16" t="s">
        <v>496</v>
      </c>
      <c r="K41" s="15"/>
      <c r="L41" s="15"/>
      <c r="M41" s="16" t="s">
        <v>496</v>
      </c>
      <c r="N41" s="16"/>
      <c r="O41" s="15"/>
      <c r="P41" s="17"/>
    </row>
    <row r="42" spans="1:16" s="42" customFormat="1" ht="49.5" customHeight="1" x14ac:dyDescent="0.2">
      <c r="A42" s="924"/>
      <c r="B42" s="43" t="s">
        <v>440</v>
      </c>
      <c r="C42" s="927"/>
      <c r="D42" s="58">
        <v>90</v>
      </c>
      <c r="E42" s="100">
        <v>6604</v>
      </c>
      <c r="F42" s="923"/>
      <c r="G42" s="897"/>
      <c r="H42" s="16" t="s">
        <v>496</v>
      </c>
      <c r="I42" s="15"/>
      <c r="J42" s="16" t="s">
        <v>496</v>
      </c>
      <c r="K42" s="15"/>
      <c r="L42" s="15"/>
      <c r="M42" s="16" t="s">
        <v>496</v>
      </c>
      <c r="N42" s="16"/>
      <c r="O42" s="15"/>
      <c r="P42" s="17"/>
    </row>
    <row r="43" spans="1:16" s="42" customFormat="1" ht="49.5" customHeight="1" x14ac:dyDescent="0.2">
      <c r="A43" s="924" t="s">
        <v>858</v>
      </c>
      <c r="B43" s="43" t="s">
        <v>228</v>
      </c>
      <c r="C43" s="927" t="s">
        <v>2338</v>
      </c>
      <c r="D43" s="58">
        <f>565*82</f>
        <v>46330</v>
      </c>
      <c r="E43" s="100" t="s">
        <v>1578</v>
      </c>
      <c r="F43" s="102">
        <v>41323</v>
      </c>
      <c r="G43" s="74" t="s">
        <v>1579</v>
      </c>
      <c r="H43" s="16" t="s">
        <v>496</v>
      </c>
      <c r="I43" s="15"/>
      <c r="J43" s="16" t="s">
        <v>496</v>
      </c>
      <c r="K43" s="15"/>
      <c r="L43" s="15"/>
      <c r="M43" s="16" t="s">
        <v>496</v>
      </c>
      <c r="N43" s="16"/>
      <c r="O43" s="15"/>
      <c r="P43" s="17"/>
    </row>
    <row r="44" spans="1:16" s="42" customFormat="1" ht="47.25" x14ac:dyDescent="0.2">
      <c r="A44" s="924"/>
      <c r="B44" s="43" t="s">
        <v>450</v>
      </c>
      <c r="C44" s="927"/>
      <c r="D44" s="58">
        <v>1800</v>
      </c>
      <c r="E44" s="100" t="s">
        <v>1580</v>
      </c>
      <c r="F44" s="102">
        <v>41323</v>
      </c>
      <c r="G44" s="74" t="s">
        <v>1579</v>
      </c>
      <c r="H44" s="16" t="s">
        <v>496</v>
      </c>
      <c r="I44" s="15"/>
      <c r="J44" s="16" t="s">
        <v>496</v>
      </c>
      <c r="K44" s="15"/>
      <c r="L44" s="15"/>
      <c r="M44" s="16" t="s">
        <v>496</v>
      </c>
      <c r="N44" s="16"/>
      <c r="O44" s="15"/>
      <c r="P44" s="17"/>
    </row>
    <row r="45" spans="1:16" s="42" customFormat="1" ht="52.5" customHeight="1" x14ac:dyDescent="0.2">
      <c r="A45" s="38" t="s">
        <v>859</v>
      </c>
      <c r="B45" s="43" t="s">
        <v>450</v>
      </c>
      <c r="C45" s="43" t="s">
        <v>2339</v>
      </c>
      <c r="D45" s="58">
        <v>35340</v>
      </c>
      <c r="E45" s="100" t="s">
        <v>1581</v>
      </c>
      <c r="F45" s="102">
        <v>41333</v>
      </c>
      <c r="G45" s="74" t="s">
        <v>1582</v>
      </c>
      <c r="H45" s="16" t="s">
        <v>496</v>
      </c>
      <c r="I45" s="15"/>
      <c r="J45" s="16" t="s">
        <v>496</v>
      </c>
      <c r="K45" s="15"/>
      <c r="L45" s="15"/>
      <c r="M45" s="16" t="s">
        <v>496</v>
      </c>
      <c r="N45" s="16"/>
      <c r="O45" s="15"/>
      <c r="P45" s="17"/>
    </row>
    <row r="46" spans="1:16" s="42" customFormat="1" ht="52.5" customHeight="1" x14ac:dyDescent="0.2">
      <c r="A46" s="38" t="s">
        <v>860</v>
      </c>
      <c r="B46" s="43" t="s">
        <v>1462</v>
      </c>
      <c r="C46" s="43" t="s">
        <v>2340</v>
      </c>
      <c r="D46" s="58">
        <v>3000</v>
      </c>
      <c r="E46" s="100" t="s">
        <v>1583</v>
      </c>
      <c r="F46" s="102">
        <v>41345</v>
      </c>
      <c r="G46" s="74" t="s">
        <v>1584</v>
      </c>
      <c r="H46" s="16" t="s">
        <v>496</v>
      </c>
      <c r="I46" s="15"/>
      <c r="J46" s="16" t="s">
        <v>496</v>
      </c>
      <c r="K46" s="15"/>
      <c r="L46" s="15"/>
      <c r="M46" s="16" t="s">
        <v>496</v>
      </c>
      <c r="N46" s="16"/>
      <c r="O46" s="15"/>
      <c r="P46" s="17"/>
    </row>
    <row r="47" spans="1:16" s="42" customFormat="1" ht="52.5" customHeight="1" x14ac:dyDescent="0.2">
      <c r="A47" s="38" t="s">
        <v>861</v>
      </c>
      <c r="B47" s="43" t="s">
        <v>1198</v>
      </c>
      <c r="C47" s="43" t="s">
        <v>2341</v>
      </c>
      <c r="D47" s="58">
        <v>2400</v>
      </c>
      <c r="E47" s="100">
        <v>6611</v>
      </c>
      <c r="F47" s="102">
        <v>41302</v>
      </c>
      <c r="G47" s="74" t="s">
        <v>1585</v>
      </c>
      <c r="H47" s="16" t="s">
        <v>496</v>
      </c>
      <c r="I47" s="15"/>
      <c r="J47" s="16" t="s">
        <v>496</v>
      </c>
      <c r="K47" s="15"/>
      <c r="L47" s="15"/>
      <c r="M47" s="16" t="s">
        <v>496</v>
      </c>
      <c r="N47" s="16"/>
      <c r="O47" s="15"/>
      <c r="P47" s="17"/>
    </row>
    <row r="48" spans="1:16" s="42" customFormat="1" ht="52.5" customHeight="1" x14ac:dyDescent="0.2">
      <c r="A48" s="38" t="s">
        <v>862</v>
      </c>
      <c r="B48" s="43" t="s">
        <v>1208</v>
      </c>
      <c r="C48" s="43" t="s">
        <v>2342</v>
      </c>
      <c r="D48" s="58">
        <v>7593.6</v>
      </c>
      <c r="E48" s="100" t="s">
        <v>1586</v>
      </c>
      <c r="F48" s="102">
        <v>41310</v>
      </c>
      <c r="G48" s="74" t="s">
        <v>1587</v>
      </c>
      <c r="H48" s="16" t="s">
        <v>496</v>
      </c>
      <c r="I48" s="15"/>
      <c r="J48" s="16" t="s">
        <v>496</v>
      </c>
      <c r="K48" s="15"/>
      <c r="L48" s="15"/>
      <c r="M48" s="16" t="s">
        <v>496</v>
      </c>
      <c r="N48" s="16"/>
      <c r="O48" s="15"/>
      <c r="P48" s="17"/>
    </row>
    <row r="49" spans="1:16" s="42" customFormat="1" ht="50.25" customHeight="1" x14ac:dyDescent="0.2">
      <c r="A49" s="924" t="s">
        <v>863</v>
      </c>
      <c r="B49" s="43" t="s">
        <v>67</v>
      </c>
      <c r="C49" s="927" t="s">
        <v>2014</v>
      </c>
      <c r="D49" s="58">
        <v>169.5</v>
      </c>
      <c r="E49" s="100">
        <v>6605</v>
      </c>
      <c r="F49" s="923">
        <v>41292</v>
      </c>
      <c r="G49" s="897" t="s">
        <v>1588</v>
      </c>
      <c r="H49" s="16" t="s">
        <v>496</v>
      </c>
      <c r="I49" s="15"/>
      <c r="J49" s="16" t="s">
        <v>496</v>
      </c>
      <c r="K49" s="15"/>
      <c r="L49" s="15"/>
      <c r="M49" s="16" t="s">
        <v>496</v>
      </c>
      <c r="N49" s="16"/>
      <c r="O49" s="15"/>
      <c r="P49" s="17"/>
    </row>
    <row r="50" spans="1:16" s="42" customFormat="1" ht="50.25" customHeight="1" x14ac:dyDescent="0.2">
      <c r="A50" s="924"/>
      <c r="B50" s="43" t="s">
        <v>440</v>
      </c>
      <c r="C50" s="927"/>
      <c r="D50" s="58">
        <v>120</v>
      </c>
      <c r="E50" s="100">
        <v>6606</v>
      </c>
      <c r="F50" s="923"/>
      <c r="G50" s="897"/>
      <c r="H50" s="16" t="s">
        <v>496</v>
      </c>
      <c r="I50" s="15"/>
      <c r="J50" s="16" t="s">
        <v>496</v>
      </c>
      <c r="K50" s="15"/>
      <c r="L50" s="15"/>
      <c r="M50" s="16" t="s">
        <v>496</v>
      </c>
      <c r="N50" s="16"/>
      <c r="O50" s="15"/>
      <c r="P50" s="17"/>
    </row>
    <row r="51" spans="1:16" s="42" customFormat="1" ht="50.25" customHeight="1" x14ac:dyDescent="0.2">
      <c r="A51" s="38" t="s">
        <v>864</v>
      </c>
      <c r="B51" s="43" t="s">
        <v>1463</v>
      </c>
      <c r="C51" s="43" t="s">
        <v>2343</v>
      </c>
      <c r="D51" s="58">
        <v>880</v>
      </c>
      <c r="E51" s="100">
        <v>6619</v>
      </c>
      <c r="F51" s="102">
        <v>41310</v>
      </c>
      <c r="G51" s="74" t="s">
        <v>1589</v>
      </c>
      <c r="H51" s="16" t="s">
        <v>496</v>
      </c>
      <c r="I51" s="15"/>
      <c r="J51" s="16" t="s">
        <v>496</v>
      </c>
      <c r="K51" s="15"/>
      <c r="L51" s="15"/>
      <c r="M51" s="16" t="s">
        <v>496</v>
      </c>
      <c r="N51" s="16"/>
      <c r="O51" s="15"/>
      <c r="P51" s="17"/>
    </row>
    <row r="52" spans="1:16" s="42" customFormat="1" ht="50.25" customHeight="1" x14ac:dyDescent="0.2">
      <c r="A52" s="924" t="s">
        <v>865</v>
      </c>
      <c r="B52" s="43" t="s">
        <v>1130</v>
      </c>
      <c r="C52" s="927" t="s">
        <v>2344</v>
      </c>
      <c r="D52" s="58">
        <v>3500</v>
      </c>
      <c r="E52" s="100" t="s">
        <v>1590</v>
      </c>
      <c r="F52" s="102">
        <v>41374</v>
      </c>
      <c r="G52" s="74" t="s">
        <v>1591</v>
      </c>
      <c r="H52" s="16" t="s">
        <v>496</v>
      </c>
      <c r="I52" s="15"/>
      <c r="J52" s="16" t="s">
        <v>496</v>
      </c>
      <c r="K52" s="15"/>
      <c r="L52" s="15"/>
      <c r="M52" s="16" t="s">
        <v>496</v>
      </c>
      <c r="N52" s="16"/>
      <c r="O52" s="15"/>
      <c r="P52" s="17"/>
    </row>
    <row r="53" spans="1:16" s="42" customFormat="1" ht="50.25" customHeight="1" x14ac:dyDescent="0.2">
      <c r="A53" s="924"/>
      <c r="B53" s="43" t="s">
        <v>303</v>
      </c>
      <c r="C53" s="927"/>
      <c r="D53" s="58">
        <v>19300</v>
      </c>
      <c r="E53" s="100" t="s">
        <v>1592</v>
      </c>
      <c r="F53" s="102">
        <v>41374</v>
      </c>
      <c r="G53" s="74" t="s">
        <v>1591</v>
      </c>
      <c r="H53" s="16" t="s">
        <v>496</v>
      </c>
      <c r="I53" s="15"/>
      <c r="J53" s="16" t="s">
        <v>496</v>
      </c>
      <c r="K53" s="15"/>
      <c r="L53" s="15"/>
      <c r="M53" s="16" t="s">
        <v>496</v>
      </c>
      <c r="N53" s="16"/>
      <c r="O53" s="15"/>
      <c r="P53" s="17"/>
    </row>
    <row r="54" spans="1:16" s="42" customFormat="1" ht="50.25" customHeight="1" x14ac:dyDescent="0.2">
      <c r="A54" s="38" t="s">
        <v>866</v>
      </c>
      <c r="B54" s="43" t="s">
        <v>1464</v>
      </c>
      <c r="C54" s="43" t="s">
        <v>2345</v>
      </c>
      <c r="D54" s="58">
        <v>10000</v>
      </c>
      <c r="E54" s="100" t="s">
        <v>1593</v>
      </c>
      <c r="F54" s="102">
        <v>41333</v>
      </c>
      <c r="G54" s="74" t="s">
        <v>1582</v>
      </c>
      <c r="H54" s="16" t="s">
        <v>496</v>
      </c>
      <c r="I54" s="15"/>
      <c r="J54" s="16" t="s">
        <v>496</v>
      </c>
      <c r="K54" s="15"/>
      <c r="L54" s="15"/>
      <c r="M54" s="16" t="s">
        <v>496</v>
      </c>
      <c r="N54" s="16"/>
      <c r="O54" s="15"/>
      <c r="P54" s="17"/>
    </row>
    <row r="55" spans="1:16" s="42" customFormat="1" ht="50.25" customHeight="1" x14ac:dyDescent="0.2">
      <c r="A55" s="38" t="s">
        <v>867</v>
      </c>
      <c r="B55" s="43" t="s">
        <v>1465</v>
      </c>
      <c r="C55" s="43" t="s">
        <v>2346</v>
      </c>
      <c r="D55" s="58">
        <v>11000</v>
      </c>
      <c r="E55" s="100" t="s">
        <v>1594</v>
      </c>
      <c r="F55" s="102">
        <v>41324</v>
      </c>
      <c r="G55" s="74" t="s">
        <v>1595</v>
      </c>
      <c r="H55" s="16" t="s">
        <v>496</v>
      </c>
      <c r="I55" s="15"/>
      <c r="J55" s="16" t="s">
        <v>496</v>
      </c>
      <c r="K55" s="15"/>
      <c r="L55" s="15"/>
      <c r="M55" s="16" t="s">
        <v>496</v>
      </c>
      <c r="N55" s="16"/>
      <c r="O55" s="15"/>
      <c r="P55" s="17"/>
    </row>
    <row r="56" spans="1:16" s="42" customFormat="1" ht="36" customHeight="1" x14ac:dyDescent="0.2">
      <c r="A56" s="924" t="s">
        <v>868</v>
      </c>
      <c r="B56" s="43" t="s">
        <v>473</v>
      </c>
      <c r="C56" s="927" t="s">
        <v>2347</v>
      </c>
      <c r="D56" s="58">
        <v>169.5</v>
      </c>
      <c r="E56" s="100">
        <v>6609</v>
      </c>
      <c r="F56" s="102">
        <v>41299</v>
      </c>
      <c r="G56" s="74" t="s">
        <v>1596</v>
      </c>
      <c r="H56" s="16" t="s">
        <v>496</v>
      </c>
      <c r="I56" s="15"/>
      <c r="J56" s="16" t="s">
        <v>496</v>
      </c>
      <c r="K56" s="15"/>
      <c r="L56" s="15"/>
      <c r="M56" s="16" t="s">
        <v>496</v>
      </c>
      <c r="N56" s="16"/>
      <c r="O56" s="15"/>
      <c r="P56" s="17"/>
    </row>
    <row r="57" spans="1:16" s="42" customFormat="1" ht="36" customHeight="1" x14ac:dyDescent="0.2">
      <c r="A57" s="924"/>
      <c r="B57" s="43" t="s">
        <v>440</v>
      </c>
      <c r="C57" s="927"/>
      <c r="D57" s="58">
        <v>120</v>
      </c>
      <c r="E57" s="100">
        <v>6610</v>
      </c>
      <c r="F57" s="102">
        <v>41299</v>
      </c>
      <c r="G57" s="74" t="s">
        <v>1596</v>
      </c>
      <c r="H57" s="16" t="s">
        <v>496</v>
      </c>
      <c r="I57" s="15"/>
      <c r="J57" s="16" t="s">
        <v>496</v>
      </c>
      <c r="K57" s="15"/>
      <c r="L57" s="15"/>
      <c r="M57" s="16" t="s">
        <v>496</v>
      </c>
      <c r="N57" s="16"/>
      <c r="O57" s="15"/>
      <c r="P57" s="17"/>
    </row>
    <row r="58" spans="1:16" s="42" customFormat="1" ht="36" customHeight="1" x14ac:dyDescent="0.2">
      <c r="A58" s="924" t="s">
        <v>869</v>
      </c>
      <c r="B58" s="43" t="s">
        <v>470</v>
      </c>
      <c r="C58" s="927" t="s">
        <v>2348</v>
      </c>
      <c r="D58" s="58">
        <v>960.21</v>
      </c>
      <c r="E58" s="100">
        <v>6621</v>
      </c>
      <c r="F58" s="923">
        <v>41313</v>
      </c>
      <c r="G58" s="74" t="s">
        <v>1597</v>
      </c>
      <c r="H58" s="16" t="s">
        <v>496</v>
      </c>
      <c r="I58" s="15"/>
      <c r="J58" s="16" t="s">
        <v>496</v>
      </c>
      <c r="K58" s="15"/>
      <c r="L58" s="15"/>
      <c r="M58" s="16" t="s">
        <v>496</v>
      </c>
      <c r="N58" s="16"/>
      <c r="O58" s="15"/>
      <c r="P58" s="17"/>
    </row>
    <row r="59" spans="1:16" s="42" customFormat="1" ht="36" customHeight="1" x14ac:dyDescent="0.2">
      <c r="A59" s="924"/>
      <c r="B59" s="43" t="s">
        <v>478</v>
      </c>
      <c r="C59" s="927"/>
      <c r="D59" s="58">
        <v>309.70999999999998</v>
      </c>
      <c r="E59" s="100">
        <v>6622</v>
      </c>
      <c r="F59" s="923"/>
      <c r="G59" s="74" t="s">
        <v>1598</v>
      </c>
      <c r="H59" s="16" t="s">
        <v>496</v>
      </c>
      <c r="I59" s="15"/>
      <c r="J59" s="16" t="s">
        <v>496</v>
      </c>
      <c r="K59" s="15"/>
      <c r="L59" s="15"/>
      <c r="M59" s="16" t="s">
        <v>496</v>
      </c>
      <c r="N59" s="16"/>
      <c r="O59" s="15"/>
      <c r="P59" s="17"/>
    </row>
    <row r="60" spans="1:16" s="42" customFormat="1" ht="36" customHeight="1" x14ac:dyDescent="0.2">
      <c r="A60" s="924"/>
      <c r="B60" s="43" t="s">
        <v>1466</v>
      </c>
      <c r="C60" s="927"/>
      <c r="D60" s="58">
        <v>828.31</v>
      </c>
      <c r="E60" s="100">
        <v>6623</v>
      </c>
      <c r="F60" s="923"/>
      <c r="G60" s="74" t="s">
        <v>1599</v>
      </c>
      <c r="H60" s="16" t="s">
        <v>496</v>
      </c>
      <c r="I60" s="15"/>
      <c r="J60" s="16" t="s">
        <v>496</v>
      </c>
      <c r="K60" s="15"/>
      <c r="L60" s="15"/>
      <c r="M60" s="16" t="s">
        <v>496</v>
      </c>
      <c r="N60" s="16"/>
      <c r="O60" s="15"/>
      <c r="P60" s="17"/>
    </row>
    <row r="61" spans="1:16" s="42" customFormat="1" ht="36" customHeight="1" x14ac:dyDescent="0.2">
      <c r="A61" s="924"/>
      <c r="B61" s="43" t="s">
        <v>476</v>
      </c>
      <c r="C61" s="927"/>
      <c r="D61" s="58">
        <v>87.27</v>
      </c>
      <c r="E61" s="100">
        <v>6624</v>
      </c>
      <c r="F61" s="923"/>
      <c r="G61" s="74" t="s">
        <v>1600</v>
      </c>
      <c r="H61" s="16" t="s">
        <v>496</v>
      </c>
      <c r="I61" s="15"/>
      <c r="J61" s="16" t="s">
        <v>496</v>
      </c>
      <c r="K61" s="15"/>
      <c r="L61" s="15"/>
      <c r="M61" s="16" t="s">
        <v>496</v>
      </c>
      <c r="N61" s="16"/>
      <c r="O61" s="15"/>
      <c r="P61" s="17"/>
    </row>
    <row r="62" spans="1:16" s="42" customFormat="1" ht="36" customHeight="1" x14ac:dyDescent="0.2">
      <c r="A62" s="924"/>
      <c r="B62" s="43" t="s">
        <v>1457</v>
      </c>
      <c r="C62" s="927"/>
      <c r="D62" s="58">
        <v>614</v>
      </c>
      <c r="E62" s="100">
        <v>6625</v>
      </c>
      <c r="F62" s="923"/>
      <c r="G62" s="74" t="s">
        <v>1601</v>
      </c>
      <c r="H62" s="16" t="s">
        <v>496</v>
      </c>
      <c r="I62" s="15"/>
      <c r="J62" s="16" t="s">
        <v>496</v>
      </c>
      <c r="K62" s="15"/>
      <c r="L62" s="15"/>
      <c r="M62" s="16" t="s">
        <v>496</v>
      </c>
      <c r="N62" s="16"/>
      <c r="O62" s="15"/>
      <c r="P62" s="17"/>
    </row>
    <row r="63" spans="1:16" s="42" customFormat="1" ht="36" customHeight="1" x14ac:dyDescent="0.2">
      <c r="A63" s="924"/>
      <c r="B63" s="43" t="s">
        <v>1458</v>
      </c>
      <c r="C63" s="927"/>
      <c r="D63" s="58">
        <v>540</v>
      </c>
      <c r="E63" s="100">
        <v>6626</v>
      </c>
      <c r="F63" s="923"/>
      <c r="G63" s="74" t="s">
        <v>1602</v>
      </c>
      <c r="H63" s="16" t="s">
        <v>496</v>
      </c>
      <c r="I63" s="15"/>
      <c r="J63" s="16" t="s">
        <v>496</v>
      </c>
      <c r="K63" s="15"/>
      <c r="L63" s="15"/>
      <c r="M63" s="16" t="s">
        <v>496</v>
      </c>
      <c r="N63" s="16"/>
      <c r="O63" s="15"/>
      <c r="P63" s="17"/>
    </row>
    <row r="64" spans="1:16" s="42" customFormat="1" ht="36" customHeight="1" x14ac:dyDescent="0.2">
      <c r="A64" s="38" t="s">
        <v>870</v>
      </c>
      <c r="B64" s="43" t="s">
        <v>1467</v>
      </c>
      <c r="C64" s="43" t="s">
        <v>2349</v>
      </c>
      <c r="D64" s="58">
        <v>1314.65</v>
      </c>
      <c r="E64" s="100">
        <v>6614</v>
      </c>
      <c r="F64" s="102">
        <v>41310</v>
      </c>
      <c r="G64" s="74" t="s">
        <v>1603</v>
      </c>
      <c r="H64" s="16" t="s">
        <v>496</v>
      </c>
      <c r="I64" s="15"/>
      <c r="J64" s="16" t="s">
        <v>496</v>
      </c>
      <c r="K64" s="15"/>
      <c r="L64" s="15"/>
      <c r="M64" s="16" t="s">
        <v>496</v>
      </c>
      <c r="N64" s="16"/>
      <c r="O64" s="15"/>
      <c r="P64" s="17"/>
    </row>
    <row r="65" spans="1:16" s="42" customFormat="1" ht="57" customHeight="1" x14ac:dyDescent="0.2">
      <c r="A65" s="38" t="s">
        <v>871</v>
      </c>
      <c r="B65" s="43" t="s">
        <v>1468</v>
      </c>
      <c r="C65" s="43" t="s">
        <v>2350</v>
      </c>
      <c r="D65" s="58">
        <v>12000</v>
      </c>
      <c r="E65" s="100" t="s">
        <v>1604</v>
      </c>
      <c r="F65" s="102">
        <v>41355</v>
      </c>
      <c r="G65" s="74" t="s">
        <v>1605</v>
      </c>
      <c r="H65" s="16" t="s">
        <v>496</v>
      </c>
      <c r="I65" s="15"/>
      <c r="J65" s="16" t="s">
        <v>496</v>
      </c>
      <c r="K65" s="15"/>
      <c r="L65" s="15"/>
      <c r="M65" s="16" t="s">
        <v>496</v>
      </c>
      <c r="N65" s="16"/>
      <c r="O65" s="15"/>
      <c r="P65" s="17"/>
    </row>
    <row r="66" spans="1:16" s="42" customFormat="1" ht="45.75" customHeight="1" x14ac:dyDescent="0.2">
      <c r="A66" s="924" t="s">
        <v>872</v>
      </c>
      <c r="B66" s="43" t="s">
        <v>1156</v>
      </c>
      <c r="C66" s="927" t="s">
        <v>2351</v>
      </c>
      <c r="D66" s="58">
        <v>6600</v>
      </c>
      <c r="E66" s="100">
        <v>6627</v>
      </c>
      <c r="F66" s="923">
        <v>41316</v>
      </c>
      <c r="G66" s="897" t="s">
        <v>1606</v>
      </c>
      <c r="H66" s="16" t="s">
        <v>496</v>
      </c>
      <c r="I66" s="15"/>
      <c r="J66" s="16" t="s">
        <v>496</v>
      </c>
      <c r="K66" s="15"/>
      <c r="L66" s="15"/>
      <c r="M66" s="16" t="s">
        <v>496</v>
      </c>
      <c r="N66" s="16"/>
      <c r="O66" s="15"/>
      <c r="P66" s="17"/>
    </row>
    <row r="67" spans="1:16" s="42" customFormat="1" ht="45.75" customHeight="1" x14ac:dyDescent="0.2">
      <c r="A67" s="924"/>
      <c r="B67" s="43" t="s">
        <v>1469</v>
      </c>
      <c r="C67" s="927"/>
      <c r="D67" s="58">
        <v>9900</v>
      </c>
      <c r="E67" s="100">
        <v>6628</v>
      </c>
      <c r="F67" s="923"/>
      <c r="G67" s="897"/>
      <c r="H67" s="16" t="s">
        <v>496</v>
      </c>
      <c r="I67" s="15"/>
      <c r="J67" s="16" t="s">
        <v>496</v>
      </c>
      <c r="K67" s="15"/>
      <c r="L67" s="15"/>
      <c r="M67" s="16" t="s">
        <v>496</v>
      </c>
      <c r="N67" s="16"/>
      <c r="O67" s="15"/>
      <c r="P67" s="17"/>
    </row>
    <row r="68" spans="1:16" s="42" customFormat="1" ht="45.75" customHeight="1" x14ac:dyDescent="0.2">
      <c r="A68" s="924"/>
      <c r="B68" s="43" t="s">
        <v>1470</v>
      </c>
      <c r="C68" s="927"/>
      <c r="D68" s="58">
        <v>13673</v>
      </c>
      <c r="E68" s="100">
        <v>6629</v>
      </c>
      <c r="F68" s="923"/>
      <c r="G68" s="897"/>
      <c r="H68" s="16" t="s">
        <v>496</v>
      </c>
      <c r="I68" s="15"/>
      <c r="J68" s="16" t="s">
        <v>496</v>
      </c>
      <c r="K68" s="15"/>
      <c r="L68" s="15"/>
      <c r="M68" s="16" t="s">
        <v>496</v>
      </c>
      <c r="N68" s="16"/>
      <c r="O68" s="15"/>
      <c r="P68" s="17"/>
    </row>
    <row r="69" spans="1:16" s="42" customFormat="1" ht="45.75" customHeight="1" x14ac:dyDescent="0.2">
      <c r="A69" s="38" t="s">
        <v>873</v>
      </c>
      <c r="B69" s="43" t="s">
        <v>1457</v>
      </c>
      <c r="C69" s="43" t="s">
        <v>2352</v>
      </c>
      <c r="D69" s="58">
        <v>68</v>
      </c>
      <c r="E69" s="100">
        <v>6616</v>
      </c>
      <c r="F69" s="102">
        <v>41310</v>
      </c>
      <c r="G69" s="74" t="s">
        <v>1576</v>
      </c>
      <c r="H69" s="16" t="s">
        <v>496</v>
      </c>
      <c r="I69" s="15"/>
      <c r="J69" s="16" t="s">
        <v>496</v>
      </c>
      <c r="K69" s="15"/>
      <c r="L69" s="15"/>
      <c r="M69" s="16" t="s">
        <v>496</v>
      </c>
      <c r="N69" s="16"/>
      <c r="O69" s="15"/>
      <c r="P69" s="17"/>
    </row>
    <row r="70" spans="1:16" s="42" customFormat="1" ht="45.75" customHeight="1" x14ac:dyDescent="0.2">
      <c r="A70" s="924" t="s">
        <v>874</v>
      </c>
      <c r="B70" s="43" t="s">
        <v>67</v>
      </c>
      <c r="C70" s="927" t="s">
        <v>2347</v>
      </c>
      <c r="D70" s="58">
        <v>169.5</v>
      </c>
      <c r="E70" s="100">
        <v>6612</v>
      </c>
      <c r="F70" s="923">
        <v>41306</v>
      </c>
      <c r="G70" s="897" t="s">
        <v>1607</v>
      </c>
      <c r="H70" s="16" t="s">
        <v>496</v>
      </c>
      <c r="I70" s="15"/>
      <c r="J70" s="16" t="s">
        <v>496</v>
      </c>
      <c r="K70" s="15"/>
      <c r="L70" s="15"/>
      <c r="M70" s="16" t="s">
        <v>496</v>
      </c>
      <c r="N70" s="16"/>
      <c r="O70" s="15"/>
      <c r="P70" s="17"/>
    </row>
    <row r="71" spans="1:16" s="42" customFormat="1" ht="45.75" customHeight="1" x14ac:dyDescent="0.2">
      <c r="A71" s="924"/>
      <c r="B71" s="43" t="s">
        <v>440</v>
      </c>
      <c r="C71" s="927"/>
      <c r="D71" s="58">
        <v>120</v>
      </c>
      <c r="E71" s="100">
        <v>6613</v>
      </c>
      <c r="F71" s="923"/>
      <c r="G71" s="897"/>
      <c r="H71" s="16" t="s">
        <v>496</v>
      </c>
      <c r="I71" s="15"/>
      <c r="J71" s="16" t="s">
        <v>496</v>
      </c>
      <c r="K71" s="15"/>
      <c r="L71" s="15"/>
      <c r="M71" s="16" t="s">
        <v>496</v>
      </c>
      <c r="N71" s="16"/>
      <c r="O71" s="15"/>
      <c r="P71" s="17"/>
    </row>
    <row r="72" spans="1:16" s="42" customFormat="1" ht="45.75" customHeight="1" x14ac:dyDescent="0.2">
      <c r="A72" s="38" t="s">
        <v>875</v>
      </c>
      <c r="B72" s="43" t="s">
        <v>1471</v>
      </c>
      <c r="C72" s="43" t="s">
        <v>2353</v>
      </c>
      <c r="D72" s="58">
        <v>117</v>
      </c>
      <c r="E72" s="100">
        <v>6634</v>
      </c>
      <c r="F72" s="102">
        <v>41325</v>
      </c>
      <c r="G72" s="74" t="s">
        <v>1608</v>
      </c>
      <c r="H72" s="16" t="s">
        <v>496</v>
      </c>
      <c r="I72" s="15"/>
      <c r="J72" s="16" t="s">
        <v>496</v>
      </c>
      <c r="K72" s="15"/>
      <c r="L72" s="15"/>
      <c r="M72" s="16" t="s">
        <v>496</v>
      </c>
      <c r="N72" s="16"/>
      <c r="O72" s="15"/>
      <c r="P72" s="17"/>
    </row>
    <row r="73" spans="1:16" s="42" customFormat="1" ht="45.75" customHeight="1" x14ac:dyDescent="0.2">
      <c r="A73" s="38" t="s">
        <v>876</v>
      </c>
      <c r="B73" s="43" t="s">
        <v>129</v>
      </c>
      <c r="C73" s="43" t="s">
        <v>2354</v>
      </c>
      <c r="D73" s="58">
        <v>10150</v>
      </c>
      <c r="E73" s="100">
        <v>6638</v>
      </c>
      <c r="F73" s="102">
        <v>41339</v>
      </c>
      <c r="G73" s="74" t="s">
        <v>1609</v>
      </c>
      <c r="H73" s="16" t="s">
        <v>496</v>
      </c>
      <c r="I73" s="15"/>
      <c r="J73" s="16" t="s">
        <v>496</v>
      </c>
      <c r="K73" s="15"/>
      <c r="L73" s="15"/>
      <c r="M73" s="16" t="s">
        <v>496</v>
      </c>
      <c r="N73" s="16"/>
      <c r="O73" s="15"/>
      <c r="P73" s="17"/>
    </row>
    <row r="74" spans="1:16" s="42" customFormat="1" ht="45.75" customHeight="1" x14ac:dyDescent="0.2">
      <c r="A74" s="38" t="s">
        <v>877</v>
      </c>
      <c r="B74" s="43" t="s">
        <v>445</v>
      </c>
      <c r="C74" s="43" t="s">
        <v>2355</v>
      </c>
      <c r="D74" s="58">
        <v>118</v>
      </c>
      <c r="E74" s="100">
        <v>6633</v>
      </c>
      <c r="F74" s="102">
        <v>41323</v>
      </c>
      <c r="G74" s="74" t="s">
        <v>1610</v>
      </c>
      <c r="H74" s="16" t="s">
        <v>496</v>
      </c>
      <c r="I74" s="15"/>
      <c r="J74" s="16" t="s">
        <v>496</v>
      </c>
      <c r="K74" s="15"/>
      <c r="L74" s="15"/>
      <c r="M74" s="16" t="s">
        <v>496</v>
      </c>
      <c r="N74" s="16"/>
      <c r="O74" s="15"/>
      <c r="P74" s="17"/>
    </row>
    <row r="75" spans="1:16" s="42" customFormat="1" ht="45.75" customHeight="1" x14ac:dyDescent="0.2">
      <c r="A75" s="924" t="s">
        <v>878</v>
      </c>
      <c r="B75" s="43" t="s">
        <v>458</v>
      </c>
      <c r="C75" s="927" t="s">
        <v>2356</v>
      </c>
      <c r="D75" s="58">
        <v>8974.7999999999993</v>
      </c>
      <c r="E75" s="100">
        <v>6640</v>
      </c>
      <c r="F75" s="102">
        <v>41340</v>
      </c>
      <c r="G75" s="74" t="s">
        <v>1611</v>
      </c>
      <c r="H75" s="16" t="s">
        <v>496</v>
      </c>
      <c r="I75" s="15"/>
      <c r="J75" s="16" t="s">
        <v>496</v>
      </c>
      <c r="K75" s="15"/>
      <c r="L75" s="15"/>
      <c r="M75" s="16" t="s">
        <v>496</v>
      </c>
      <c r="N75" s="16"/>
      <c r="O75" s="15"/>
      <c r="P75" s="17"/>
    </row>
    <row r="76" spans="1:16" s="42" customFormat="1" ht="45.75" customHeight="1" x14ac:dyDescent="0.2">
      <c r="A76" s="924"/>
      <c r="B76" s="43" t="s">
        <v>1472</v>
      </c>
      <c r="C76" s="927"/>
      <c r="D76" s="58">
        <v>159.36000000000001</v>
      </c>
      <c r="E76" s="100">
        <v>6641</v>
      </c>
      <c r="F76" s="102">
        <v>41340</v>
      </c>
      <c r="G76" s="74" t="s">
        <v>1611</v>
      </c>
      <c r="H76" s="16" t="s">
        <v>496</v>
      </c>
      <c r="I76" s="15"/>
      <c r="J76" s="16" t="s">
        <v>496</v>
      </c>
      <c r="K76" s="15"/>
      <c r="L76" s="15"/>
      <c r="M76" s="16" t="s">
        <v>496</v>
      </c>
      <c r="N76" s="16"/>
      <c r="O76" s="15"/>
      <c r="P76" s="17"/>
    </row>
    <row r="77" spans="1:16" s="42" customFormat="1" ht="45.75" customHeight="1" x14ac:dyDescent="0.2">
      <c r="A77" s="924"/>
      <c r="B77" s="43" t="s">
        <v>1473</v>
      </c>
      <c r="C77" s="927"/>
      <c r="D77" s="58">
        <v>81.599999999999994</v>
      </c>
      <c r="E77" s="100">
        <v>6642</v>
      </c>
      <c r="F77" s="102">
        <v>41340</v>
      </c>
      <c r="G77" s="74" t="s">
        <v>1612</v>
      </c>
      <c r="H77" s="16" t="s">
        <v>496</v>
      </c>
      <c r="I77" s="15"/>
      <c r="J77" s="16" t="s">
        <v>496</v>
      </c>
      <c r="K77" s="15"/>
      <c r="L77" s="15"/>
      <c r="M77" s="16" t="s">
        <v>496</v>
      </c>
      <c r="N77" s="16"/>
      <c r="O77" s="15"/>
      <c r="P77" s="17"/>
    </row>
    <row r="78" spans="1:16" s="42" customFormat="1" ht="37.5" customHeight="1" x14ac:dyDescent="0.2">
      <c r="A78" s="924" t="s">
        <v>879</v>
      </c>
      <c r="B78" s="43" t="s">
        <v>1102</v>
      </c>
      <c r="C78" s="927" t="s">
        <v>2357</v>
      </c>
      <c r="D78" s="58">
        <v>1156.2</v>
      </c>
      <c r="E78" s="100">
        <v>6681</v>
      </c>
      <c r="F78" s="923">
        <v>41348</v>
      </c>
      <c r="G78" s="74" t="s">
        <v>1613</v>
      </c>
      <c r="H78" s="16" t="s">
        <v>496</v>
      </c>
      <c r="I78" s="15"/>
      <c r="J78" s="16" t="s">
        <v>496</v>
      </c>
      <c r="K78" s="15"/>
      <c r="L78" s="15"/>
      <c r="M78" s="16" t="s">
        <v>496</v>
      </c>
      <c r="N78" s="16"/>
      <c r="O78" s="15"/>
      <c r="P78" s="17"/>
    </row>
    <row r="79" spans="1:16" s="42" customFormat="1" ht="37.5" customHeight="1" x14ac:dyDescent="0.2">
      <c r="A79" s="924"/>
      <c r="B79" s="43" t="s">
        <v>1473</v>
      </c>
      <c r="C79" s="927"/>
      <c r="D79" s="58">
        <v>1173</v>
      </c>
      <c r="E79" s="100">
        <v>6682</v>
      </c>
      <c r="F79" s="923"/>
      <c r="G79" s="74" t="s">
        <v>1614</v>
      </c>
      <c r="H79" s="16" t="s">
        <v>496</v>
      </c>
      <c r="I79" s="15"/>
      <c r="J79" s="16" t="s">
        <v>496</v>
      </c>
      <c r="K79" s="15"/>
      <c r="L79" s="15"/>
      <c r="M79" s="16" t="s">
        <v>496</v>
      </c>
      <c r="N79" s="16"/>
      <c r="O79" s="15"/>
      <c r="P79" s="17"/>
    </row>
    <row r="80" spans="1:16" s="42" customFormat="1" ht="37.5" customHeight="1" x14ac:dyDescent="0.2">
      <c r="A80" s="924"/>
      <c r="B80" s="43" t="s">
        <v>458</v>
      </c>
      <c r="C80" s="927"/>
      <c r="D80" s="58">
        <v>2066.13</v>
      </c>
      <c r="E80" s="100">
        <v>6683</v>
      </c>
      <c r="F80" s="923"/>
      <c r="G80" s="74" t="s">
        <v>1615</v>
      </c>
      <c r="H80" s="16" t="s">
        <v>496</v>
      </c>
      <c r="I80" s="15"/>
      <c r="J80" s="16" t="s">
        <v>496</v>
      </c>
      <c r="K80" s="15"/>
      <c r="L80" s="15"/>
      <c r="M80" s="16" t="s">
        <v>496</v>
      </c>
      <c r="N80" s="16"/>
      <c r="O80" s="15"/>
      <c r="P80" s="17"/>
    </row>
    <row r="81" spans="1:16" s="42" customFormat="1" ht="37.5" customHeight="1" x14ac:dyDescent="0.2">
      <c r="A81" s="924" t="s">
        <v>880</v>
      </c>
      <c r="B81" s="43" t="s">
        <v>482</v>
      </c>
      <c r="C81" s="927" t="s">
        <v>2358</v>
      </c>
      <c r="D81" s="58">
        <v>615</v>
      </c>
      <c r="E81" s="100">
        <v>6709</v>
      </c>
      <c r="F81" s="923">
        <v>41354</v>
      </c>
      <c r="G81" s="74" t="s">
        <v>1616</v>
      </c>
      <c r="H81" s="16" t="s">
        <v>496</v>
      </c>
      <c r="I81" s="15"/>
      <c r="J81" s="16" t="s">
        <v>496</v>
      </c>
      <c r="K81" s="15"/>
      <c r="L81" s="15"/>
      <c r="M81" s="16" t="s">
        <v>496</v>
      </c>
      <c r="N81" s="16"/>
      <c r="O81" s="15"/>
      <c r="P81" s="17"/>
    </row>
    <row r="82" spans="1:16" s="42" customFormat="1" ht="37.5" customHeight="1" x14ac:dyDescent="0.2">
      <c r="A82" s="924"/>
      <c r="B82" s="43" t="s">
        <v>1474</v>
      </c>
      <c r="C82" s="927"/>
      <c r="D82" s="58">
        <v>4410</v>
      </c>
      <c r="E82" s="100">
        <v>6710</v>
      </c>
      <c r="F82" s="923"/>
      <c r="G82" s="74" t="s">
        <v>1616</v>
      </c>
      <c r="H82" s="16" t="s">
        <v>496</v>
      </c>
      <c r="I82" s="15"/>
      <c r="J82" s="16" t="s">
        <v>496</v>
      </c>
      <c r="K82" s="15"/>
      <c r="L82" s="15"/>
      <c r="M82" s="16" t="s">
        <v>496</v>
      </c>
      <c r="N82" s="16"/>
      <c r="O82" s="15"/>
      <c r="P82" s="17"/>
    </row>
    <row r="83" spans="1:16" s="42" customFormat="1" ht="37.5" customHeight="1" x14ac:dyDescent="0.2">
      <c r="A83" s="924" t="s">
        <v>881</v>
      </c>
      <c r="B83" s="43" t="s">
        <v>78</v>
      </c>
      <c r="C83" s="927" t="s">
        <v>2359</v>
      </c>
      <c r="D83" s="58">
        <v>2149.4</v>
      </c>
      <c r="E83" s="100">
        <v>6685</v>
      </c>
      <c r="F83" s="923">
        <v>41351</v>
      </c>
      <c r="G83" s="74" t="s">
        <v>1617</v>
      </c>
      <c r="H83" s="16" t="s">
        <v>496</v>
      </c>
      <c r="I83" s="15"/>
      <c r="J83" s="16" t="s">
        <v>496</v>
      </c>
      <c r="K83" s="15"/>
      <c r="L83" s="15"/>
      <c r="M83" s="16" t="s">
        <v>496</v>
      </c>
      <c r="N83" s="16"/>
      <c r="O83" s="15"/>
      <c r="P83" s="17"/>
    </row>
    <row r="84" spans="1:16" s="42" customFormat="1" ht="37.5" customHeight="1" x14ac:dyDescent="0.2">
      <c r="A84" s="924"/>
      <c r="B84" s="43" t="s">
        <v>3</v>
      </c>
      <c r="C84" s="927"/>
      <c r="D84" s="58">
        <f>498.06+964.35+132.24+840.7</f>
        <v>2435.3500000000004</v>
      </c>
      <c r="E84" s="100">
        <v>6686</v>
      </c>
      <c r="F84" s="923"/>
      <c r="G84" s="74" t="s">
        <v>1617</v>
      </c>
      <c r="H84" s="16" t="s">
        <v>496</v>
      </c>
      <c r="I84" s="15"/>
      <c r="J84" s="16" t="s">
        <v>496</v>
      </c>
      <c r="K84" s="15"/>
      <c r="L84" s="15"/>
      <c r="M84" s="16" t="s">
        <v>496</v>
      </c>
      <c r="N84" s="16"/>
      <c r="O84" s="15"/>
      <c r="P84" s="17"/>
    </row>
    <row r="85" spans="1:16" s="42" customFormat="1" ht="37.5" customHeight="1" x14ac:dyDescent="0.2">
      <c r="A85" s="924"/>
      <c r="B85" s="43" t="s">
        <v>2</v>
      </c>
      <c r="C85" s="927"/>
      <c r="D85" s="58">
        <v>570</v>
      </c>
      <c r="E85" s="100">
        <v>6687</v>
      </c>
      <c r="F85" s="923"/>
      <c r="G85" s="74" t="s">
        <v>1617</v>
      </c>
      <c r="H85" s="16" t="s">
        <v>496</v>
      </c>
      <c r="I85" s="15"/>
      <c r="J85" s="16" t="s">
        <v>496</v>
      </c>
      <c r="K85" s="15"/>
      <c r="L85" s="15"/>
      <c r="M85" s="16" t="s">
        <v>496</v>
      </c>
      <c r="N85" s="16"/>
      <c r="O85" s="15"/>
      <c r="P85" s="17"/>
    </row>
    <row r="86" spans="1:16" s="42" customFormat="1" ht="37.5" customHeight="1" x14ac:dyDescent="0.2">
      <c r="A86" s="924"/>
      <c r="B86" s="43" t="s">
        <v>75</v>
      </c>
      <c r="C86" s="927"/>
      <c r="D86" s="58">
        <v>12668.34</v>
      </c>
      <c r="E86" s="100">
        <v>6688</v>
      </c>
      <c r="F86" s="923"/>
      <c r="G86" s="74" t="s">
        <v>1618</v>
      </c>
      <c r="H86" s="16" t="s">
        <v>496</v>
      </c>
      <c r="I86" s="15"/>
      <c r="J86" s="16" t="s">
        <v>496</v>
      </c>
      <c r="K86" s="15"/>
      <c r="L86" s="15"/>
      <c r="M86" s="16" t="s">
        <v>496</v>
      </c>
      <c r="N86" s="16"/>
      <c r="O86" s="15"/>
      <c r="P86" s="17"/>
    </row>
    <row r="87" spans="1:16" s="42" customFormat="1" ht="37.5" customHeight="1" x14ac:dyDescent="0.2">
      <c r="A87" s="38" t="s">
        <v>882</v>
      </c>
      <c r="B87" s="43" t="s">
        <v>1475</v>
      </c>
      <c r="C87" s="43" t="s">
        <v>2015</v>
      </c>
      <c r="D87" s="58">
        <v>10476</v>
      </c>
      <c r="E87" s="100">
        <v>6637</v>
      </c>
      <c r="F87" s="102">
        <v>41339</v>
      </c>
      <c r="G87" s="74" t="s">
        <v>1619</v>
      </c>
      <c r="H87" s="16" t="s">
        <v>496</v>
      </c>
      <c r="I87" s="15"/>
      <c r="J87" s="16" t="s">
        <v>496</v>
      </c>
      <c r="K87" s="15"/>
      <c r="L87" s="15"/>
      <c r="M87" s="16" t="s">
        <v>496</v>
      </c>
      <c r="N87" s="16"/>
      <c r="O87" s="15"/>
      <c r="P87" s="17"/>
    </row>
    <row r="88" spans="1:16" s="42" customFormat="1" ht="37.5" customHeight="1" x14ac:dyDescent="0.2">
      <c r="A88" s="38" t="s">
        <v>883</v>
      </c>
      <c r="B88" s="43" t="s">
        <v>1463</v>
      </c>
      <c r="C88" s="43" t="s">
        <v>2360</v>
      </c>
      <c r="D88" s="58">
        <v>204</v>
      </c>
      <c r="E88" s="100">
        <v>6643</v>
      </c>
      <c r="F88" s="102">
        <v>41344</v>
      </c>
      <c r="G88" s="74" t="s">
        <v>1620</v>
      </c>
      <c r="H88" s="16" t="s">
        <v>496</v>
      </c>
      <c r="I88" s="15"/>
      <c r="J88" s="16" t="s">
        <v>496</v>
      </c>
      <c r="K88" s="15"/>
      <c r="L88" s="15"/>
      <c r="M88" s="16" t="s">
        <v>496</v>
      </c>
      <c r="N88" s="16"/>
      <c r="O88" s="15"/>
      <c r="P88" s="17"/>
    </row>
    <row r="89" spans="1:16" s="42" customFormat="1" ht="37.5" customHeight="1" x14ac:dyDescent="0.2">
      <c r="A89" s="38" t="s">
        <v>884</v>
      </c>
      <c r="B89" s="43" t="s">
        <v>477</v>
      </c>
      <c r="C89" s="43" t="s">
        <v>2361</v>
      </c>
      <c r="D89" s="58">
        <v>4380</v>
      </c>
      <c r="E89" s="100">
        <v>6639</v>
      </c>
      <c r="F89" s="102">
        <v>41339</v>
      </c>
      <c r="G89" s="74" t="s">
        <v>1619</v>
      </c>
      <c r="H89" s="16" t="s">
        <v>496</v>
      </c>
      <c r="I89" s="15"/>
      <c r="J89" s="16" t="s">
        <v>496</v>
      </c>
      <c r="K89" s="15"/>
      <c r="L89" s="15"/>
      <c r="M89" s="16" t="s">
        <v>496</v>
      </c>
      <c r="N89" s="16"/>
      <c r="O89" s="15"/>
      <c r="P89" s="17"/>
    </row>
    <row r="90" spans="1:16" s="42" customFormat="1" ht="37.5" customHeight="1" x14ac:dyDescent="0.2">
      <c r="A90" s="924" t="s">
        <v>885</v>
      </c>
      <c r="B90" s="43" t="s">
        <v>1476</v>
      </c>
      <c r="C90" s="927" t="s">
        <v>2362</v>
      </c>
      <c r="D90" s="58">
        <v>90</v>
      </c>
      <c r="E90" s="100">
        <v>6700</v>
      </c>
      <c r="F90" s="923">
        <v>41354</v>
      </c>
      <c r="G90" s="74" t="s">
        <v>1621</v>
      </c>
      <c r="H90" s="16" t="s">
        <v>496</v>
      </c>
      <c r="I90" s="15"/>
      <c r="J90" s="16" t="s">
        <v>496</v>
      </c>
      <c r="K90" s="15"/>
      <c r="L90" s="15"/>
      <c r="M90" s="16" t="s">
        <v>496</v>
      </c>
      <c r="N90" s="16"/>
      <c r="O90" s="15"/>
      <c r="P90" s="17"/>
    </row>
    <row r="91" spans="1:16" s="42" customFormat="1" ht="37.5" customHeight="1" x14ac:dyDescent="0.2">
      <c r="A91" s="924"/>
      <c r="B91" s="43" t="s">
        <v>1477</v>
      </c>
      <c r="C91" s="927"/>
      <c r="D91" s="58">
        <v>62.15</v>
      </c>
      <c r="E91" s="100">
        <v>6701</v>
      </c>
      <c r="F91" s="923"/>
      <c r="G91" s="74" t="s">
        <v>1621</v>
      </c>
      <c r="H91" s="16" t="s">
        <v>496</v>
      </c>
      <c r="I91" s="15"/>
      <c r="J91" s="16" t="s">
        <v>496</v>
      </c>
      <c r="K91" s="15"/>
      <c r="L91" s="15"/>
      <c r="M91" s="16" t="s">
        <v>496</v>
      </c>
      <c r="N91" s="16"/>
      <c r="O91" s="15"/>
      <c r="P91" s="17"/>
    </row>
    <row r="92" spans="1:16" s="42" customFormat="1" ht="37.5" customHeight="1" x14ac:dyDescent="0.2">
      <c r="A92" s="38" t="s">
        <v>886</v>
      </c>
      <c r="B92" s="43" t="s">
        <v>67</v>
      </c>
      <c r="C92" s="43" t="s">
        <v>2363</v>
      </c>
      <c r="D92" s="58">
        <v>203.4</v>
      </c>
      <c r="E92" s="100">
        <v>6636</v>
      </c>
      <c r="F92" s="102">
        <v>41334</v>
      </c>
      <c r="G92" s="74" t="s">
        <v>1622</v>
      </c>
      <c r="H92" s="16" t="s">
        <v>496</v>
      </c>
      <c r="I92" s="15"/>
      <c r="J92" s="16" t="s">
        <v>496</v>
      </c>
      <c r="K92" s="15"/>
      <c r="L92" s="15"/>
      <c r="M92" s="16" t="s">
        <v>496</v>
      </c>
      <c r="N92" s="16"/>
      <c r="O92" s="15"/>
      <c r="P92" s="17"/>
    </row>
    <row r="93" spans="1:16" s="42" customFormat="1" ht="37.5" customHeight="1" x14ac:dyDescent="0.2">
      <c r="A93" s="924" t="s">
        <v>887</v>
      </c>
      <c r="B93" s="43" t="s">
        <v>477</v>
      </c>
      <c r="C93" s="927" t="s">
        <v>2364</v>
      </c>
      <c r="D93" s="58">
        <v>526</v>
      </c>
      <c r="E93" s="100">
        <v>6702</v>
      </c>
      <c r="F93" s="923">
        <v>41354</v>
      </c>
      <c r="G93" s="74" t="s">
        <v>1623</v>
      </c>
      <c r="H93" s="16" t="s">
        <v>496</v>
      </c>
      <c r="I93" s="15"/>
      <c r="J93" s="16" t="s">
        <v>496</v>
      </c>
      <c r="K93" s="15"/>
      <c r="L93" s="15"/>
      <c r="M93" s="16" t="s">
        <v>496</v>
      </c>
      <c r="N93" s="16"/>
      <c r="O93" s="15"/>
      <c r="P93" s="17"/>
    </row>
    <row r="94" spans="1:16" s="42" customFormat="1" ht="37.5" customHeight="1" x14ac:dyDescent="0.2">
      <c r="A94" s="924"/>
      <c r="B94" s="43" t="s">
        <v>1099</v>
      </c>
      <c r="C94" s="927"/>
      <c r="D94" s="58">
        <f>1400+1150</f>
        <v>2550</v>
      </c>
      <c r="E94" s="100">
        <v>6703</v>
      </c>
      <c r="F94" s="923"/>
      <c r="G94" s="74" t="s">
        <v>1624</v>
      </c>
      <c r="H94" s="16" t="s">
        <v>496</v>
      </c>
      <c r="I94" s="15"/>
      <c r="J94" s="16" t="s">
        <v>496</v>
      </c>
      <c r="K94" s="15"/>
      <c r="L94" s="15"/>
      <c r="M94" s="16" t="s">
        <v>496</v>
      </c>
      <c r="N94" s="16"/>
      <c r="O94" s="15"/>
      <c r="P94" s="17"/>
    </row>
    <row r="95" spans="1:16" s="42" customFormat="1" ht="37.5" customHeight="1" x14ac:dyDescent="0.2">
      <c r="A95" s="924"/>
      <c r="B95" s="43" t="s">
        <v>302</v>
      </c>
      <c r="C95" s="927"/>
      <c r="D95" s="58">
        <v>2222.87</v>
      </c>
      <c r="E95" s="100">
        <v>6704</v>
      </c>
      <c r="F95" s="923"/>
      <c r="G95" s="74" t="s">
        <v>1625</v>
      </c>
      <c r="H95" s="16" t="s">
        <v>496</v>
      </c>
      <c r="I95" s="15"/>
      <c r="J95" s="16" t="s">
        <v>496</v>
      </c>
      <c r="K95" s="15"/>
      <c r="L95" s="15"/>
      <c r="M95" s="16" t="s">
        <v>496</v>
      </c>
      <c r="N95" s="16"/>
      <c r="O95" s="15"/>
      <c r="P95" s="17"/>
    </row>
    <row r="96" spans="1:16" s="42" customFormat="1" ht="45.75" customHeight="1" x14ac:dyDescent="0.2">
      <c r="A96" s="924" t="s">
        <v>888</v>
      </c>
      <c r="B96" s="43" t="s">
        <v>1194</v>
      </c>
      <c r="C96" s="927" t="s">
        <v>2365</v>
      </c>
      <c r="D96" s="58">
        <v>2279.33</v>
      </c>
      <c r="E96" s="100">
        <v>6739</v>
      </c>
      <c r="F96" s="102">
        <v>41394</v>
      </c>
      <c r="G96" s="74" t="s">
        <v>1626</v>
      </c>
      <c r="H96" s="16" t="s">
        <v>496</v>
      </c>
      <c r="I96" s="15"/>
      <c r="J96" s="16" t="s">
        <v>496</v>
      </c>
      <c r="K96" s="15"/>
      <c r="L96" s="15"/>
      <c r="M96" s="16" t="s">
        <v>496</v>
      </c>
      <c r="N96" s="16"/>
      <c r="O96" s="15"/>
      <c r="P96" s="17"/>
    </row>
    <row r="97" spans="1:16" s="42" customFormat="1" ht="66" customHeight="1" x14ac:dyDescent="0.2">
      <c r="A97" s="924"/>
      <c r="B97" s="43" t="s">
        <v>1478</v>
      </c>
      <c r="C97" s="927"/>
      <c r="D97" s="58">
        <v>6605.3</v>
      </c>
      <c r="E97" s="100" t="s">
        <v>1627</v>
      </c>
      <c r="F97" s="102">
        <v>41411</v>
      </c>
      <c r="G97" s="74" t="s">
        <v>1628</v>
      </c>
      <c r="H97" s="16" t="s">
        <v>496</v>
      </c>
      <c r="I97" s="15"/>
      <c r="J97" s="16" t="s">
        <v>496</v>
      </c>
      <c r="K97" s="15"/>
      <c r="L97" s="15"/>
      <c r="M97" s="16" t="s">
        <v>496</v>
      </c>
      <c r="N97" s="16"/>
      <c r="O97" s="15"/>
      <c r="P97" s="17"/>
    </row>
    <row r="98" spans="1:16" s="42" customFormat="1" ht="66" customHeight="1" x14ac:dyDescent="0.2">
      <c r="A98" s="924"/>
      <c r="B98" s="43" t="s">
        <v>145</v>
      </c>
      <c r="C98" s="927"/>
      <c r="D98" s="58">
        <v>5036.8500000000004</v>
      </c>
      <c r="E98" s="100" t="s">
        <v>1629</v>
      </c>
      <c r="F98" s="102">
        <v>41411</v>
      </c>
      <c r="G98" s="74" t="s">
        <v>1630</v>
      </c>
      <c r="H98" s="16" t="s">
        <v>496</v>
      </c>
      <c r="I98" s="15"/>
      <c r="J98" s="16" t="s">
        <v>496</v>
      </c>
      <c r="K98" s="15"/>
      <c r="L98" s="15"/>
      <c r="M98" s="16" t="s">
        <v>496</v>
      </c>
      <c r="N98" s="16"/>
      <c r="O98" s="15"/>
      <c r="P98" s="17"/>
    </row>
    <row r="99" spans="1:16" s="42" customFormat="1" ht="45.75" customHeight="1" x14ac:dyDescent="0.2">
      <c r="A99" s="924"/>
      <c r="B99" s="43" t="s">
        <v>5</v>
      </c>
      <c r="C99" s="927"/>
      <c r="D99" s="58">
        <v>956.26</v>
      </c>
      <c r="E99" s="100">
        <v>6740</v>
      </c>
      <c r="F99" s="102">
        <v>41394</v>
      </c>
      <c r="G99" s="74" t="s">
        <v>1631</v>
      </c>
      <c r="H99" s="16" t="s">
        <v>496</v>
      </c>
      <c r="I99" s="15"/>
      <c r="J99" s="16" t="s">
        <v>496</v>
      </c>
      <c r="K99" s="15"/>
      <c r="L99" s="15"/>
      <c r="M99" s="16" t="s">
        <v>496</v>
      </c>
      <c r="N99" s="16"/>
      <c r="O99" s="15"/>
      <c r="P99" s="17"/>
    </row>
    <row r="100" spans="1:16" s="42" customFormat="1" ht="52.5" customHeight="1" x14ac:dyDescent="0.2">
      <c r="A100" s="38" t="s">
        <v>889</v>
      </c>
      <c r="B100" s="43" t="s">
        <v>1479</v>
      </c>
      <c r="C100" s="43" t="s">
        <v>2366</v>
      </c>
      <c r="D100" s="58">
        <v>307.31</v>
      </c>
      <c r="E100" s="100">
        <v>6680</v>
      </c>
      <c r="F100" s="102">
        <v>41347</v>
      </c>
      <c r="G100" s="74" t="s">
        <v>1632</v>
      </c>
      <c r="H100" s="16" t="s">
        <v>496</v>
      </c>
      <c r="I100" s="15"/>
      <c r="J100" s="16" t="s">
        <v>496</v>
      </c>
      <c r="K100" s="15"/>
      <c r="L100" s="15"/>
      <c r="M100" s="16" t="s">
        <v>496</v>
      </c>
      <c r="N100" s="16"/>
      <c r="O100" s="15"/>
      <c r="P100" s="17"/>
    </row>
    <row r="101" spans="1:16" s="42" customFormat="1" ht="52.5" customHeight="1" x14ac:dyDescent="0.2">
      <c r="A101" s="924" t="s">
        <v>890</v>
      </c>
      <c r="B101" s="43" t="s">
        <v>1159</v>
      </c>
      <c r="C101" s="927" t="s">
        <v>2367</v>
      </c>
      <c r="D101" s="58">
        <v>506.4</v>
      </c>
      <c r="E101" s="100">
        <v>6692</v>
      </c>
      <c r="F101" s="923">
        <v>41354</v>
      </c>
      <c r="G101" s="74" t="s">
        <v>1633</v>
      </c>
      <c r="H101" s="16" t="s">
        <v>496</v>
      </c>
      <c r="I101" s="15"/>
      <c r="J101" s="16" t="s">
        <v>496</v>
      </c>
      <c r="K101" s="15"/>
      <c r="L101" s="15"/>
      <c r="M101" s="16" t="s">
        <v>496</v>
      </c>
      <c r="N101" s="16"/>
      <c r="O101" s="15"/>
      <c r="P101" s="17"/>
    </row>
    <row r="102" spans="1:16" s="42" customFormat="1" ht="52.5" customHeight="1" x14ac:dyDescent="0.2">
      <c r="A102" s="924"/>
      <c r="B102" s="43" t="s">
        <v>1480</v>
      </c>
      <c r="C102" s="927"/>
      <c r="D102" s="58">
        <v>379.6</v>
      </c>
      <c r="E102" s="100">
        <v>6693</v>
      </c>
      <c r="F102" s="923"/>
      <c r="G102" s="74" t="s">
        <v>1634</v>
      </c>
      <c r="H102" s="16" t="s">
        <v>496</v>
      </c>
      <c r="I102" s="15"/>
      <c r="J102" s="16" t="s">
        <v>496</v>
      </c>
      <c r="K102" s="15"/>
      <c r="L102" s="15"/>
      <c r="M102" s="16" t="s">
        <v>496</v>
      </c>
      <c r="N102" s="16"/>
      <c r="O102" s="15"/>
      <c r="P102" s="17"/>
    </row>
    <row r="103" spans="1:16" s="42" customFormat="1" ht="52.5" customHeight="1" x14ac:dyDescent="0.2">
      <c r="A103" s="924"/>
      <c r="B103" s="43" t="s">
        <v>1160</v>
      </c>
      <c r="C103" s="927"/>
      <c r="D103" s="58">
        <v>379.6</v>
      </c>
      <c r="E103" s="100">
        <v>6694</v>
      </c>
      <c r="F103" s="923"/>
      <c r="G103" s="74" t="s">
        <v>1635</v>
      </c>
      <c r="H103" s="16" t="s">
        <v>496</v>
      </c>
      <c r="I103" s="15"/>
      <c r="J103" s="16" t="s">
        <v>496</v>
      </c>
      <c r="K103" s="15"/>
      <c r="L103" s="15"/>
      <c r="M103" s="16" t="s">
        <v>496</v>
      </c>
      <c r="N103" s="16"/>
      <c r="O103" s="15"/>
      <c r="P103" s="17"/>
    </row>
    <row r="104" spans="1:16" s="42" customFormat="1" ht="52.5" customHeight="1" x14ac:dyDescent="0.2">
      <c r="A104" s="924"/>
      <c r="B104" s="43" t="s">
        <v>459</v>
      </c>
      <c r="C104" s="927"/>
      <c r="D104" s="58">
        <v>260</v>
      </c>
      <c r="E104" s="100">
        <v>6695</v>
      </c>
      <c r="F104" s="923"/>
      <c r="G104" s="74" t="s">
        <v>1636</v>
      </c>
      <c r="H104" s="16" t="s">
        <v>496</v>
      </c>
      <c r="I104" s="15"/>
      <c r="J104" s="16" t="s">
        <v>496</v>
      </c>
      <c r="K104" s="15"/>
      <c r="L104" s="15"/>
      <c r="M104" s="16" t="s">
        <v>496</v>
      </c>
      <c r="N104" s="16"/>
      <c r="O104" s="15"/>
      <c r="P104" s="17"/>
    </row>
    <row r="105" spans="1:16" s="42" customFormat="1" ht="52.5" customHeight="1" x14ac:dyDescent="0.2">
      <c r="A105" s="924"/>
      <c r="B105" s="43" t="s">
        <v>1161</v>
      </c>
      <c r="C105" s="927"/>
      <c r="D105" s="58">
        <v>47.5</v>
      </c>
      <c r="E105" s="100">
        <v>6696</v>
      </c>
      <c r="F105" s="923"/>
      <c r="G105" s="74" t="s">
        <v>1637</v>
      </c>
      <c r="H105" s="16" t="s">
        <v>496</v>
      </c>
      <c r="I105" s="15"/>
      <c r="J105" s="16" t="s">
        <v>496</v>
      </c>
      <c r="K105" s="15"/>
      <c r="L105" s="15"/>
      <c r="M105" s="16" t="s">
        <v>496</v>
      </c>
      <c r="N105" s="16"/>
      <c r="O105" s="15"/>
      <c r="P105" s="17"/>
    </row>
    <row r="106" spans="1:16" s="42" customFormat="1" ht="52.5" customHeight="1" x14ac:dyDescent="0.2">
      <c r="A106" s="924"/>
      <c r="B106" s="43" t="s">
        <v>1481</v>
      </c>
      <c r="C106" s="927"/>
      <c r="D106" s="58">
        <v>158.19999999999999</v>
      </c>
      <c r="E106" s="100">
        <v>6706</v>
      </c>
      <c r="F106" s="923"/>
      <c r="G106" s="74" t="s">
        <v>1638</v>
      </c>
      <c r="H106" s="16" t="s">
        <v>496</v>
      </c>
      <c r="I106" s="15"/>
      <c r="J106" s="16" t="s">
        <v>496</v>
      </c>
      <c r="K106" s="15"/>
      <c r="L106" s="15"/>
      <c r="M106" s="16" t="s">
        <v>496</v>
      </c>
      <c r="N106" s="16"/>
      <c r="O106" s="15"/>
      <c r="P106" s="17"/>
    </row>
    <row r="107" spans="1:16" s="42" customFormat="1" ht="52.5" customHeight="1" x14ac:dyDescent="0.2">
      <c r="A107" s="924"/>
      <c r="B107" s="43" t="s">
        <v>1482</v>
      </c>
      <c r="C107" s="927"/>
      <c r="D107" s="58">
        <v>226</v>
      </c>
      <c r="E107" s="100">
        <v>6707</v>
      </c>
      <c r="F107" s="923"/>
      <c r="G107" s="74" t="s">
        <v>1639</v>
      </c>
      <c r="H107" s="16" t="s">
        <v>496</v>
      </c>
      <c r="I107" s="15"/>
      <c r="J107" s="16" t="s">
        <v>496</v>
      </c>
      <c r="K107" s="15"/>
      <c r="L107" s="15"/>
      <c r="M107" s="16" t="s">
        <v>496</v>
      </c>
      <c r="N107" s="16"/>
      <c r="O107" s="15"/>
      <c r="P107" s="17"/>
    </row>
    <row r="108" spans="1:16" s="42" customFormat="1" ht="52.5" customHeight="1" x14ac:dyDescent="0.2">
      <c r="A108" s="924"/>
      <c r="B108" s="43" t="s">
        <v>1483</v>
      </c>
      <c r="C108" s="927"/>
      <c r="D108" s="58">
        <v>120</v>
      </c>
      <c r="E108" s="100">
        <v>6699</v>
      </c>
      <c r="F108" s="923"/>
      <c r="G108" s="74" t="s">
        <v>1640</v>
      </c>
      <c r="H108" s="16" t="s">
        <v>496</v>
      </c>
      <c r="I108" s="15"/>
      <c r="J108" s="16" t="s">
        <v>496</v>
      </c>
      <c r="K108" s="15"/>
      <c r="L108" s="15"/>
      <c r="M108" s="16" t="s">
        <v>496</v>
      </c>
      <c r="N108" s="16"/>
      <c r="O108" s="15"/>
      <c r="P108" s="17"/>
    </row>
    <row r="109" spans="1:16" s="42" customFormat="1" ht="50.25" customHeight="1" x14ac:dyDescent="0.2">
      <c r="A109" s="38" t="s">
        <v>891</v>
      </c>
      <c r="B109" s="43" t="s">
        <v>1484</v>
      </c>
      <c r="C109" s="43" t="s">
        <v>2368</v>
      </c>
      <c r="D109" s="58">
        <v>720</v>
      </c>
      <c r="E109" s="100">
        <v>6677</v>
      </c>
      <c r="F109" s="102">
        <v>41345</v>
      </c>
      <c r="G109" s="74" t="s">
        <v>1641</v>
      </c>
      <c r="H109" s="16" t="s">
        <v>496</v>
      </c>
      <c r="I109" s="15"/>
      <c r="J109" s="16" t="s">
        <v>496</v>
      </c>
      <c r="K109" s="15"/>
      <c r="L109" s="15"/>
      <c r="M109" s="16" t="s">
        <v>496</v>
      </c>
      <c r="N109" s="16"/>
      <c r="O109" s="15"/>
      <c r="P109" s="17"/>
    </row>
    <row r="110" spans="1:16" s="42" customFormat="1" ht="50.25" customHeight="1" x14ac:dyDescent="0.2">
      <c r="A110" s="924" t="s">
        <v>892</v>
      </c>
      <c r="B110" s="43" t="s">
        <v>67</v>
      </c>
      <c r="C110" s="927" t="s">
        <v>2369</v>
      </c>
      <c r="D110" s="58">
        <v>740.38</v>
      </c>
      <c r="E110" s="100">
        <v>6678</v>
      </c>
      <c r="F110" s="923">
        <v>41345</v>
      </c>
      <c r="G110" s="74" t="s">
        <v>1642</v>
      </c>
      <c r="H110" s="16" t="s">
        <v>496</v>
      </c>
      <c r="I110" s="15"/>
      <c r="J110" s="16" t="s">
        <v>496</v>
      </c>
      <c r="K110" s="15"/>
      <c r="L110" s="15"/>
      <c r="M110" s="16" t="s">
        <v>496</v>
      </c>
      <c r="N110" s="16"/>
      <c r="O110" s="15"/>
      <c r="P110" s="17"/>
    </row>
    <row r="111" spans="1:16" s="42" customFormat="1" ht="50.25" customHeight="1" x14ac:dyDescent="0.2">
      <c r="A111" s="924"/>
      <c r="B111" s="43" t="s">
        <v>473</v>
      </c>
      <c r="C111" s="927"/>
      <c r="D111" s="58">
        <v>678.69</v>
      </c>
      <c r="E111" s="100">
        <v>6679</v>
      </c>
      <c r="F111" s="923"/>
      <c r="G111" s="74" t="s">
        <v>1642</v>
      </c>
      <c r="H111" s="16" t="s">
        <v>496</v>
      </c>
      <c r="I111" s="15"/>
      <c r="J111" s="16" t="s">
        <v>496</v>
      </c>
      <c r="K111" s="15"/>
      <c r="L111" s="15"/>
      <c r="M111" s="16" t="s">
        <v>496</v>
      </c>
      <c r="N111" s="16"/>
      <c r="O111" s="15"/>
      <c r="P111" s="17"/>
    </row>
    <row r="112" spans="1:16" s="42" customFormat="1" ht="50.25" customHeight="1" x14ac:dyDescent="0.2">
      <c r="A112" s="38" t="s">
        <v>893</v>
      </c>
      <c r="B112" s="43" t="s">
        <v>1485</v>
      </c>
      <c r="C112" s="43" t="s">
        <v>2370</v>
      </c>
      <c r="D112" s="58">
        <v>3190.7</v>
      </c>
      <c r="E112" s="100">
        <v>6708</v>
      </c>
      <c r="F112" s="102">
        <v>41354</v>
      </c>
      <c r="G112" s="74" t="s">
        <v>1643</v>
      </c>
      <c r="H112" s="16" t="s">
        <v>496</v>
      </c>
      <c r="I112" s="15"/>
      <c r="J112" s="16" t="s">
        <v>496</v>
      </c>
      <c r="K112" s="15"/>
      <c r="L112" s="15"/>
      <c r="M112" s="16" t="s">
        <v>496</v>
      </c>
      <c r="N112" s="16"/>
      <c r="O112" s="15"/>
      <c r="P112" s="17"/>
    </row>
    <row r="113" spans="1:16" s="42" customFormat="1" ht="50.25" customHeight="1" x14ac:dyDescent="0.2">
      <c r="A113" s="924" t="s">
        <v>894</v>
      </c>
      <c r="B113" s="43" t="s">
        <v>164</v>
      </c>
      <c r="C113" s="927" t="s">
        <v>1985</v>
      </c>
      <c r="D113" s="58">
        <v>3596.32</v>
      </c>
      <c r="E113" s="100">
        <v>6736</v>
      </c>
      <c r="F113" s="102">
        <v>41394</v>
      </c>
      <c r="G113" s="74" t="s">
        <v>1644</v>
      </c>
      <c r="H113" s="16" t="s">
        <v>496</v>
      </c>
      <c r="I113" s="15"/>
      <c r="J113" s="16" t="s">
        <v>496</v>
      </c>
      <c r="K113" s="15"/>
      <c r="L113" s="15"/>
      <c r="M113" s="16" t="s">
        <v>496</v>
      </c>
      <c r="N113" s="16"/>
      <c r="O113" s="15"/>
      <c r="P113" s="17"/>
    </row>
    <row r="114" spans="1:16" s="42" customFormat="1" ht="50.25" customHeight="1" x14ac:dyDescent="0.2">
      <c r="A114" s="924"/>
      <c r="B114" s="43" t="s">
        <v>466</v>
      </c>
      <c r="C114" s="927"/>
      <c r="D114" s="58">
        <v>1073.08</v>
      </c>
      <c r="E114" s="100">
        <v>6737</v>
      </c>
      <c r="F114" s="102">
        <v>41394</v>
      </c>
      <c r="G114" s="74" t="s">
        <v>1645</v>
      </c>
      <c r="H114" s="16" t="s">
        <v>496</v>
      </c>
      <c r="I114" s="15"/>
      <c r="J114" s="16" t="s">
        <v>496</v>
      </c>
      <c r="K114" s="15"/>
      <c r="L114" s="15"/>
      <c r="M114" s="16" t="s">
        <v>496</v>
      </c>
      <c r="N114" s="16"/>
      <c r="O114" s="15"/>
      <c r="P114" s="17"/>
    </row>
    <row r="115" spans="1:16" s="42" customFormat="1" ht="50.25" customHeight="1" x14ac:dyDescent="0.2">
      <c r="A115" s="924"/>
      <c r="B115" s="43" t="s">
        <v>1486</v>
      </c>
      <c r="C115" s="927"/>
      <c r="D115" s="58">
        <v>938.2</v>
      </c>
      <c r="E115" s="100">
        <v>6738</v>
      </c>
      <c r="F115" s="102">
        <v>41394</v>
      </c>
      <c r="G115" s="74" t="s">
        <v>1646</v>
      </c>
      <c r="H115" s="16" t="s">
        <v>496</v>
      </c>
      <c r="I115" s="15"/>
      <c r="J115" s="16" t="s">
        <v>496</v>
      </c>
      <c r="K115" s="15"/>
      <c r="L115" s="15"/>
      <c r="M115" s="16" t="s">
        <v>496</v>
      </c>
      <c r="N115" s="16"/>
      <c r="O115" s="15"/>
      <c r="P115" s="17"/>
    </row>
    <row r="116" spans="1:16" s="42" customFormat="1" ht="50.25" customHeight="1" x14ac:dyDescent="0.2">
      <c r="A116" s="924" t="s">
        <v>895</v>
      </c>
      <c r="B116" s="43" t="s">
        <v>172</v>
      </c>
      <c r="C116" s="927" t="s">
        <v>2371</v>
      </c>
      <c r="D116" s="58">
        <v>19018.25</v>
      </c>
      <c r="E116" s="100" t="s">
        <v>1647</v>
      </c>
      <c r="F116" s="102">
        <v>41422</v>
      </c>
      <c r="G116" s="74" t="s">
        <v>1648</v>
      </c>
      <c r="H116" s="16" t="s">
        <v>496</v>
      </c>
      <c r="I116" s="16"/>
      <c r="J116" s="16" t="s">
        <v>496</v>
      </c>
      <c r="K116" s="15"/>
      <c r="L116" s="15"/>
      <c r="M116" s="16" t="s">
        <v>496</v>
      </c>
      <c r="N116" s="16"/>
      <c r="O116" s="15"/>
      <c r="P116" s="17"/>
    </row>
    <row r="117" spans="1:16" s="42" customFormat="1" ht="50.25" customHeight="1" x14ac:dyDescent="0.2">
      <c r="A117" s="924"/>
      <c r="B117" s="43" t="s">
        <v>174</v>
      </c>
      <c r="C117" s="927"/>
      <c r="D117" s="58">
        <v>823</v>
      </c>
      <c r="E117" s="100">
        <v>6763</v>
      </c>
      <c r="F117" s="102">
        <v>41415</v>
      </c>
      <c r="G117" s="74" t="s">
        <v>1649</v>
      </c>
      <c r="H117" s="16" t="s">
        <v>496</v>
      </c>
      <c r="I117" s="15"/>
      <c r="J117" s="16" t="s">
        <v>496</v>
      </c>
      <c r="K117" s="15"/>
      <c r="L117" s="15"/>
      <c r="M117" s="16" t="s">
        <v>496</v>
      </c>
      <c r="N117" s="16"/>
      <c r="O117" s="15"/>
      <c r="P117" s="17"/>
    </row>
    <row r="118" spans="1:16" s="42" customFormat="1" ht="50.25" customHeight="1" x14ac:dyDescent="0.2">
      <c r="A118" s="924"/>
      <c r="B118" s="43" t="s">
        <v>168</v>
      </c>
      <c r="C118" s="927"/>
      <c r="D118" s="58">
        <v>17557.5</v>
      </c>
      <c r="E118" s="100" t="s">
        <v>1650</v>
      </c>
      <c r="F118" s="102">
        <v>41422</v>
      </c>
      <c r="G118" s="74" t="s">
        <v>1651</v>
      </c>
      <c r="H118" s="16" t="s">
        <v>496</v>
      </c>
      <c r="I118" s="15"/>
      <c r="J118" s="16" t="s">
        <v>496</v>
      </c>
      <c r="K118" s="15"/>
      <c r="L118" s="15"/>
      <c r="M118" s="16" t="s">
        <v>496</v>
      </c>
      <c r="N118" s="16"/>
      <c r="O118" s="15"/>
      <c r="P118" s="17"/>
    </row>
    <row r="119" spans="1:16" s="42" customFormat="1" ht="50.25" customHeight="1" x14ac:dyDescent="0.2">
      <c r="A119" s="38" t="s">
        <v>896</v>
      </c>
      <c r="B119" s="43" t="s">
        <v>1487</v>
      </c>
      <c r="C119" s="43" t="s">
        <v>2372</v>
      </c>
      <c r="D119" s="58">
        <v>12000</v>
      </c>
      <c r="E119" s="100">
        <v>6719</v>
      </c>
      <c r="F119" s="102">
        <v>41374</v>
      </c>
      <c r="G119" s="74" t="s">
        <v>1652</v>
      </c>
      <c r="H119" s="16" t="s">
        <v>496</v>
      </c>
      <c r="I119" s="15"/>
      <c r="J119" s="16" t="s">
        <v>496</v>
      </c>
      <c r="K119" s="15"/>
      <c r="L119" s="15"/>
      <c r="M119" s="16" t="s">
        <v>496</v>
      </c>
      <c r="N119" s="16"/>
      <c r="O119" s="15"/>
      <c r="P119" s="17"/>
    </row>
    <row r="120" spans="1:16" s="42" customFormat="1" ht="50.25" customHeight="1" x14ac:dyDescent="0.2">
      <c r="A120" s="38" t="s">
        <v>897</v>
      </c>
      <c r="B120" s="43" t="s">
        <v>1488</v>
      </c>
      <c r="C120" s="43" t="s">
        <v>2373</v>
      </c>
      <c r="D120" s="58">
        <v>636.75</v>
      </c>
      <c r="E120" s="100">
        <v>6714</v>
      </c>
      <c r="F120" s="102">
        <v>41367</v>
      </c>
      <c r="G120" s="74" t="s">
        <v>1653</v>
      </c>
      <c r="H120" s="16" t="s">
        <v>496</v>
      </c>
      <c r="I120" s="15"/>
      <c r="J120" s="16" t="s">
        <v>496</v>
      </c>
      <c r="K120" s="15"/>
      <c r="L120" s="15"/>
      <c r="M120" s="16" t="s">
        <v>496</v>
      </c>
      <c r="N120" s="16"/>
      <c r="O120" s="15"/>
      <c r="P120" s="17"/>
    </row>
    <row r="121" spans="1:16" s="42" customFormat="1" ht="33.75" customHeight="1" x14ac:dyDescent="0.2">
      <c r="A121" s="38" t="s">
        <v>898</v>
      </c>
      <c r="B121" s="43" t="s">
        <v>1489</v>
      </c>
      <c r="C121" s="43" t="s">
        <v>1981</v>
      </c>
      <c r="D121" s="58">
        <v>395.5</v>
      </c>
      <c r="E121" s="100">
        <v>6684</v>
      </c>
      <c r="F121" s="102">
        <v>41348</v>
      </c>
      <c r="G121" s="74" t="s">
        <v>1654</v>
      </c>
      <c r="H121" s="16" t="s">
        <v>496</v>
      </c>
      <c r="I121" s="15"/>
      <c r="J121" s="16" t="s">
        <v>496</v>
      </c>
      <c r="K121" s="15"/>
      <c r="L121" s="15"/>
      <c r="M121" s="16" t="s">
        <v>496</v>
      </c>
      <c r="N121" s="16"/>
      <c r="O121" s="15"/>
      <c r="P121" s="17"/>
    </row>
    <row r="122" spans="1:16" s="42" customFormat="1" ht="33.75" customHeight="1" x14ac:dyDescent="0.2">
      <c r="A122" s="924" t="s">
        <v>899</v>
      </c>
      <c r="B122" s="43" t="s">
        <v>440</v>
      </c>
      <c r="C122" s="927" t="s">
        <v>2014</v>
      </c>
      <c r="D122" s="58">
        <v>120</v>
      </c>
      <c r="E122" s="100">
        <v>6689</v>
      </c>
      <c r="F122" s="923">
        <v>41351</v>
      </c>
      <c r="G122" s="74" t="s">
        <v>1655</v>
      </c>
      <c r="H122" s="16" t="s">
        <v>496</v>
      </c>
      <c r="I122" s="15"/>
      <c r="J122" s="16" t="s">
        <v>496</v>
      </c>
      <c r="K122" s="15"/>
      <c r="L122" s="15"/>
      <c r="M122" s="16" t="s">
        <v>496</v>
      </c>
      <c r="N122" s="16"/>
      <c r="O122" s="15"/>
      <c r="P122" s="17"/>
    </row>
    <row r="123" spans="1:16" s="42" customFormat="1" ht="33.75" customHeight="1" x14ac:dyDescent="0.2">
      <c r="A123" s="924"/>
      <c r="B123" s="43" t="s">
        <v>473</v>
      </c>
      <c r="C123" s="927"/>
      <c r="D123" s="58">
        <v>169.5</v>
      </c>
      <c r="E123" s="100">
        <v>6690</v>
      </c>
      <c r="F123" s="923"/>
      <c r="G123" s="74" t="s">
        <v>1655</v>
      </c>
      <c r="H123" s="16" t="s">
        <v>496</v>
      </c>
      <c r="I123" s="15"/>
      <c r="J123" s="16" t="s">
        <v>496</v>
      </c>
      <c r="K123" s="15"/>
      <c r="L123" s="15"/>
      <c r="M123" s="16" t="s">
        <v>496</v>
      </c>
      <c r="N123" s="16"/>
      <c r="O123" s="15"/>
      <c r="P123" s="17"/>
    </row>
    <row r="124" spans="1:16" s="42" customFormat="1" ht="33.75" customHeight="1" x14ac:dyDescent="0.2">
      <c r="A124" s="924" t="s">
        <v>900</v>
      </c>
      <c r="B124" s="43" t="s">
        <v>1466</v>
      </c>
      <c r="C124" s="927" t="s">
        <v>2374</v>
      </c>
      <c r="D124" s="58">
        <v>30792.5</v>
      </c>
      <c r="E124" s="100">
        <v>6732</v>
      </c>
      <c r="F124" s="102">
        <v>41390</v>
      </c>
      <c r="G124" s="74" t="s">
        <v>1656</v>
      </c>
      <c r="H124" s="16" t="s">
        <v>496</v>
      </c>
      <c r="I124" s="15"/>
      <c r="J124" s="16" t="s">
        <v>496</v>
      </c>
      <c r="K124" s="15"/>
      <c r="L124" s="15"/>
      <c r="M124" s="16" t="s">
        <v>496</v>
      </c>
      <c r="N124" s="16"/>
      <c r="O124" s="15"/>
      <c r="P124" s="17"/>
    </row>
    <row r="125" spans="1:16" s="42" customFormat="1" ht="33.75" customHeight="1" x14ac:dyDescent="0.2">
      <c r="A125" s="924"/>
      <c r="B125" s="43" t="s">
        <v>463</v>
      </c>
      <c r="C125" s="927"/>
      <c r="D125" s="58">
        <v>5852</v>
      </c>
      <c r="E125" s="100">
        <v>6731</v>
      </c>
      <c r="F125" s="102">
        <v>41390</v>
      </c>
      <c r="G125" s="74" t="s">
        <v>1657</v>
      </c>
      <c r="H125" s="16" t="s">
        <v>496</v>
      </c>
      <c r="I125" s="15"/>
      <c r="J125" s="16" t="s">
        <v>496</v>
      </c>
      <c r="K125" s="15"/>
      <c r="L125" s="15"/>
      <c r="M125" s="16" t="s">
        <v>496</v>
      </c>
      <c r="N125" s="16"/>
      <c r="O125" s="15"/>
      <c r="P125" s="17"/>
    </row>
    <row r="126" spans="1:16" s="42" customFormat="1" ht="33.75" customHeight="1" x14ac:dyDescent="0.2">
      <c r="A126" s="38" t="s">
        <v>901</v>
      </c>
      <c r="B126" s="43" t="s">
        <v>464</v>
      </c>
      <c r="C126" s="43" t="s">
        <v>2248</v>
      </c>
      <c r="D126" s="58">
        <v>132.62</v>
      </c>
      <c r="E126" s="100">
        <v>6691</v>
      </c>
      <c r="F126" s="102">
        <v>41353</v>
      </c>
      <c r="G126" s="74" t="s">
        <v>1658</v>
      </c>
      <c r="H126" s="16" t="s">
        <v>496</v>
      </c>
      <c r="I126" s="15"/>
      <c r="J126" s="16" t="s">
        <v>496</v>
      </c>
      <c r="K126" s="15"/>
      <c r="L126" s="15"/>
      <c r="M126" s="16" t="s">
        <v>496</v>
      </c>
      <c r="N126" s="16"/>
      <c r="O126" s="15"/>
      <c r="P126" s="17"/>
    </row>
    <row r="127" spans="1:16" s="42" customFormat="1" ht="33.75" customHeight="1" x14ac:dyDescent="0.2">
      <c r="A127" s="38" t="s">
        <v>902</v>
      </c>
      <c r="B127" s="43" t="s">
        <v>474</v>
      </c>
      <c r="C127" s="43" t="s">
        <v>2375</v>
      </c>
      <c r="D127" s="58">
        <v>365.25</v>
      </c>
      <c r="E127" s="100">
        <v>6711</v>
      </c>
      <c r="F127" s="102">
        <v>41366</v>
      </c>
      <c r="G127" s="74" t="s">
        <v>1659</v>
      </c>
      <c r="H127" s="16" t="s">
        <v>496</v>
      </c>
      <c r="I127" s="15"/>
      <c r="J127" s="16" t="s">
        <v>496</v>
      </c>
      <c r="K127" s="15"/>
      <c r="L127" s="15"/>
      <c r="M127" s="16" t="s">
        <v>496</v>
      </c>
      <c r="N127" s="16"/>
      <c r="O127" s="15"/>
      <c r="P127" s="17"/>
    </row>
    <row r="128" spans="1:16" s="42" customFormat="1" ht="33.75" customHeight="1" x14ac:dyDescent="0.2">
      <c r="A128" s="38" t="s">
        <v>903</v>
      </c>
      <c r="B128" s="43" t="s">
        <v>1490</v>
      </c>
      <c r="C128" s="43" t="s">
        <v>2376</v>
      </c>
      <c r="D128" s="58">
        <v>2300</v>
      </c>
      <c r="E128" s="100">
        <v>6721</v>
      </c>
      <c r="F128" s="102">
        <v>41380</v>
      </c>
      <c r="G128" s="74" t="s">
        <v>1660</v>
      </c>
      <c r="H128" s="16" t="s">
        <v>496</v>
      </c>
      <c r="I128" s="15"/>
      <c r="J128" s="16" t="s">
        <v>496</v>
      </c>
      <c r="K128" s="15"/>
      <c r="L128" s="15"/>
      <c r="M128" s="16" t="s">
        <v>496</v>
      </c>
      <c r="N128" s="16"/>
      <c r="O128" s="15"/>
      <c r="P128" s="17"/>
    </row>
    <row r="129" spans="1:16" s="42" customFormat="1" ht="33.75" customHeight="1" x14ac:dyDescent="0.2">
      <c r="A129" s="38" t="s">
        <v>904</v>
      </c>
      <c r="B129" s="43" t="s">
        <v>19</v>
      </c>
      <c r="C129" s="43" t="s">
        <v>2377</v>
      </c>
      <c r="D129" s="58">
        <v>495.13</v>
      </c>
      <c r="E129" s="100">
        <v>6718</v>
      </c>
      <c r="F129" s="102">
        <v>41374</v>
      </c>
      <c r="G129" s="74" t="s">
        <v>1661</v>
      </c>
      <c r="H129" s="16" t="s">
        <v>496</v>
      </c>
      <c r="I129" s="15"/>
      <c r="J129" s="16" t="s">
        <v>496</v>
      </c>
      <c r="K129" s="15"/>
      <c r="L129" s="15"/>
      <c r="M129" s="16" t="s">
        <v>496</v>
      </c>
      <c r="N129" s="16"/>
      <c r="O129" s="15"/>
      <c r="P129" s="17"/>
    </row>
    <row r="130" spans="1:16" s="42" customFormat="1" ht="33.75" customHeight="1" x14ac:dyDescent="0.2">
      <c r="A130" s="38" t="s">
        <v>905</v>
      </c>
      <c r="B130" s="43" t="s">
        <v>1463</v>
      </c>
      <c r="C130" s="43" t="s">
        <v>2378</v>
      </c>
      <c r="D130" s="58">
        <v>2640</v>
      </c>
      <c r="E130" s="100">
        <v>6724</v>
      </c>
      <c r="F130" s="102">
        <v>41381</v>
      </c>
      <c r="G130" s="74" t="s">
        <v>1662</v>
      </c>
      <c r="H130" s="16" t="s">
        <v>496</v>
      </c>
      <c r="I130" s="15"/>
      <c r="J130" s="16" t="s">
        <v>496</v>
      </c>
      <c r="K130" s="15"/>
      <c r="L130" s="15"/>
      <c r="M130" s="16" t="s">
        <v>496</v>
      </c>
      <c r="N130" s="16"/>
      <c r="O130" s="15"/>
      <c r="P130" s="17"/>
    </row>
    <row r="131" spans="1:16" s="42" customFormat="1" ht="55.5" customHeight="1" x14ac:dyDescent="0.2">
      <c r="A131" s="38" t="s">
        <v>906</v>
      </c>
      <c r="B131" s="43" t="s">
        <v>1491</v>
      </c>
      <c r="C131" s="43" t="s">
        <v>2379</v>
      </c>
      <c r="D131" s="58">
        <v>20995.08</v>
      </c>
      <c r="E131" s="100" t="s">
        <v>1663</v>
      </c>
      <c r="F131" s="102">
        <v>41446</v>
      </c>
      <c r="G131" s="74" t="s">
        <v>1664</v>
      </c>
      <c r="H131" s="16" t="s">
        <v>496</v>
      </c>
      <c r="I131" s="15"/>
      <c r="J131" s="16" t="s">
        <v>496</v>
      </c>
      <c r="K131" s="15"/>
      <c r="L131" s="15"/>
      <c r="M131" s="16" t="s">
        <v>496</v>
      </c>
      <c r="N131" s="16"/>
      <c r="O131" s="15"/>
      <c r="P131" s="17"/>
    </row>
    <row r="132" spans="1:16" s="42" customFormat="1" ht="45.75" customHeight="1" x14ac:dyDescent="0.2">
      <c r="A132" s="924" t="s">
        <v>907</v>
      </c>
      <c r="B132" s="43" t="s">
        <v>470</v>
      </c>
      <c r="C132" s="927" t="s">
        <v>2380</v>
      </c>
      <c r="D132" s="58">
        <v>2768.92</v>
      </c>
      <c r="E132" s="100">
        <v>6741</v>
      </c>
      <c r="F132" s="923">
        <v>41394</v>
      </c>
      <c r="G132" s="74" t="s">
        <v>1665</v>
      </c>
      <c r="H132" s="16" t="s">
        <v>496</v>
      </c>
      <c r="I132" s="15"/>
      <c r="J132" s="16" t="s">
        <v>496</v>
      </c>
      <c r="K132" s="15"/>
      <c r="L132" s="15"/>
      <c r="M132" s="16" t="s">
        <v>496</v>
      </c>
      <c r="N132" s="16"/>
      <c r="O132" s="15"/>
      <c r="P132" s="17"/>
    </row>
    <row r="133" spans="1:16" s="42" customFormat="1" ht="45.75" customHeight="1" x14ac:dyDescent="0.2">
      <c r="A133" s="924"/>
      <c r="B133" s="43" t="s">
        <v>223</v>
      </c>
      <c r="C133" s="927"/>
      <c r="D133" s="58">
        <v>6187.5</v>
      </c>
      <c r="E133" s="100" t="s">
        <v>6</v>
      </c>
      <c r="F133" s="923"/>
      <c r="G133" s="74" t="s">
        <v>1666</v>
      </c>
      <c r="H133" s="16" t="s">
        <v>496</v>
      </c>
      <c r="I133" s="15"/>
      <c r="J133" s="16" t="s">
        <v>496</v>
      </c>
      <c r="K133" s="15"/>
      <c r="L133" s="15"/>
      <c r="M133" s="16" t="s">
        <v>496</v>
      </c>
      <c r="N133" s="16"/>
      <c r="O133" s="15"/>
      <c r="P133" s="17"/>
    </row>
    <row r="134" spans="1:16" s="42" customFormat="1" ht="45.75" customHeight="1" x14ac:dyDescent="0.2">
      <c r="A134" s="924"/>
      <c r="B134" s="43" t="s">
        <v>1182</v>
      </c>
      <c r="C134" s="927"/>
      <c r="D134" s="58">
        <v>68.5</v>
      </c>
      <c r="E134" s="100">
        <v>6744</v>
      </c>
      <c r="F134" s="923"/>
      <c r="G134" s="74" t="s">
        <v>1667</v>
      </c>
      <c r="H134" s="16" t="s">
        <v>496</v>
      </c>
      <c r="I134" s="15"/>
      <c r="J134" s="16" t="s">
        <v>496</v>
      </c>
      <c r="K134" s="15"/>
      <c r="L134" s="15"/>
      <c r="M134" s="16" t="s">
        <v>496</v>
      </c>
      <c r="N134" s="16"/>
      <c r="O134" s="15"/>
      <c r="P134" s="17"/>
    </row>
    <row r="135" spans="1:16" s="42" customFormat="1" ht="45.75" customHeight="1" x14ac:dyDescent="0.2">
      <c r="A135" s="924"/>
      <c r="B135" s="43" t="s">
        <v>1492</v>
      </c>
      <c r="C135" s="927"/>
      <c r="D135" s="58">
        <v>246.25</v>
      </c>
      <c r="E135" s="100">
        <v>6745</v>
      </c>
      <c r="F135" s="923"/>
      <c r="G135" s="74" t="s">
        <v>1668</v>
      </c>
      <c r="H135" s="16" t="s">
        <v>496</v>
      </c>
      <c r="I135" s="15"/>
      <c r="J135" s="16" t="s">
        <v>496</v>
      </c>
      <c r="K135" s="15"/>
      <c r="L135" s="15"/>
      <c r="M135" s="16" t="s">
        <v>496</v>
      </c>
      <c r="N135" s="16"/>
      <c r="O135" s="15"/>
      <c r="P135" s="17"/>
    </row>
    <row r="136" spans="1:16" s="42" customFormat="1" ht="45.75" customHeight="1" x14ac:dyDescent="0.2">
      <c r="A136" s="924"/>
      <c r="B136" s="43" t="s">
        <v>1181</v>
      </c>
      <c r="C136" s="927"/>
      <c r="D136" s="58">
        <v>140.69999999999999</v>
      </c>
      <c r="E136" s="100">
        <v>6746</v>
      </c>
      <c r="F136" s="923"/>
      <c r="G136" s="74" t="s">
        <v>1665</v>
      </c>
      <c r="H136" s="16" t="s">
        <v>496</v>
      </c>
      <c r="I136" s="15"/>
      <c r="J136" s="16" t="s">
        <v>496</v>
      </c>
      <c r="K136" s="15"/>
      <c r="L136" s="15"/>
      <c r="M136" s="16" t="s">
        <v>496</v>
      </c>
      <c r="N136" s="16"/>
      <c r="O136" s="15"/>
      <c r="P136" s="17"/>
    </row>
    <row r="137" spans="1:16" s="42" customFormat="1" ht="45.75" customHeight="1" x14ac:dyDescent="0.2">
      <c r="A137" s="38" t="s">
        <v>908</v>
      </c>
      <c r="B137" s="43" t="s">
        <v>483</v>
      </c>
      <c r="C137" s="43" t="s">
        <v>2381</v>
      </c>
      <c r="D137" s="58">
        <v>175.5</v>
      </c>
      <c r="E137" s="100">
        <v>6717</v>
      </c>
      <c r="F137" s="102">
        <v>41374</v>
      </c>
      <c r="G137" s="74" t="s">
        <v>1669</v>
      </c>
      <c r="H137" s="16" t="s">
        <v>496</v>
      </c>
      <c r="I137" s="15"/>
      <c r="J137" s="16" t="s">
        <v>496</v>
      </c>
      <c r="K137" s="15"/>
      <c r="L137" s="15"/>
      <c r="M137" s="16" t="s">
        <v>496</v>
      </c>
      <c r="N137" s="16"/>
      <c r="O137" s="15"/>
      <c r="P137" s="17"/>
    </row>
    <row r="138" spans="1:16" s="42" customFormat="1" ht="45.75" customHeight="1" x14ac:dyDescent="0.2">
      <c r="A138" s="38" t="s">
        <v>909</v>
      </c>
      <c r="B138" s="43" t="s">
        <v>1215</v>
      </c>
      <c r="C138" s="43" t="s">
        <v>2382</v>
      </c>
      <c r="D138" s="58">
        <v>590</v>
      </c>
      <c r="E138" s="100">
        <v>6720</v>
      </c>
      <c r="F138" s="102">
        <v>41376</v>
      </c>
      <c r="G138" s="74" t="s">
        <v>1670</v>
      </c>
      <c r="H138" s="16" t="s">
        <v>496</v>
      </c>
      <c r="I138" s="15"/>
      <c r="J138" s="16" t="s">
        <v>496</v>
      </c>
      <c r="K138" s="15"/>
      <c r="L138" s="15"/>
      <c r="M138" s="16" t="s">
        <v>496</v>
      </c>
      <c r="N138" s="16"/>
      <c r="O138" s="15"/>
      <c r="P138" s="17"/>
    </row>
    <row r="139" spans="1:16" s="42" customFormat="1" ht="45.75" customHeight="1" x14ac:dyDescent="0.2">
      <c r="A139" s="38" t="s">
        <v>910</v>
      </c>
      <c r="B139" s="43" t="s">
        <v>1493</v>
      </c>
      <c r="C139" s="43" t="s">
        <v>2383</v>
      </c>
      <c r="D139" s="58">
        <v>1594.5</v>
      </c>
      <c r="E139" s="100">
        <v>6726</v>
      </c>
      <c r="F139" s="102">
        <v>41387</v>
      </c>
      <c r="G139" s="74" t="s">
        <v>1671</v>
      </c>
      <c r="H139" s="16" t="s">
        <v>496</v>
      </c>
      <c r="I139" s="15"/>
      <c r="J139" s="16" t="s">
        <v>496</v>
      </c>
      <c r="K139" s="15"/>
      <c r="L139" s="15"/>
      <c r="M139" s="16" t="s">
        <v>496</v>
      </c>
      <c r="N139" s="16"/>
      <c r="O139" s="15"/>
      <c r="P139" s="17"/>
    </row>
    <row r="140" spans="1:16" s="42" customFormat="1" ht="57" customHeight="1" x14ac:dyDescent="0.2">
      <c r="A140" s="38" t="s">
        <v>911</v>
      </c>
      <c r="B140" s="43" t="s">
        <v>201</v>
      </c>
      <c r="C140" s="43" t="s">
        <v>2384</v>
      </c>
      <c r="D140" s="58">
        <v>26986.45</v>
      </c>
      <c r="E140" s="100" t="s">
        <v>1672</v>
      </c>
      <c r="F140" s="102">
        <v>41421</v>
      </c>
      <c r="G140" s="74" t="s">
        <v>1673</v>
      </c>
      <c r="H140" s="16" t="s">
        <v>496</v>
      </c>
      <c r="I140" s="15"/>
      <c r="J140" s="16" t="s">
        <v>496</v>
      </c>
      <c r="K140" s="15"/>
      <c r="L140" s="15"/>
      <c r="M140" s="16" t="s">
        <v>496</v>
      </c>
      <c r="N140" s="16"/>
      <c r="O140" s="15"/>
      <c r="P140" s="17"/>
    </row>
    <row r="141" spans="1:16" s="42" customFormat="1" ht="57" customHeight="1" x14ac:dyDescent="0.2">
      <c r="A141" s="924" t="s">
        <v>912</v>
      </c>
      <c r="B141" s="43" t="s">
        <v>474</v>
      </c>
      <c r="C141" s="927" t="s">
        <v>2385</v>
      </c>
      <c r="D141" s="58">
        <v>6747.87</v>
      </c>
      <c r="E141" s="100" t="s">
        <v>1674</v>
      </c>
      <c r="F141" s="102">
        <v>41435</v>
      </c>
      <c r="G141" s="74" t="s">
        <v>1675</v>
      </c>
      <c r="H141" s="16" t="s">
        <v>496</v>
      </c>
      <c r="I141" s="15"/>
      <c r="J141" s="16" t="s">
        <v>496</v>
      </c>
      <c r="K141" s="15"/>
      <c r="L141" s="15"/>
      <c r="M141" s="16" t="s">
        <v>496</v>
      </c>
      <c r="N141" s="16"/>
      <c r="O141" s="15"/>
      <c r="P141" s="17"/>
    </row>
    <row r="142" spans="1:16" s="42" customFormat="1" ht="57" customHeight="1" x14ac:dyDescent="0.2">
      <c r="A142" s="924"/>
      <c r="B142" s="43" t="s">
        <v>168</v>
      </c>
      <c r="C142" s="927"/>
      <c r="D142" s="58">
        <v>280</v>
      </c>
      <c r="E142" s="100">
        <v>6776</v>
      </c>
      <c r="F142" s="102">
        <v>41431</v>
      </c>
      <c r="G142" s="74" t="s">
        <v>1676</v>
      </c>
      <c r="H142" s="16" t="s">
        <v>496</v>
      </c>
      <c r="I142" s="15"/>
      <c r="J142" s="16" t="s">
        <v>496</v>
      </c>
      <c r="K142" s="15"/>
      <c r="L142" s="15"/>
      <c r="M142" s="16" t="s">
        <v>496</v>
      </c>
      <c r="N142" s="16"/>
      <c r="O142" s="15"/>
      <c r="P142" s="17"/>
    </row>
    <row r="143" spans="1:16" s="42" customFormat="1" ht="39.75" customHeight="1" x14ac:dyDescent="0.2">
      <c r="A143" s="924" t="s">
        <v>913</v>
      </c>
      <c r="B143" s="43" t="s">
        <v>1458</v>
      </c>
      <c r="C143" s="927" t="s">
        <v>2386</v>
      </c>
      <c r="D143" s="58">
        <v>304</v>
      </c>
      <c r="E143" s="100">
        <v>6783</v>
      </c>
      <c r="F143" s="102">
        <v>41443</v>
      </c>
      <c r="G143" s="74" t="s">
        <v>1677</v>
      </c>
      <c r="H143" s="16" t="s">
        <v>496</v>
      </c>
      <c r="I143" s="15"/>
      <c r="J143" s="16" t="s">
        <v>496</v>
      </c>
      <c r="K143" s="15"/>
      <c r="L143" s="15"/>
      <c r="M143" s="16" t="s">
        <v>496</v>
      </c>
      <c r="N143" s="16"/>
      <c r="O143" s="15"/>
      <c r="P143" s="17"/>
    </row>
    <row r="144" spans="1:16" s="42" customFormat="1" ht="39.75" customHeight="1" x14ac:dyDescent="0.2">
      <c r="A144" s="924"/>
      <c r="B144" s="43" t="s">
        <v>1494</v>
      </c>
      <c r="C144" s="927"/>
      <c r="D144" s="58">
        <v>3211.1</v>
      </c>
      <c r="E144" s="100">
        <v>6784</v>
      </c>
      <c r="F144" s="102">
        <v>41443</v>
      </c>
      <c r="G144" s="74" t="s">
        <v>1678</v>
      </c>
      <c r="H144" s="16" t="s">
        <v>496</v>
      </c>
      <c r="I144" s="15"/>
      <c r="J144" s="16" t="s">
        <v>496</v>
      </c>
      <c r="K144" s="15"/>
      <c r="L144" s="15"/>
      <c r="M144" s="16" t="s">
        <v>496</v>
      </c>
      <c r="N144" s="16"/>
      <c r="O144" s="15"/>
      <c r="P144" s="17"/>
    </row>
    <row r="145" spans="1:16" s="42" customFormat="1" ht="39.75" customHeight="1" x14ac:dyDescent="0.2">
      <c r="A145" s="924"/>
      <c r="B145" s="43" t="s">
        <v>1495</v>
      </c>
      <c r="C145" s="927"/>
      <c r="D145" s="58">
        <v>1475.14</v>
      </c>
      <c r="E145" s="100">
        <v>6785</v>
      </c>
      <c r="F145" s="102">
        <v>41443</v>
      </c>
      <c r="G145" s="74" t="s">
        <v>1679</v>
      </c>
      <c r="H145" s="16" t="s">
        <v>496</v>
      </c>
      <c r="I145" s="15"/>
      <c r="J145" s="16" t="s">
        <v>496</v>
      </c>
      <c r="K145" s="15"/>
      <c r="L145" s="15"/>
      <c r="M145" s="16" t="s">
        <v>496</v>
      </c>
      <c r="N145" s="16"/>
      <c r="O145" s="15"/>
      <c r="P145" s="17"/>
    </row>
    <row r="146" spans="1:16" s="42" customFormat="1" ht="39.75" customHeight="1" x14ac:dyDescent="0.2">
      <c r="A146" s="38" t="s">
        <v>914</v>
      </c>
      <c r="B146" s="43" t="s">
        <v>172</v>
      </c>
      <c r="C146" s="43" t="s">
        <v>2387</v>
      </c>
      <c r="D146" s="58">
        <v>6140</v>
      </c>
      <c r="E146" s="100">
        <v>6749</v>
      </c>
      <c r="F146" s="102">
        <v>41400</v>
      </c>
      <c r="G146" s="74" t="s">
        <v>1680</v>
      </c>
      <c r="H146" s="16" t="s">
        <v>496</v>
      </c>
      <c r="I146" s="15"/>
      <c r="J146" s="16" t="s">
        <v>496</v>
      </c>
      <c r="K146" s="15"/>
      <c r="L146" s="15"/>
      <c r="M146" s="16" t="s">
        <v>496</v>
      </c>
      <c r="N146" s="16"/>
      <c r="O146" s="15"/>
      <c r="P146" s="17"/>
    </row>
    <row r="147" spans="1:16" s="42" customFormat="1" ht="39.75" customHeight="1" x14ac:dyDescent="0.2">
      <c r="A147" s="924" t="s">
        <v>915</v>
      </c>
      <c r="B147" s="43" t="s">
        <v>67</v>
      </c>
      <c r="C147" s="927" t="s">
        <v>2347</v>
      </c>
      <c r="D147" s="58">
        <v>211.88</v>
      </c>
      <c r="E147" s="100">
        <v>6712</v>
      </c>
      <c r="F147" s="923">
        <v>41366</v>
      </c>
      <c r="G147" s="74" t="s">
        <v>1681</v>
      </c>
      <c r="H147" s="16" t="s">
        <v>496</v>
      </c>
      <c r="I147" s="15"/>
      <c r="J147" s="16" t="s">
        <v>496</v>
      </c>
      <c r="K147" s="15"/>
      <c r="L147" s="15"/>
      <c r="M147" s="16" t="s">
        <v>496</v>
      </c>
      <c r="N147" s="16"/>
      <c r="O147" s="15"/>
      <c r="P147" s="17"/>
    </row>
    <row r="148" spans="1:16" s="42" customFormat="1" ht="39.75" customHeight="1" x14ac:dyDescent="0.2">
      <c r="A148" s="924"/>
      <c r="B148" s="43" t="s">
        <v>440</v>
      </c>
      <c r="C148" s="927"/>
      <c r="D148" s="58">
        <v>150</v>
      </c>
      <c r="E148" s="100">
        <v>6713</v>
      </c>
      <c r="F148" s="923"/>
      <c r="G148" s="74" t="s">
        <v>1681</v>
      </c>
      <c r="H148" s="16" t="s">
        <v>496</v>
      </c>
      <c r="I148" s="15"/>
      <c r="J148" s="16" t="s">
        <v>496</v>
      </c>
      <c r="K148" s="15"/>
      <c r="L148" s="15"/>
      <c r="M148" s="16" t="s">
        <v>496</v>
      </c>
      <c r="N148" s="16"/>
      <c r="O148" s="15"/>
      <c r="P148" s="17"/>
    </row>
    <row r="149" spans="1:16" s="42" customFormat="1" ht="39.75" customHeight="1" x14ac:dyDescent="0.2">
      <c r="A149" s="924" t="s">
        <v>916</v>
      </c>
      <c r="B149" s="43" t="s">
        <v>440</v>
      </c>
      <c r="C149" s="927" t="s">
        <v>2007</v>
      </c>
      <c r="D149" s="58">
        <v>120</v>
      </c>
      <c r="E149" s="100">
        <v>6715</v>
      </c>
      <c r="F149" s="923">
        <v>41369</v>
      </c>
      <c r="G149" s="897" t="s">
        <v>1682</v>
      </c>
      <c r="H149" s="16" t="s">
        <v>496</v>
      </c>
      <c r="I149" s="15"/>
      <c r="J149" s="16" t="s">
        <v>496</v>
      </c>
      <c r="K149" s="15"/>
      <c r="L149" s="15"/>
      <c r="M149" s="16" t="s">
        <v>496</v>
      </c>
      <c r="N149" s="16"/>
      <c r="O149" s="15"/>
      <c r="P149" s="17"/>
    </row>
    <row r="150" spans="1:16" s="42" customFormat="1" ht="39.75" customHeight="1" x14ac:dyDescent="0.2">
      <c r="A150" s="924"/>
      <c r="B150" s="43" t="s">
        <v>473</v>
      </c>
      <c r="C150" s="927"/>
      <c r="D150" s="58">
        <v>169.5</v>
      </c>
      <c r="E150" s="100">
        <v>6716</v>
      </c>
      <c r="F150" s="923"/>
      <c r="G150" s="897"/>
      <c r="H150" s="16" t="s">
        <v>496</v>
      </c>
      <c r="I150" s="15"/>
      <c r="J150" s="16" t="s">
        <v>496</v>
      </c>
      <c r="K150" s="15"/>
      <c r="L150" s="15"/>
      <c r="M150" s="16" t="s">
        <v>496</v>
      </c>
      <c r="N150" s="16"/>
      <c r="O150" s="15"/>
      <c r="P150" s="17"/>
    </row>
    <row r="151" spans="1:16" s="42" customFormat="1" ht="39.75" customHeight="1" x14ac:dyDescent="0.2">
      <c r="A151" s="38" t="s">
        <v>917</v>
      </c>
      <c r="B151" s="43" t="s">
        <v>1496</v>
      </c>
      <c r="C151" s="43" t="s">
        <v>2388</v>
      </c>
      <c r="D151" s="58">
        <v>2200</v>
      </c>
      <c r="E151" s="100">
        <v>6735</v>
      </c>
      <c r="F151" s="102">
        <v>41390</v>
      </c>
      <c r="G151" s="74" t="s">
        <v>1683</v>
      </c>
      <c r="H151" s="16" t="s">
        <v>496</v>
      </c>
      <c r="I151" s="15"/>
      <c r="J151" s="16" t="s">
        <v>496</v>
      </c>
      <c r="K151" s="15"/>
      <c r="L151" s="15"/>
      <c r="M151" s="16" t="s">
        <v>496</v>
      </c>
      <c r="N151" s="16"/>
      <c r="O151" s="15"/>
      <c r="P151" s="17"/>
    </row>
    <row r="152" spans="1:16" s="42" customFormat="1" ht="39.75" customHeight="1" x14ac:dyDescent="0.2">
      <c r="A152" s="38" t="s">
        <v>918</v>
      </c>
      <c r="B152" s="43" t="s">
        <v>1496</v>
      </c>
      <c r="C152" s="43" t="s">
        <v>2389</v>
      </c>
      <c r="D152" s="58">
        <v>1425</v>
      </c>
      <c r="E152" s="100">
        <v>6725</v>
      </c>
      <c r="F152" s="102">
        <v>41387</v>
      </c>
      <c r="G152" s="74" t="s">
        <v>1684</v>
      </c>
      <c r="H152" s="16" t="s">
        <v>496</v>
      </c>
      <c r="I152" s="15"/>
      <c r="J152" s="16" t="s">
        <v>496</v>
      </c>
      <c r="K152" s="15"/>
      <c r="L152" s="15"/>
      <c r="M152" s="16" t="s">
        <v>496</v>
      </c>
      <c r="N152" s="16"/>
      <c r="O152" s="15"/>
      <c r="P152" s="17"/>
    </row>
    <row r="153" spans="1:16" s="42" customFormat="1" ht="39.75" customHeight="1" x14ac:dyDescent="0.2">
      <c r="A153" s="38" t="s">
        <v>919</v>
      </c>
      <c r="B153" s="43" t="s">
        <v>463</v>
      </c>
      <c r="C153" s="43" t="s">
        <v>2390</v>
      </c>
      <c r="D153" s="58">
        <v>383</v>
      </c>
      <c r="E153" s="100">
        <v>6733</v>
      </c>
      <c r="F153" s="102">
        <v>41390</v>
      </c>
      <c r="G153" s="74" t="s">
        <v>1685</v>
      </c>
      <c r="H153" s="16" t="s">
        <v>496</v>
      </c>
      <c r="I153" s="15"/>
      <c r="J153" s="16" t="s">
        <v>496</v>
      </c>
      <c r="K153" s="15"/>
      <c r="L153" s="15"/>
      <c r="M153" s="16" t="s">
        <v>496</v>
      </c>
      <c r="N153" s="16"/>
      <c r="O153" s="15"/>
      <c r="P153" s="17"/>
    </row>
    <row r="154" spans="1:16" s="42" customFormat="1" ht="39.75" customHeight="1" x14ac:dyDescent="0.2">
      <c r="A154" s="924" t="s">
        <v>920</v>
      </c>
      <c r="B154" s="43" t="s">
        <v>1466</v>
      </c>
      <c r="C154" s="927" t="s">
        <v>2391</v>
      </c>
      <c r="D154" s="58">
        <v>723.2</v>
      </c>
      <c r="E154" s="100">
        <v>6728</v>
      </c>
      <c r="F154" s="102">
        <v>41387</v>
      </c>
      <c r="G154" s="74" t="s">
        <v>1686</v>
      </c>
      <c r="H154" s="16" t="s">
        <v>496</v>
      </c>
      <c r="I154" s="15"/>
      <c r="J154" s="16" t="s">
        <v>496</v>
      </c>
      <c r="K154" s="15"/>
      <c r="L154" s="15"/>
      <c r="M154" s="16" t="s">
        <v>496</v>
      </c>
      <c r="N154" s="16"/>
      <c r="O154" s="15"/>
      <c r="P154" s="17"/>
    </row>
    <row r="155" spans="1:16" s="42" customFormat="1" ht="39.75" customHeight="1" x14ac:dyDescent="0.2">
      <c r="A155" s="924"/>
      <c r="B155" s="43" t="s">
        <v>477</v>
      </c>
      <c r="C155" s="927"/>
      <c r="D155" s="58">
        <v>36.15</v>
      </c>
      <c r="E155" s="100">
        <v>6727</v>
      </c>
      <c r="F155" s="102">
        <v>41387</v>
      </c>
      <c r="G155" s="74" t="s">
        <v>1684</v>
      </c>
      <c r="H155" s="16" t="s">
        <v>496</v>
      </c>
      <c r="I155" s="15"/>
      <c r="J155" s="16" t="s">
        <v>496</v>
      </c>
      <c r="K155" s="15"/>
      <c r="L155" s="15"/>
      <c r="M155" s="16" t="s">
        <v>496</v>
      </c>
      <c r="N155" s="16"/>
      <c r="O155" s="15"/>
      <c r="P155" s="17"/>
    </row>
    <row r="156" spans="1:16" s="42" customFormat="1" ht="39.75" customHeight="1" x14ac:dyDescent="0.2">
      <c r="A156" s="924" t="s">
        <v>921</v>
      </c>
      <c r="B156" s="43" t="s">
        <v>67</v>
      </c>
      <c r="C156" s="927" t="s">
        <v>2014</v>
      </c>
      <c r="D156" s="58">
        <v>211.88</v>
      </c>
      <c r="E156" s="100">
        <v>6722</v>
      </c>
      <c r="F156" s="102">
        <v>41380</v>
      </c>
      <c r="G156" s="74" t="s">
        <v>1687</v>
      </c>
      <c r="H156" s="16" t="s">
        <v>496</v>
      </c>
      <c r="I156" s="15"/>
      <c r="J156" s="16" t="s">
        <v>496</v>
      </c>
      <c r="K156" s="15"/>
      <c r="L156" s="15"/>
      <c r="M156" s="16" t="s">
        <v>496</v>
      </c>
      <c r="N156" s="16"/>
      <c r="O156" s="15"/>
      <c r="P156" s="17"/>
    </row>
    <row r="157" spans="1:16" s="42" customFormat="1" ht="39.75" customHeight="1" x14ac:dyDescent="0.2">
      <c r="A157" s="924"/>
      <c r="B157" s="43" t="s">
        <v>440</v>
      </c>
      <c r="C157" s="927"/>
      <c r="D157" s="58">
        <v>150</v>
      </c>
      <c r="E157" s="100">
        <v>6723</v>
      </c>
      <c r="F157" s="102">
        <v>41380</v>
      </c>
      <c r="G157" s="74" t="s">
        <v>1687</v>
      </c>
      <c r="H157" s="16" t="s">
        <v>496</v>
      </c>
      <c r="I157" s="15"/>
      <c r="J157" s="16" t="s">
        <v>496</v>
      </c>
      <c r="K157" s="15"/>
      <c r="L157" s="15"/>
      <c r="M157" s="16" t="s">
        <v>496</v>
      </c>
      <c r="N157" s="16"/>
      <c r="O157" s="15"/>
      <c r="P157" s="17"/>
    </row>
    <row r="158" spans="1:16" s="42" customFormat="1" ht="39.75" customHeight="1" x14ac:dyDescent="0.2">
      <c r="A158" s="38" t="s">
        <v>922</v>
      </c>
      <c r="B158" s="43" t="s">
        <v>1497</v>
      </c>
      <c r="C158" s="43" t="s">
        <v>2392</v>
      </c>
      <c r="D158" s="58">
        <v>900</v>
      </c>
      <c r="E158" s="100">
        <v>6734</v>
      </c>
      <c r="F158" s="102">
        <v>41390</v>
      </c>
      <c r="G158" s="74" t="s">
        <v>1688</v>
      </c>
      <c r="H158" s="16" t="s">
        <v>496</v>
      </c>
      <c r="I158" s="15"/>
      <c r="J158" s="16" t="s">
        <v>496</v>
      </c>
      <c r="K158" s="15"/>
      <c r="L158" s="15"/>
      <c r="M158" s="16" t="s">
        <v>496</v>
      </c>
      <c r="N158" s="16"/>
      <c r="O158" s="15"/>
      <c r="P158" s="17"/>
    </row>
    <row r="159" spans="1:16" s="42" customFormat="1" ht="39.75" customHeight="1" x14ac:dyDescent="0.2">
      <c r="A159" s="38" t="s">
        <v>923</v>
      </c>
      <c r="B159" s="43" t="s">
        <v>1498</v>
      </c>
      <c r="C159" s="43" t="s">
        <v>2393</v>
      </c>
      <c r="D159" s="58">
        <v>1000</v>
      </c>
      <c r="E159" s="100">
        <v>6747</v>
      </c>
      <c r="F159" s="102">
        <v>41397</v>
      </c>
      <c r="G159" s="74" t="s">
        <v>1689</v>
      </c>
      <c r="H159" s="16" t="s">
        <v>496</v>
      </c>
      <c r="I159" s="15"/>
      <c r="J159" s="16" t="s">
        <v>496</v>
      </c>
      <c r="K159" s="15"/>
      <c r="L159" s="15"/>
      <c r="M159" s="16" t="s">
        <v>496</v>
      </c>
      <c r="N159" s="16"/>
      <c r="O159" s="15"/>
      <c r="P159" s="17"/>
    </row>
    <row r="160" spans="1:16" s="42" customFormat="1" ht="39.75" customHeight="1" x14ac:dyDescent="0.2">
      <c r="A160" s="38" t="s">
        <v>924</v>
      </c>
      <c r="B160" s="43" t="s">
        <v>1496</v>
      </c>
      <c r="C160" s="43" t="s">
        <v>2394</v>
      </c>
      <c r="D160" s="58">
        <v>1200</v>
      </c>
      <c r="E160" s="100">
        <v>6754</v>
      </c>
      <c r="F160" s="102">
        <v>41407</v>
      </c>
      <c r="G160" s="74" t="s">
        <v>1690</v>
      </c>
      <c r="H160" s="16" t="s">
        <v>496</v>
      </c>
      <c r="I160" s="15"/>
      <c r="J160" s="16" t="s">
        <v>496</v>
      </c>
      <c r="K160" s="15"/>
      <c r="L160" s="15"/>
      <c r="M160" s="16" t="s">
        <v>496</v>
      </c>
      <c r="N160" s="16"/>
      <c r="O160" s="15"/>
      <c r="P160" s="17"/>
    </row>
    <row r="161" spans="1:16" s="42" customFormat="1" ht="39.75" customHeight="1" x14ac:dyDescent="0.2">
      <c r="A161" s="924" t="s">
        <v>925</v>
      </c>
      <c r="B161" s="43" t="s">
        <v>473</v>
      </c>
      <c r="C161" s="927" t="s">
        <v>2395</v>
      </c>
      <c r="D161" s="58">
        <v>211.88</v>
      </c>
      <c r="E161" s="100">
        <v>6729</v>
      </c>
      <c r="F161" s="923">
        <v>41387</v>
      </c>
      <c r="G161" s="74" t="s">
        <v>1691</v>
      </c>
      <c r="H161" s="16" t="s">
        <v>496</v>
      </c>
      <c r="I161" s="15"/>
      <c r="J161" s="16" t="s">
        <v>496</v>
      </c>
      <c r="K161" s="15"/>
      <c r="L161" s="15"/>
      <c r="M161" s="16" t="s">
        <v>496</v>
      </c>
      <c r="N161" s="16"/>
      <c r="O161" s="15"/>
      <c r="P161" s="17"/>
    </row>
    <row r="162" spans="1:16" s="42" customFormat="1" ht="39.75" customHeight="1" x14ac:dyDescent="0.2">
      <c r="A162" s="924"/>
      <c r="B162" s="43" t="s">
        <v>440</v>
      </c>
      <c r="C162" s="927"/>
      <c r="D162" s="58">
        <v>150</v>
      </c>
      <c r="E162" s="100">
        <v>6730</v>
      </c>
      <c r="F162" s="923"/>
      <c r="G162" s="74" t="s">
        <v>1691</v>
      </c>
      <c r="H162" s="16" t="s">
        <v>496</v>
      </c>
      <c r="I162" s="15"/>
      <c r="J162" s="16" t="s">
        <v>496</v>
      </c>
      <c r="K162" s="15"/>
      <c r="L162" s="15"/>
      <c r="M162" s="16" t="s">
        <v>496</v>
      </c>
      <c r="N162" s="16"/>
      <c r="O162" s="15"/>
      <c r="P162" s="17"/>
    </row>
    <row r="163" spans="1:16" s="42" customFormat="1" ht="39.75" customHeight="1" x14ac:dyDescent="0.2">
      <c r="A163" s="38" t="s">
        <v>926</v>
      </c>
      <c r="B163" s="43" t="s">
        <v>472</v>
      </c>
      <c r="C163" s="43" t="s">
        <v>2396</v>
      </c>
      <c r="D163" s="58">
        <v>710</v>
      </c>
      <c r="E163" s="100">
        <v>6748</v>
      </c>
      <c r="F163" s="102">
        <v>41400</v>
      </c>
      <c r="G163" s="74" t="s">
        <v>1692</v>
      </c>
      <c r="H163" s="16" t="s">
        <v>496</v>
      </c>
      <c r="I163" s="15"/>
      <c r="J163" s="16" t="s">
        <v>496</v>
      </c>
      <c r="K163" s="15"/>
      <c r="L163" s="15"/>
      <c r="M163" s="16" t="s">
        <v>496</v>
      </c>
      <c r="N163" s="16"/>
      <c r="O163" s="15"/>
      <c r="P163" s="17"/>
    </row>
    <row r="164" spans="1:16" s="42" customFormat="1" ht="39.75" customHeight="1" x14ac:dyDescent="0.2">
      <c r="A164" s="38" t="s">
        <v>927</v>
      </c>
      <c r="B164" s="43" t="s">
        <v>7</v>
      </c>
      <c r="C164" s="43" t="s">
        <v>2397</v>
      </c>
      <c r="D164" s="58">
        <v>750</v>
      </c>
      <c r="E164" s="100">
        <v>6758</v>
      </c>
      <c r="F164" s="102">
        <v>41348</v>
      </c>
      <c r="G164" s="74" t="s">
        <v>1693</v>
      </c>
      <c r="H164" s="16" t="s">
        <v>496</v>
      </c>
      <c r="I164" s="15"/>
      <c r="J164" s="16" t="s">
        <v>496</v>
      </c>
      <c r="K164" s="15"/>
      <c r="L164" s="15"/>
      <c r="M164" s="16" t="s">
        <v>496</v>
      </c>
      <c r="N164" s="16"/>
      <c r="O164" s="15"/>
      <c r="P164" s="17"/>
    </row>
    <row r="165" spans="1:16" s="42" customFormat="1" ht="39.75" customHeight="1" x14ac:dyDescent="0.2">
      <c r="A165" s="38" t="s">
        <v>928</v>
      </c>
      <c r="B165" s="43" t="s">
        <v>217</v>
      </c>
      <c r="C165" s="43" t="s">
        <v>2398</v>
      </c>
      <c r="D165" s="58">
        <v>6740</v>
      </c>
      <c r="E165" s="100">
        <v>6766</v>
      </c>
      <c r="F165" s="102">
        <v>41417</v>
      </c>
      <c r="G165" s="74" t="s">
        <v>1694</v>
      </c>
      <c r="H165" s="16" t="s">
        <v>496</v>
      </c>
      <c r="I165" s="15"/>
      <c r="J165" s="16" t="s">
        <v>496</v>
      </c>
      <c r="K165" s="15"/>
      <c r="L165" s="15"/>
      <c r="M165" s="16" t="s">
        <v>496</v>
      </c>
      <c r="N165" s="16"/>
      <c r="O165" s="15"/>
      <c r="P165" s="17"/>
    </row>
    <row r="166" spans="1:16" s="42" customFormat="1" ht="39.75" customHeight="1" x14ac:dyDescent="0.2">
      <c r="A166" s="38" t="s">
        <v>929</v>
      </c>
      <c r="B166" s="43" t="s">
        <v>1499</v>
      </c>
      <c r="C166" s="43" t="s">
        <v>2399</v>
      </c>
      <c r="D166" s="58">
        <v>246.96</v>
      </c>
      <c r="E166" s="100">
        <v>6751</v>
      </c>
      <c r="F166" s="102">
        <v>41555</v>
      </c>
      <c r="G166" s="74" t="s">
        <v>1695</v>
      </c>
      <c r="H166" s="16" t="s">
        <v>496</v>
      </c>
      <c r="I166" s="15"/>
      <c r="J166" s="16" t="s">
        <v>496</v>
      </c>
      <c r="K166" s="15"/>
      <c r="L166" s="15"/>
      <c r="M166" s="16" t="s">
        <v>496</v>
      </c>
      <c r="N166" s="16"/>
      <c r="O166" s="15"/>
      <c r="P166" s="17"/>
    </row>
    <row r="167" spans="1:16" s="42" customFormat="1" ht="39.75" customHeight="1" x14ac:dyDescent="0.2">
      <c r="A167" s="38" t="s">
        <v>930</v>
      </c>
      <c r="B167" s="43" t="s">
        <v>1479</v>
      </c>
      <c r="C167" s="43" t="s">
        <v>2400</v>
      </c>
      <c r="D167" s="58">
        <f>110.74+119.8</f>
        <v>230.54</v>
      </c>
      <c r="E167" s="100">
        <v>6750</v>
      </c>
      <c r="F167" s="102">
        <v>41555</v>
      </c>
      <c r="G167" s="74" t="s">
        <v>1696</v>
      </c>
      <c r="H167" s="16" t="s">
        <v>496</v>
      </c>
      <c r="I167" s="15"/>
      <c r="J167" s="16" t="s">
        <v>496</v>
      </c>
      <c r="K167" s="15"/>
      <c r="L167" s="15"/>
      <c r="M167" s="16" t="s">
        <v>496</v>
      </c>
      <c r="N167" s="16"/>
      <c r="O167" s="15"/>
      <c r="P167" s="17"/>
    </row>
    <row r="168" spans="1:16" s="42" customFormat="1" ht="39.75" customHeight="1" x14ac:dyDescent="0.2">
      <c r="A168" s="38" t="s">
        <v>931</v>
      </c>
      <c r="B168" s="43" t="s">
        <v>1500</v>
      </c>
      <c r="C168" s="43" t="s">
        <v>2401</v>
      </c>
      <c r="D168" s="58">
        <v>480</v>
      </c>
      <c r="E168" s="100">
        <v>6851</v>
      </c>
      <c r="F168" s="102">
        <v>41529</v>
      </c>
      <c r="G168" s="74" t="s">
        <v>1697</v>
      </c>
      <c r="H168" s="16" t="s">
        <v>496</v>
      </c>
      <c r="I168" s="15"/>
      <c r="J168" s="16" t="s">
        <v>496</v>
      </c>
      <c r="K168" s="15"/>
      <c r="L168" s="15"/>
      <c r="M168" s="16" t="s">
        <v>496</v>
      </c>
      <c r="N168" s="16"/>
      <c r="O168" s="15"/>
      <c r="P168" s="17"/>
    </row>
    <row r="169" spans="1:16" s="42" customFormat="1" ht="39.75" customHeight="1" x14ac:dyDescent="0.2">
      <c r="A169" s="924" t="s">
        <v>932</v>
      </c>
      <c r="B169" s="43" t="s">
        <v>1458</v>
      </c>
      <c r="C169" s="927" t="s">
        <v>2402</v>
      </c>
      <c r="D169" s="58">
        <v>67.2</v>
      </c>
      <c r="E169" s="100">
        <v>6774</v>
      </c>
      <c r="F169" s="923">
        <v>41431</v>
      </c>
      <c r="G169" s="74" t="s">
        <v>1698</v>
      </c>
      <c r="H169" s="16" t="s">
        <v>496</v>
      </c>
      <c r="I169" s="15"/>
      <c r="J169" s="16" t="s">
        <v>496</v>
      </c>
      <c r="K169" s="15"/>
      <c r="L169" s="15"/>
      <c r="M169" s="16" t="s">
        <v>496</v>
      </c>
      <c r="N169" s="16"/>
      <c r="O169" s="15"/>
      <c r="P169" s="17"/>
    </row>
    <row r="170" spans="1:16" s="42" customFormat="1" ht="39.75" customHeight="1" x14ac:dyDescent="0.2">
      <c r="A170" s="924"/>
      <c r="B170" s="43" t="s">
        <v>153</v>
      </c>
      <c r="C170" s="927"/>
      <c r="D170" s="58">
        <v>130</v>
      </c>
      <c r="E170" s="100">
        <v>6773</v>
      </c>
      <c r="F170" s="923"/>
      <c r="G170" s="74" t="s">
        <v>1699</v>
      </c>
      <c r="H170" s="16" t="s">
        <v>496</v>
      </c>
      <c r="I170" s="15"/>
      <c r="J170" s="16" t="s">
        <v>496</v>
      </c>
      <c r="K170" s="15"/>
      <c r="L170" s="15"/>
      <c r="M170" s="16" t="s">
        <v>496</v>
      </c>
      <c r="N170" s="16"/>
      <c r="O170" s="15"/>
      <c r="P170" s="17"/>
    </row>
    <row r="171" spans="1:16" s="42" customFormat="1" ht="39.75" customHeight="1" x14ac:dyDescent="0.2">
      <c r="A171" s="924"/>
      <c r="B171" s="43" t="s">
        <v>476</v>
      </c>
      <c r="C171" s="927"/>
      <c r="D171" s="58">
        <v>290.86</v>
      </c>
      <c r="E171" s="100">
        <v>6772</v>
      </c>
      <c r="F171" s="923"/>
      <c r="G171" s="74" t="s">
        <v>1700</v>
      </c>
      <c r="H171" s="16" t="s">
        <v>496</v>
      </c>
      <c r="I171" s="15"/>
      <c r="J171" s="16" t="s">
        <v>496</v>
      </c>
      <c r="K171" s="15"/>
      <c r="L171" s="15"/>
      <c r="M171" s="16" t="s">
        <v>496</v>
      </c>
      <c r="N171" s="16"/>
      <c r="O171" s="15"/>
      <c r="P171" s="17"/>
    </row>
    <row r="172" spans="1:16" s="42" customFormat="1" ht="59.25" customHeight="1" x14ac:dyDescent="0.2">
      <c r="A172" s="38" t="s">
        <v>933</v>
      </c>
      <c r="B172" s="43" t="s">
        <v>1500</v>
      </c>
      <c r="C172" s="43" t="s">
        <v>2403</v>
      </c>
      <c r="D172" s="58">
        <v>23405</v>
      </c>
      <c r="E172" s="100" t="s">
        <v>1701</v>
      </c>
      <c r="F172" s="102">
        <v>41591</v>
      </c>
      <c r="G172" s="74" t="s">
        <v>1702</v>
      </c>
      <c r="H172" s="16"/>
      <c r="I172" s="16" t="s">
        <v>496</v>
      </c>
      <c r="J172" s="16" t="s">
        <v>496</v>
      </c>
      <c r="K172" s="15"/>
      <c r="L172" s="15"/>
      <c r="M172" s="16"/>
      <c r="N172" s="16" t="s">
        <v>496</v>
      </c>
      <c r="O172" s="15"/>
      <c r="P172" s="17" t="s">
        <v>1998</v>
      </c>
    </row>
    <row r="173" spans="1:16" s="42" customFormat="1" ht="40.5" customHeight="1" x14ac:dyDescent="0.2">
      <c r="A173" s="38" t="s">
        <v>934</v>
      </c>
      <c r="B173" s="43" t="s">
        <v>1211</v>
      </c>
      <c r="C173" s="43" t="s">
        <v>2404</v>
      </c>
      <c r="D173" s="58">
        <v>490</v>
      </c>
      <c r="E173" s="100">
        <v>6762</v>
      </c>
      <c r="F173" s="102">
        <v>41415</v>
      </c>
      <c r="G173" s="74" t="s">
        <v>1703</v>
      </c>
      <c r="H173" s="16" t="s">
        <v>496</v>
      </c>
      <c r="I173" s="15"/>
      <c r="J173" s="16" t="s">
        <v>496</v>
      </c>
      <c r="K173" s="15"/>
      <c r="L173" s="15"/>
      <c r="M173" s="16" t="s">
        <v>496</v>
      </c>
      <c r="N173" s="16"/>
      <c r="O173" s="15"/>
      <c r="P173" s="17"/>
    </row>
    <row r="174" spans="1:16" s="42" customFormat="1" ht="40.5" customHeight="1" x14ac:dyDescent="0.2">
      <c r="A174" s="38" t="s">
        <v>935</v>
      </c>
      <c r="B174" s="43" t="s">
        <v>1501</v>
      </c>
      <c r="C174" s="43" t="s">
        <v>2405</v>
      </c>
      <c r="D174" s="58">
        <v>3842</v>
      </c>
      <c r="E174" s="100">
        <v>6790</v>
      </c>
      <c r="F174" s="102">
        <v>41453</v>
      </c>
      <c r="G174" s="74" t="s">
        <v>1704</v>
      </c>
      <c r="H174" s="16" t="s">
        <v>496</v>
      </c>
      <c r="I174" s="15"/>
      <c r="J174" s="16" t="s">
        <v>496</v>
      </c>
      <c r="K174" s="15"/>
      <c r="L174" s="15"/>
      <c r="M174" s="16" t="s">
        <v>496</v>
      </c>
      <c r="N174" s="16"/>
      <c r="O174" s="15"/>
      <c r="P174" s="17"/>
    </row>
    <row r="175" spans="1:16" s="42" customFormat="1" ht="40.5" customHeight="1" x14ac:dyDescent="0.2">
      <c r="A175" s="924" t="s">
        <v>936</v>
      </c>
      <c r="B175" s="43" t="s">
        <v>1502</v>
      </c>
      <c r="C175" s="927" t="s">
        <v>2406</v>
      </c>
      <c r="D175" s="58">
        <v>500</v>
      </c>
      <c r="E175" s="100">
        <v>6858</v>
      </c>
      <c r="F175" s="102">
        <v>41541</v>
      </c>
      <c r="G175" s="74" t="s">
        <v>1705</v>
      </c>
      <c r="H175" s="16" t="s">
        <v>496</v>
      </c>
      <c r="I175" s="15"/>
      <c r="J175" s="16" t="s">
        <v>496</v>
      </c>
      <c r="K175" s="15"/>
      <c r="L175" s="15"/>
      <c r="M175" s="16" t="s">
        <v>496</v>
      </c>
      <c r="N175" s="16"/>
      <c r="O175" s="15"/>
      <c r="P175" s="17"/>
    </row>
    <row r="176" spans="1:16" s="42" customFormat="1" ht="40.5" customHeight="1" x14ac:dyDescent="0.2">
      <c r="A176" s="924"/>
      <c r="B176" s="43" t="s">
        <v>1503</v>
      </c>
      <c r="C176" s="927"/>
      <c r="D176" s="58">
        <v>475</v>
      </c>
      <c r="E176" s="100">
        <v>6859</v>
      </c>
      <c r="F176" s="102">
        <v>41541</v>
      </c>
      <c r="G176" s="74" t="s">
        <v>1705</v>
      </c>
      <c r="H176" s="16" t="s">
        <v>496</v>
      </c>
      <c r="I176" s="15"/>
      <c r="J176" s="16" t="s">
        <v>496</v>
      </c>
      <c r="K176" s="15"/>
      <c r="L176" s="15"/>
      <c r="M176" s="16" t="s">
        <v>496</v>
      </c>
      <c r="N176" s="16"/>
      <c r="O176" s="15"/>
      <c r="P176" s="17"/>
    </row>
    <row r="177" spans="1:16" s="42" customFormat="1" ht="40.5" customHeight="1" x14ac:dyDescent="0.2">
      <c r="A177" s="924"/>
      <c r="B177" s="43" t="s">
        <v>1108</v>
      </c>
      <c r="C177" s="927"/>
      <c r="D177" s="58">
        <v>960</v>
      </c>
      <c r="E177" s="100">
        <v>6860</v>
      </c>
      <c r="F177" s="102">
        <v>41541</v>
      </c>
      <c r="G177" s="74" t="s">
        <v>1705</v>
      </c>
      <c r="H177" s="16" t="s">
        <v>496</v>
      </c>
      <c r="I177" s="15"/>
      <c r="J177" s="16" t="s">
        <v>496</v>
      </c>
      <c r="K177" s="15"/>
      <c r="L177" s="15"/>
      <c r="M177" s="16" t="s">
        <v>496</v>
      </c>
      <c r="N177" s="16"/>
      <c r="O177" s="15"/>
      <c r="P177" s="17"/>
    </row>
    <row r="178" spans="1:16" s="42" customFormat="1" ht="40.5" customHeight="1" x14ac:dyDescent="0.2">
      <c r="A178" s="924"/>
      <c r="B178" s="43" t="s">
        <v>1500</v>
      </c>
      <c r="C178" s="927"/>
      <c r="D178" s="58">
        <v>2430</v>
      </c>
      <c r="E178" s="100">
        <v>6861</v>
      </c>
      <c r="F178" s="102">
        <v>41541</v>
      </c>
      <c r="G178" s="74" t="s">
        <v>1705</v>
      </c>
      <c r="H178" s="16" t="s">
        <v>496</v>
      </c>
      <c r="I178" s="15"/>
      <c r="J178" s="16" t="s">
        <v>496</v>
      </c>
      <c r="K178" s="15"/>
      <c r="L178" s="15"/>
      <c r="M178" s="16" t="s">
        <v>496</v>
      </c>
      <c r="N178" s="16"/>
      <c r="O178" s="15"/>
      <c r="P178" s="17"/>
    </row>
    <row r="179" spans="1:16" s="42" customFormat="1" ht="40.5" customHeight="1" x14ac:dyDescent="0.2">
      <c r="A179" s="38" t="s">
        <v>937</v>
      </c>
      <c r="B179" s="43" t="s">
        <v>67</v>
      </c>
      <c r="C179" s="43" t="s">
        <v>2363</v>
      </c>
      <c r="D179" s="58">
        <v>132.21</v>
      </c>
      <c r="E179" s="100">
        <v>6752</v>
      </c>
      <c r="F179" s="102">
        <v>41402</v>
      </c>
      <c r="G179" s="74" t="s">
        <v>1696</v>
      </c>
      <c r="H179" s="16" t="s">
        <v>496</v>
      </c>
      <c r="I179" s="15"/>
      <c r="J179" s="16" t="s">
        <v>496</v>
      </c>
      <c r="K179" s="15"/>
      <c r="L179" s="15"/>
      <c r="M179" s="16" t="s">
        <v>496</v>
      </c>
      <c r="N179" s="16"/>
      <c r="O179" s="15"/>
      <c r="P179" s="17"/>
    </row>
    <row r="180" spans="1:16" s="42" customFormat="1" ht="40.5" customHeight="1" x14ac:dyDescent="0.2">
      <c r="A180" s="38" t="s">
        <v>938</v>
      </c>
      <c r="B180" s="43" t="s">
        <v>1212</v>
      </c>
      <c r="C180" s="43" t="s">
        <v>2407</v>
      </c>
      <c r="D180" s="58">
        <v>124.3</v>
      </c>
      <c r="E180" s="100">
        <v>6753</v>
      </c>
      <c r="F180" s="102">
        <v>41402</v>
      </c>
      <c r="G180" s="74" t="s">
        <v>1706</v>
      </c>
      <c r="H180" s="16" t="s">
        <v>496</v>
      </c>
      <c r="I180" s="15"/>
      <c r="J180" s="16" t="s">
        <v>496</v>
      </c>
      <c r="K180" s="15"/>
      <c r="L180" s="15"/>
      <c r="M180" s="16" t="s">
        <v>496</v>
      </c>
      <c r="N180" s="16"/>
      <c r="O180" s="15"/>
      <c r="P180" s="17"/>
    </row>
    <row r="181" spans="1:16" s="42" customFormat="1" ht="40.5" customHeight="1" x14ac:dyDescent="0.2">
      <c r="A181" s="38" t="s">
        <v>939</v>
      </c>
      <c r="B181" s="43" t="s">
        <v>1458</v>
      </c>
      <c r="C181" s="43" t="s">
        <v>2408</v>
      </c>
      <c r="D181" s="58">
        <v>1430</v>
      </c>
      <c r="E181" s="100">
        <v>6757</v>
      </c>
      <c r="F181" s="102">
        <v>41408</v>
      </c>
      <c r="G181" s="74" t="s">
        <v>1707</v>
      </c>
      <c r="H181" s="16" t="s">
        <v>496</v>
      </c>
      <c r="I181" s="15"/>
      <c r="J181" s="16" t="s">
        <v>496</v>
      </c>
      <c r="K181" s="15"/>
      <c r="L181" s="15"/>
      <c r="M181" s="16" t="s">
        <v>496</v>
      </c>
      <c r="N181" s="16"/>
      <c r="O181" s="15"/>
      <c r="P181" s="17"/>
    </row>
    <row r="182" spans="1:16" s="42" customFormat="1" ht="40.5" customHeight="1" x14ac:dyDescent="0.2">
      <c r="A182" s="38" t="s">
        <v>940</v>
      </c>
      <c r="B182" s="43" t="s">
        <v>1504</v>
      </c>
      <c r="C182" s="43" t="s">
        <v>2409</v>
      </c>
      <c r="D182" s="58">
        <v>2000</v>
      </c>
      <c r="E182" s="100">
        <v>6765</v>
      </c>
      <c r="F182" s="102">
        <v>41415</v>
      </c>
      <c r="G182" s="74" t="s">
        <v>1708</v>
      </c>
      <c r="H182" s="16" t="s">
        <v>496</v>
      </c>
      <c r="I182" s="15"/>
      <c r="J182" s="16" t="s">
        <v>496</v>
      </c>
      <c r="K182" s="15"/>
      <c r="L182" s="15"/>
      <c r="M182" s="16" t="s">
        <v>496</v>
      </c>
      <c r="N182" s="16"/>
      <c r="O182" s="15"/>
      <c r="P182" s="17"/>
    </row>
    <row r="183" spans="1:16" s="42" customFormat="1" ht="40.5" customHeight="1" x14ac:dyDescent="0.2">
      <c r="A183" s="38" t="s">
        <v>941</v>
      </c>
      <c r="B183" s="43" t="s">
        <v>1505</v>
      </c>
      <c r="C183" s="43" t="s">
        <v>2410</v>
      </c>
      <c r="D183" s="58">
        <f>296+1785</f>
        <v>2081</v>
      </c>
      <c r="E183" s="100">
        <v>6775</v>
      </c>
      <c r="F183" s="102">
        <v>41431</v>
      </c>
      <c r="G183" s="74" t="s">
        <v>1709</v>
      </c>
      <c r="H183" s="16" t="s">
        <v>496</v>
      </c>
      <c r="I183" s="15"/>
      <c r="J183" s="16" t="s">
        <v>496</v>
      </c>
      <c r="K183" s="15"/>
      <c r="L183" s="15"/>
      <c r="M183" s="16" t="s">
        <v>496</v>
      </c>
      <c r="N183" s="16"/>
      <c r="O183" s="15"/>
      <c r="P183" s="17"/>
    </row>
    <row r="184" spans="1:16" s="42" customFormat="1" ht="40.5" customHeight="1" x14ac:dyDescent="0.2">
      <c r="A184" s="924" t="s">
        <v>942</v>
      </c>
      <c r="B184" s="43" t="s">
        <v>440</v>
      </c>
      <c r="C184" s="927" t="s">
        <v>2411</v>
      </c>
      <c r="D184" s="58">
        <v>120</v>
      </c>
      <c r="E184" s="100">
        <v>6755</v>
      </c>
      <c r="F184" s="923">
        <v>41408</v>
      </c>
      <c r="G184" s="897" t="s">
        <v>1710</v>
      </c>
      <c r="H184" s="16" t="s">
        <v>496</v>
      </c>
      <c r="I184" s="15"/>
      <c r="J184" s="16" t="s">
        <v>496</v>
      </c>
      <c r="K184" s="15"/>
      <c r="L184" s="15"/>
      <c r="M184" s="16" t="s">
        <v>496</v>
      </c>
      <c r="N184" s="16"/>
      <c r="O184" s="15"/>
      <c r="P184" s="17"/>
    </row>
    <row r="185" spans="1:16" s="42" customFormat="1" ht="40.5" customHeight="1" x14ac:dyDescent="0.2">
      <c r="A185" s="924"/>
      <c r="B185" s="43" t="s">
        <v>473</v>
      </c>
      <c r="C185" s="927"/>
      <c r="D185" s="58">
        <v>169.5</v>
      </c>
      <c r="E185" s="100">
        <v>6756</v>
      </c>
      <c r="F185" s="923"/>
      <c r="G185" s="897"/>
      <c r="H185" s="16" t="s">
        <v>496</v>
      </c>
      <c r="I185" s="15"/>
      <c r="J185" s="16" t="s">
        <v>496</v>
      </c>
      <c r="K185" s="15"/>
      <c r="L185" s="15"/>
      <c r="M185" s="16" t="s">
        <v>496</v>
      </c>
      <c r="N185" s="16"/>
      <c r="O185" s="15"/>
      <c r="P185" s="17"/>
    </row>
    <row r="186" spans="1:16" s="42" customFormat="1" ht="40.5" customHeight="1" x14ac:dyDescent="0.2">
      <c r="A186" s="38" t="s">
        <v>943</v>
      </c>
      <c r="B186" s="43" t="s">
        <v>1199</v>
      </c>
      <c r="C186" s="43" t="s">
        <v>2269</v>
      </c>
      <c r="D186" s="58">
        <v>1440</v>
      </c>
      <c r="E186" s="100">
        <v>6767</v>
      </c>
      <c r="F186" s="102">
        <v>41417</v>
      </c>
      <c r="G186" s="74" t="s">
        <v>1694</v>
      </c>
      <c r="H186" s="16" t="s">
        <v>496</v>
      </c>
      <c r="I186" s="15"/>
      <c r="J186" s="16" t="s">
        <v>496</v>
      </c>
      <c r="K186" s="15"/>
      <c r="L186" s="15"/>
      <c r="M186" s="16" t="s">
        <v>496</v>
      </c>
      <c r="N186" s="16"/>
      <c r="O186" s="15"/>
      <c r="P186" s="17"/>
    </row>
    <row r="187" spans="1:16" s="42" customFormat="1" ht="45.75" customHeight="1" x14ac:dyDescent="0.2">
      <c r="A187" s="924" t="s">
        <v>944</v>
      </c>
      <c r="B187" s="43" t="s">
        <v>1506</v>
      </c>
      <c r="C187" s="927" t="s">
        <v>2412</v>
      </c>
      <c r="D187" s="58">
        <v>16743</v>
      </c>
      <c r="E187" s="100" t="s">
        <v>1711</v>
      </c>
      <c r="F187" s="102">
        <v>41456</v>
      </c>
      <c r="G187" s="74" t="s">
        <v>1712</v>
      </c>
      <c r="H187" s="16" t="s">
        <v>496</v>
      </c>
      <c r="I187" s="15"/>
      <c r="J187" s="16" t="s">
        <v>496</v>
      </c>
      <c r="K187" s="15"/>
      <c r="L187" s="15"/>
      <c r="M187" s="16" t="s">
        <v>496</v>
      </c>
      <c r="N187" s="16"/>
      <c r="O187" s="15"/>
      <c r="P187" s="17"/>
    </row>
    <row r="188" spans="1:16" s="42" customFormat="1" ht="45.75" customHeight="1" x14ac:dyDescent="0.2">
      <c r="A188" s="924"/>
      <c r="B188" s="43" t="s">
        <v>474</v>
      </c>
      <c r="C188" s="927"/>
      <c r="D188" s="58">
        <v>1243.0999999999999</v>
      </c>
      <c r="E188" s="100">
        <v>6786</v>
      </c>
      <c r="F188" s="102">
        <v>41445</v>
      </c>
      <c r="G188" s="74" t="s">
        <v>1713</v>
      </c>
      <c r="H188" s="16" t="s">
        <v>496</v>
      </c>
      <c r="I188" s="15"/>
      <c r="J188" s="16" t="s">
        <v>496</v>
      </c>
      <c r="K188" s="15"/>
      <c r="L188" s="15"/>
      <c r="M188" s="16" t="s">
        <v>496</v>
      </c>
      <c r="N188" s="16"/>
      <c r="O188" s="15"/>
      <c r="P188" s="17"/>
    </row>
    <row r="189" spans="1:16" s="42" customFormat="1" ht="45.75" customHeight="1" x14ac:dyDescent="0.2">
      <c r="A189" s="924"/>
      <c r="B189" s="43" t="s">
        <v>54</v>
      </c>
      <c r="C189" s="927"/>
      <c r="D189" s="58">
        <v>6600</v>
      </c>
      <c r="E189" s="100" t="s">
        <v>1714</v>
      </c>
      <c r="F189" s="102">
        <v>41456</v>
      </c>
      <c r="G189" s="74" t="s">
        <v>1712</v>
      </c>
      <c r="H189" s="16" t="s">
        <v>496</v>
      </c>
      <c r="I189" s="15"/>
      <c r="J189" s="16" t="s">
        <v>496</v>
      </c>
      <c r="K189" s="15"/>
      <c r="L189" s="15"/>
      <c r="M189" s="16" t="s">
        <v>496</v>
      </c>
      <c r="N189" s="16"/>
      <c r="O189" s="15"/>
      <c r="P189" s="17"/>
    </row>
    <row r="190" spans="1:16" s="42" customFormat="1" ht="45.75" customHeight="1" x14ac:dyDescent="0.2">
      <c r="A190" s="924"/>
      <c r="B190" s="43" t="s">
        <v>78</v>
      </c>
      <c r="C190" s="927"/>
      <c r="D190" s="58">
        <v>755.6</v>
      </c>
      <c r="E190" s="100">
        <v>6788</v>
      </c>
      <c r="F190" s="102">
        <v>41446</v>
      </c>
      <c r="G190" s="74" t="s">
        <v>1715</v>
      </c>
      <c r="H190" s="16" t="s">
        <v>496</v>
      </c>
      <c r="I190" s="15"/>
      <c r="J190" s="16" t="s">
        <v>496</v>
      </c>
      <c r="K190" s="15"/>
      <c r="L190" s="15"/>
      <c r="M190" s="16" t="s">
        <v>496</v>
      </c>
      <c r="N190" s="16"/>
      <c r="O190" s="15"/>
      <c r="P190" s="17"/>
    </row>
    <row r="191" spans="1:16" s="42" customFormat="1" ht="45.75" customHeight="1" x14ac:dyDescent="0.2">
      <c r="A191" s="924" t="s">
        <v>945</v>
      </c>
      <c r="B191" s="43" t="s">
        <v>67</v>
      </c>
      <c r="C191" s="927" t="s">
        <v>2014</v>
      </c>
      <c r="D191" s="58">
        <v>254.25</v>
      </c>
      <c r="E191" s="100">
        <v>6759</v>
      </c>
      <c r="F191" s="923">
        <v>41414</v>
      </c>
      <c r="G191" s="897" t="s">
        <v>1716</v>
      </c>
      <c r="H191" s="16" t="s">
        <v>496</v>
      </c>
      <c r="I191" s="15"/>
      <c r="J191" s="16" t="s">
        <v>496</v>
      </c>
      <c r="K191" s="15"/>
      <c r="L191" s="15"/>
      <c r="M191" s="16" t="s">
        <v>496</v>
      </c>
      <c r="N191" s="16"/>
      <c r="O191" s="15"/>
      <c r="P191" s="17"/>
    </row>
    <row r="192" spans="1:16" s="42" customFormat="1" ht="45.75" customHeight="1" x14ac:dyDescent="0.2">
      <c r="A192" s="924"/>
      <c r="B192" s="43" t="s">
        <v>440</v>
      </c>
      <c r="C192" s="927"/>
      <c r="D192" s="58">
        <v>180</v>
      </c>
      <c r="E192" s="100">
        <v>6760</v>
      </c>
      <c r="F192" s="923"/>
      <c r="G192" s="897"/>
      <c r="H192" s="16" t="s">
        <v>496</v>
      </c>
      <c r="I192" s="15"/>
      <c r="J192" s="16" t="s">
        <v>496</v>
      </c>
      <c r="K192" s="15"/>
      <c r="L192" s="15"/>
      <c r="M192" s="16" t="s">
        <v>496</v>
      </c>
      <c r="N192" s="16"/>
      <c r="O192" s="15"/>
      <c r="P192" s="17"/>
    </row>
    <row r="193" spans="1:16" s="42" customFormat="1" ht="45.75" customHeight="1" x14ac:dyDescent="0.2">
      <c r="A193" s="924" t="s">
        <v>946</v>
      </c>
      <c r="B193" s="43" t="s">
        <v>473</v>
      </c>
      <c r="C193" s="927" t="s">
        <v>2014</v>
      </c>
      <c r="D193" s="58">
        <v>169.5</v>
      </c>
      <c r="E193" s="100">
        <v>6769</v>
      </c>
      <c r="F193" s="923">
        <v>41421</v>
      </c>
      <c r="G193" s="897" t="s">
        <v>1717</v>
      </c>
      <c r="H193" s="16" t="s">
        <v>496</v>
      </c>
      <c r="I193" s="15"/>
      <c r="J193" s="16" t="s">
        <v>496</v>
      </c>
      <c r="K193" s="15"/>
      <c r="L193" s="15"/>
      <c r="M193" s="16" t="s">
        <v>496</v>
      </c>
      <c r="N193" s="16"/>
      <c r="O193" s="15"/>
      <c r="P193" s="17"/>
    </row>
    <row r="194" spans="1:16" s="42" customFormat="1" ht="45.75" customHeight="1" x14ac:dyDescent="0.2">
      <c r="A194" s="924"/>
      <c r="B194" s="43" t="s">
        <v>440</v>
      </c>
      <c r="C194" s="927"/>
      <c r="D194" s="58">
        <v>120</v>
      </c>
      <c r="E194" s="100">
        <v>6768</v>
      </c>
      <c r="F194" s="923"/>
      <c r="G194" s="897"/>
      <c r="H194" s="16" t="s">
        <v>496</v>
      </c>
      <c r="I194" s="15"/>
      <c r="J194" s="16" t="s">
        <v>496</v>
      </c>
      <c r="K194" s="15"/>
      <c r="L194" s="15"/>
      <c r="M194" s="16" t="s">
        <v>496</v>
      </c>
      <c r="N194" s="16"/>
      <c r="O194" s="15"/>
      <c r="P194" s="17"/>
    </row>
    <row r="195" spans="1:16" s="42" customFormat="1" ht="45.75" customHeight="1" x14ac:dyDescent="0.2">
      <c r="A195" s="38" t="s">
        <v>947</v>
      </c>
      <c r="B195" s="43" t="s">
        <v>473</v>
      </c>
      <c r="C195" s="43" t="s">
        <v>2413</v>
      </c>
      <c r="D195" s="58">
        <v>209.5</v>
      </c>
      <c r="E195" s="100">
        <v>6770</v>
      </c>
      <c r="F195" s="102">
        <v>41424</v>
      </c>
      <c r="G195" s="74" t="s">
        <v>1718</v>
      </c>
      <c r="H195" s="16" t="s">
        <v>496</v>
      </c>
      <c r="I195" s="15"/>
      <c r="J195" s="16" t="s">
        <v>496</v>
      </c>
      <c r="K195" s="15"/>
      <c r="L195" s="15"/>
      <c r="M195" s="16" t="s">
        <v>496</v>
      </c>
      <c r="N195" s="16"/>
      <c r="O195" s="15"/>
      <c r="P195" s="17"/>
    </row>
    <row r="196" spans="1:16" s="42" customFormat="1" ht="45.75" customHeight="1" x14ac:dyDescent="0.2">
      <c r="A196" s="38" t="s">
        <v>948</v>
      </c>
      <c r="B196" s="43" t="s">
        <v>464</v>
      </c>
      <c r="C196" s="43" t="s">
        <v>2016</v>
      </c>
      <c r="D196" s="58">
        <v>99.46</v>
      </c>
      <c r="E196" s="100">
        <v>6771</v>
      </c>
      <c r="F196" s="102">
        <v>41429</v>
      </c>
      <c r="G196" s="74" t="s">
        <v>1719</v>
      </c>
      <c r="H196" s="16" t="s">
        <v>496</v>
      </c>
      <c r="I196" s="15"/>
      <c r="J196" s="16" t="s">
        <v>496</v>
      </c>
      <c r="K196" s="15"/>
      <c r="L196" s="15"/>
      <c r="M196" s="16" t="s">
        <v>496</v>
      </c>
      <c r="N196" s="16"/>
      <c r="O196" s="15"/>
      <c r="P196" s="17"/>
    </row>
    <row r="197" spans="1:16" s="42" customFormat="1" ht="45.75" customHeight="1" x14ac:dyDescent="0.2">
      <c r="A197" s="924" t="s">
        <v>949</v>
      </c>
      <c r="B197" s="43" t="s">
        <v>1457</v>
      </c>
      <c r="C197" s="927" t="s">
        <v>2414</v>
      </c>
      <c r="D197" s="58">
        <v>17550</v>
      </c>
      <c r="E197" s="100" t="s">
        <v>1720</v>
      </c>
      <c r="F197" s="102">
        <v>41498</v>
      </c>
      <c r="G197" s="74" t="s">
        <v>1721</v>
      </c>
      <c r="H197" s="16" t="s">
        <v>496</v>
      </c>
      <c r="I197" s="15"/>
      <c r="J197" s="16" t="s">
        <v>496</v>
      </c>
      <c r="K197" s="15"/>
      <c r="L197" s="15"/>
      <c r="M197" s="16" t="s">
        <v>496</v>
      </c>
      <c r="N197" s="16"/>
      <c r="O197" s="15"/>
      <c r="P197" s="17"/>
    </row>
    <row r="198" spans="1:16" s="42" customFormat="1" ht="45.75" customHeight="1" x14ac:dyDescent="0.2">
      <c r="A198" s="924"/>
      <c r="B198" s="43" t="s">
        <v>1466</v>
      </c>
      <c r="C198" s="927"/>
      <c r="D198" s="58">
        <v>3390</v>
      </c>
      <c r="E198" s="100" t="s">
        <v>1722</v>
      </c>
      <c r="F198" s="102">
        <v>41498</v>
      </c>
      <c r="G198" s="74" t="s">
        <v>1723</v>
      </c>
      <c r="H198" s="16" t="s">
        <v>496</v>
      </c>
      <c r="I198" s="15"/>
      <c r="J198" s="16" t="s">
        <v>496</v>
      </c>
      <c r="K198" s="15"/>
      <c r="L198" s="15"/>
      <c r="M198" s="16" t="s">
        <v>496</v>
      </c>
      <c r="N198" s="16"/>
      <c r="O198" s="15"/>
      <c r="P198" s="17"/>
    </row>
    <row r="199" spans="1:16" s="42" customFormat="1" ht="45.75" customHeight="1" x14ac:dyDescent="0.2">
      <c r="A199" s="38" t="s">
        <v>950</v>
      </c>
      <c r="B199" s="43" t="s">
        <v>1414</v>
      </c>
      <c r="C199" s="43" t="s">
        <v>2415</v>
      </c>
      <c r="D199" s="58">
        <v>16690.96</v>
      </c>
      <c r="E199" s="100" t="s">
        <v>1724</v>
      </c>
      <c r="F199" s="102">
        <v>41477</v>
      </c>
      <c r="G199" s="74" t="s">
        <v>1725</v>
      </c>
      <c r="H199" s="16" t="s">
        <v>496</v>
      </c>
      <c r="I199" s="15"/>
      <c r="J199" s="16" t="s">
        <v>496</v>
      </c>
      <c r="K199" s="15"/>
      <c r="L199" s="15"/>
      <c r="M199" s="16" t="s">
        <v>496</v>
      </c>
      <c r="N199" s="16"/>
      <c r="O199" s="15"/>
      <c r="P199" s="17"/>
    </row>
    <row r="200" spans="1:16" s="42" customFormat="1" ht="45.75" customHeight="1" x14ac:dyDescent="0.2">
      <c r="A200" s="924" t="s">
        <v>951</v>
      </c>
      <c r="B200" s="43" t="s">
        <v>1223</v>
      </c>
      <c r="C200" s="927" t="s">
        <v>2416</v>
      </c>
      <c r="D200" s="58">
        <v>10065</v>
      </c>
      <c r="E200" s="100" t="s">
        <v>1726</v>
      </c>
      <c r="F200" s="102">
        <v>41471</v>
      </c>
      <c r="G200" s="74" t="s">
        <v>1727</v>
      </c>
      <c r="H200" s="16" t="s">
        <v>496</v>
      </c>
      <c r="I200" s="15"/>
      <c r="J200" s="16" t="s">
        <v>496</v>
      </c>
      <c r="K200" s="15"/>
      <c r="L200" s="15"/>
      <c r="M200" s="16" t="s">
        <v>496</v>
      </c>
      <c r="N200" s="16"/>
      <c r="O200" s="15"/>
      <c r="P200" s="17"/>
    </row>
    <row r="201" spans="1:16" s="42" customFormat="1" ht="45.75" customHeight="1" x14ac:dyDescent="0.2">
      <c r="A201" s="924"/>
      <c r="B201" s="43" t="s">
        <v>1223</v>
      </c>
      <c r="C201" s="927"/>
      <c r="D201" s="58">
        <v>8970</v>
      </c>
      <c r="E201" s="100" t="s">
        <v>1728</v>
      </c>
      <c r="F201" s="102">
        <v>41506</v>
      </c>
      <c r="G201" s="74" t="s">
        <v>1729</v>
      </c>
      <c r="H201" s="16" t="s">
        <v>496</v>
      </c>
      <c r="I201" s="15"/>
      <c r="J201" s="16" t="s">
        <v>496</v>
      </c>
      <c r="K201" s="15"/>
      <c r="L201" s="15"/>
      <c r="M201" s="16" t="s">
        <v>496</v>
      </c>
      <c r="N201" s="16"/>
      <c r="O201" s="15"/>
      <c r="P201" s="17"/>
    </row>
    <row r="202" spans="1:16" s="42" customFormat="1" ht="45.75" customHeight="1" x14ac:dyDescent="0.2">
      <c r="A202" s="38" t="s">
        <v>952</v>
      </c>
      <c r="B202" s="43" t="s">
        <v>1507</v>
      </c>
      <c r="C202" s="43" t="s">
        <v>2417</v>
      </c>
      <c r="D202" s="58">
        <v>2220</v>
      </c>
      <c r="E202" s="100">
        <v>6800</v>
      </c>
      <c r="F202" s="102">
        <v>41463</v>
      </c>
      <c r="G202" s="74" t="s">
        <v>1730</v>
      </c>
      <c r="H202" s="16" t="s">
        <v>496</v>
      </c>
      <c r="I202" s="15"/>
      <c r="J202" s="16" t="s">
        <v>496</v>
      </c>
      <c r="K202" s="15"/>
      <c r="L202" s="15"/>
      <c r="M202" s="16" t="s">
        <v>496</v>
      </c>
      <c r="N202" s="16"/>
      <c r="O202" s="15"/>
      <c r="P202" s="17"/>
    </row>
    <row r="203" spans="1:16" s="42" customFormat="1" ht="45.75" customHeight="1" x14ac:dyDescent="0.2">
      <c r="A203" s="38" t="s">
        <v>953</v>
      </c>
      <c r="B203" s="43" t="s">
        <v>1508</v>
      </c>
      <c r="C203" s="43" t="s">
        <v>2418</v>
      </c>
      <c r="D203" s="58">
        <v>10000</v>
      </c>
      <c r="E203" s="100" t="s">
        <v>1731</v>
      </c>
      <c r="F203" s="102">
        <v>41470</v>
      </c>
      <c r="G203" s="74" t="s">
        <v>1732</v>
      </c>
      <c r="H203" s="16" t="s">
        <v>496</v>
      </c>
      <c r="I203" s="15"/>
      <c r="J203" s="16" t="s">
        <v>496</v>
      </c>
      <c r="K203" s="15"/>
      <c r="L203" s="15"/>
      <c r="M203" s="16" t="s">
        <v>496</v>
      </c>
      <c r="N203" s="16"/>
      <c r="O203" s="15"/>
      <c r="P203" s="17"/>
    </row>
    <row r="204" spans="1:16" s="42" customFormat="1" ht="45.75" customHeight="1" x14ac:dyDescent="0.2">
      <c r="A204" s="38" t="s">
        <v>954</v>
      </c>
      <c r="B204" s="43" t="s">
        <v>473</v>
      </c>
      <c r="C204" s="43" t="s">
        <v>2413</v>
      </c>
      <c r="D204" s="58">
        <v>209.5</v>
      </c>
      <c r="E204" s="100">
        <v>6777</v>
      </c>
      <c r="F204" s="102">
        <v>41431</v>
      </c>
      <c r="G204" s="74" t="s">
        <v>1733</v>
      </c>
      <c r="H204" s="16" t="s">
        <v>496</v>
      </c>
      <c r="I204" s="15"/>
      <c r="J204" s="16" t="s">
        <v>496</v>
      </c>
      <c r="K204" s="15"/>
      <c r="L204" s="15"/>
      <c r="M204" s="16" t="s">
        <v>496</v>
      </c>
      <c r="N204" s="16"/>
      <c r="O204" s="15"/>
      <c r="P204" s="17"/>
    </row>
    <row r="205" spans="1:16" s="42" customFormat="1" ht="45.75" customHeight="1" x14ac:dyDescent="0.2">
      <c r="A205" s="38" t="s">
        <v>955</v>
      </c>
      <c r="B205" s="43" t="s">
        <v>1509</v>
      </c>
      <c r="C205" s="43" t="s">
        <v>2419</v>
      </c>
      <c r="D205" s="58">
        <v>225</v>
      </c>
      <c r="E205" s="100">
        <v>6791</v>
      </c>
      <c r="F205" s="102">
        <v>41456</v>
      </c>
      <c r="G205" s="74" t="s">
        <v>1734</v>
      </c>
      <c r="H205" s="16" t="s">
        <v>496</v>
      </c>
      <c r="I205" s="15"/>
      <c r="J205" s="16" t="s">
        <v>496</v>
      </c>
      <c r="K205" s="15"/>
      <c r="L205" s="15"/>
      <c r="M205" s="16" t="s">
        <v>496</v>
      </c>
      <c r="N205" s="16"/>
      <c r="O205" s="15"/>
      <c r="P205" s="17"/>
    </row>
    <row r="206" spans="1:16" s="42" customFormat="1" ht="45.75" customHeight="1" x14ac:dyDescent="0.2">
      <c r="A206" s="38" t="s">
        <v>956</v>
      </c>
      <c r="B206" s="43" t="s">
        <v>1510</v>
      </c>
      <c r="C206" s="43" t="s">
        <v>2420</v>
      </c>
      <c r="D206" s="58">
        <v>194.7</v>
      </c>
      <c r="E206" s="100">
        <v>6789</v>
      </c>
      <c r="F206" s="102">
        <v>41452</v>
      </c>
      <c r="G206" s="74" t="s">
        <v>1735</v>
      </c>
      <c r="H206" s="16" t="s">
        <v>496</v>
      </c>
      <c r="I206" s="15"/>
      <c r="J206" s="16" t="s">
        <v>496</v>
      </c>
      <c r="K206" s="15"/>
      <c r="L206" s="15"/>
      <c r="M206" s="16" t="s">
        <v>496</v>
      </c>
      <c r="N206" s="16"/>
      <c r="O206" s="15"/>
      <c r="P206" s="17"/>
    </row>
    <row r="207" spans="1:16" s="42" customFormat="1" ht="45.75" customHeight="1" x14ac:dyDescent="0.2">
      <c r="A207" s="38" t="s">
        <v>957</v>
      </c>
      <c r="B207" s="43" t="s">
        <v>1511</v>
      </c>
      <c r="C207" s="43" t="s">
        <v>2421</v>
      </c>
      <c r="D207" s="58">
        <v>2970</v>
      </c>
      <c r="E207" s="100">
        <v>6798</v>
      </c>
      <c r="F207" s="102">
        <v>41460</v>
      </c>
      <c r="G207" s="74" t="s">
        <v>1736</v>
      </c>
      <c r="H207" s="16" t="s">
        <v>496</v>
      </c>
      <c r="I207" s="15"/>
      <c r="J207" s="16" t="s">
        <v>496</v>
      </c>
      <c r="K207" s="15"/>
      <c r="L207" s="15"/>
      <c r="M207" s="16" t="s">
        <v>496</v>
      </c>
      <c r="N207" s="16"/>
      <c r="O207" s="15"/>
      <c r="P207" s="17"/>
    </row>
    <row r="208" spans="1:16" s="42" customFormat="1" ht="45.75" customHeight="1" x14ac:dyDescent="0.2">
      <c r="A208" s="38" t="s">
        <v>958</v>
      </c>
      <c r="B208" s="43" t="s">
        <v>1512</v>
      </c>
      <c r="C208" s="43" t="s">
        <v>2422</v>
      </c>
      <c r="D208" s="58">
        <v>1280</v>
      </c>
      <c r="E208" s="100">
        <v>6796</v>
      </c>
      <c r="F208" s="102">
        <v>41488</v>
      </c>
      <c r="G208" s="74" t="s">
        <v>1737</v>
      </c>
      <c r="H208" s="16" t="s">
        <v>496</v>
      </c>
      <c r="I208" s="15"/>
      <c r="J208" s="16" t="s">
        <v>496</v>
      </c>
      <c r="K208" s="15"/>
      <c r="L208" s="15"/>
      <c r="M208" s="16" t="s">
        <v>496</v>
      </c>
      <c r="N208" s="16"/>
      <c r="O208" s="15"/>
      <c r="P208" s="17"/>
    </row>
    <row r="209" spans="1:16" s="42" customFormat="1" ht="45.75" customHeight="1" x14ac:dyDescent="0.2">
      <c r="A209" s="924" t="s">
        <v>959</v>
      </c>
      <c r="B209" s="43" t="s">
        <v>1513</v>
      </c>
      <c r="C209" s="927" t="s">
        <v>2423</v>
      </c>
      <c r="D209" s="58">
        <v>1700</v>
      </c>
      <c r="E209" s="100">
        <v>6794</v>
      </c>
      <c r="F209" s="102">
        <v>41457</v>
      </c>
      <c r="G209" s="74" t="s">
        <v>1738</v>
      </c>
      <c r="H209" s="16" t="s">
        <v>496</v>
      </c>
      <c r="I209" s="15"/>
      <c r="J209" s="16" t="s">
        <v>496</v>
      </c>
      <c r="K209" s="15"/>
      <c r="L209" s="15"/>
      <c r="M209" s="16" t="s">
        <v>496</v>
      </c>
      <c r="N209" s="16"/>
      <c r="O209" s="15"/>
      <c r="P209" s="17"/>
    </row>
    <row r="210" spans="1:16" s="42" customFormat="1" ht="45.75" customHeight="1" x14ac:dyDescent="0.2">
      <c r="A210" s="924"/>
      <c r="B210" s="43" t="s">
        <v>477</v>
      </c>
      <c r="C210" s="927"/>
      <c r="D210" s="58">
        <v>1550</v>
      </c>
      <c r="E210" s="100">
        <v>6795</v>
      </c>
      <c r="F210" s="102">
        <v>41457</v>
      </c>
      <c r="G210" s="74" t="s">
        <v>1738</v>
      </c>
      <c r="H210" s="16" t="s">
        <v>496</v>
      </c>
      <c r="I210" s="15"/>
      <c r="J210" s="16" t="s">
        <v>496</v>
      </c>
      <c r="K210" s="15"/>
      <c r="L210" s="15"/>
      <c r="M210" s="16" t="s">
        <v>496</v>
      </c>
      <c r="N210" s="16"/>
      <c r="O210" s="15"/>
      <c r="P210" s="17"/>
    </row>
    <row r="211" spans="1:16" s="42" customFormat="1" ht="45.75" customHeight="1" x14ac:dyDescent="0.2">
      <c r="A211" s="38" t="s">
        <v>960</v>
      </c>
      <c r="B211" s="43" t="s">
        <v>474</v>
      </c>
      <c r="C211" s="43" t="s">
        <v>2424</v>
      </c>
      <c r="D211" s="58">
        <v>410</v>
      </c>
      <c r="E211" s="100">
        <v>6792</v>
      </c>
      <c r="F211" s="102">
        <v>41456</v>
      </c>
      <c r="G211" s="74" t="s">
        <v>1739</v>
      </c>
      <c r="H211" s="16" t="s">
        <v>496</v>
      </c>
      <c r="I211" s="15"/>
      <c r="J211" s="16" t="s">
        <v>496</v>
      </c>
      <c r="K211" s="15"/>
      <c r="L211" s="15"/>
      <c r="M211" s="16" t="s">
        <v>496</v>
      </c>
      <c r="N211" s="16"/>
      <c r="O211" s="15"/>
      <c r="P211" s="17"/>
    </row>
    <row r="212" spans="1:16" s="42" customFormat="1" ht="45.75" customHeight="1" x14ac:dyDescent="0.2">
      <c r="A212" s="38" t="s">
        <v>961</v>
      </c>
      <c r="B212" s="43" t="s">
        <v>464</v>
      </c>
      <c r="C212" s="43" t="s">
        <v>2016</v>
      </c>
      <c r="D212" s="58">
        <v>99.46</v>
      </c>
      <c r="E212" s="100">
        <v>6787</v>
      </c>
      <c r="F212" s="102">
        <v>41445</v>
      </c>
      <c r="G212" s="74" t="s">
        <v>1740</v>
      </c>
      <c r="H212" s="16" t="s">
        <v>496</v>
      </c>
      <c r="I212" s="15"/>
      <c r="J212" s="16" t="s">
        <v>496</v>
      </c>
      <c r="K212" s="15"/>
      <c r="L212" s="15"/>
      <c r="M212" s="16" t="s">
        <v>496</v>
      </c>
      <c r="N212" s="16"/>
      <c r="O212" s="15"/>
      <c r="P212" s="17"/>
    </row>
    <row r="213" spans="1:16" s="42" customFormat="1" ht="45.75" customHeight="1" x14ac:dyDescent="0.2">
      <c r="A213" s="924" t="s">
        <v>962</v>
      </c>
      <c r="B213" s="43" t="s">
        <v>1514</v>
      </c>
      <c r="C213" s="927" t="s">
        <v>2425</v>
      </c>
      <c r="D213" s="58">
        <v>775.53</v>
      </c>
      <c r="E213" s="100">
        <v>6813</v>
      </c>
      <c r="F213" s="102">
        <v>41474</v>
      </c>
      <c r="G213" s="74" t="s">
        <v>1741</v>
      </c>
      <c r="H213" s="16" t="s">
        <v>496</v>
      </c>
      <c r="I213" s="15"/>
      <c r="J213" s="16" t="s">
        <v>496</v>
      </c>
      <c r="K213" s="15"/>
      <c r="L213" s="15"/>
      <c r="M213" s="16" t="s">
        <v>496</v>
      </c>
      <c r="N213" s="16"/>
      <c r="O213" s="15"/>
      <c r="P213" s="17"/>
    </row>
    <row r="214" spans="1:16" s="42" customFormat="1" ht="45.75" customHeight="1" x14ac:dyDescent="0.2">
      <c r="A214" s="924"/>
      <c r="B214" s="43" t="s">
        <v>1515</v>
      </c>
      <c r="C214" s="927"/>
      <c r="D214" s="58">
        <v>2983.73</v>
      </c>
      <c r="E214" s="100">
        <v>6814</v>
      </c>
      <c r="F214" s="102">
        <v>41474</v>
      </c>
      <c r="G214" s="74" t="s">
        <v>1742</v>
      </c>
      <c r="H214" s="16" t="s">
        <v>496</v>
      </c>
      <c r="I214" s="15"/>
      <c r="J214" s="16" t="s">
        <v>496</v>
      </c>
      <c r="K214" s="15"/>
      <c r="L214" s="15"/>
      <c r="M214" s="16" t="s">
        <v>496</v>
      </c>
      <c r="N214" s="16"/>
      <c r="O214" s="15"/>
      <c r="P214" s="17"/>
    </row>
    <row r="215" spans="1:16" s="42" customFormat="1" ht="45.75" customHeight="1" x14ac:dyDescent="0.2">
      <c r="A215" s="924"/>
      <c r="B215" s="43" t="s">
        <v>1516</v>
      </c>
      <c r="C215" s="927"/>
      <c r="D215" s="58">
        <v>140</v>
      </c>
      <c r="E215" s="100">
        <v>6815</v>
      </c>
      <c r="F215" s="102">
        <v>41474</v>
      </c>
      <c r="G215" s="74" t="s">
        <v>1743</v>
      </c>
      <c r="H215" s="16" t="s">
        <v>496</v>
      </c>
      <c r="I215" s="15"/>
      <c r="J215" s="16" t="s">
        <v>496</v>
      </c>
      <c r="K215" s="15"/>
      <c r="L215" s="15"/>
      <c r="M215" s="16" t="s">
        <v>496</v>
      </c>
      <c r="N215" s="16"/>
      <c r="O215" s="15"/>
      <c r="P215" s="17"/>
    </row>
    <row r="216" spans="1:16" s="42" customFormat="1" ht="45.75" customHeight="1" x14ac:dyDescent="0.2">
      <c r="A216" s="924"/>
      <c r="B216" s="43" t="s">
        <v>1517</v>
      </c>
      <c r="C216" s="927"/>
      <c r="D216" s="58">
        <v>140</v>
      </c>
      <c r="E216" s="100">
        <v>6816</v>
      </c>
      <c r="F216" s="102">
        <v>41474</v>
      </c>
      <c r="G216" s="74" t="s">
        <v>1743</v>
      </c>
      <c r="H216" s="16" t="s">
        <v>496</v>
      </c>
      <c r="I216" s="15"/>
      <c r="J216" s="16" t="s">
        <v>496</v>
      </c>
      <c r="K216" s="15"/>
      <c r="L216" s="15"/>
      <c r="M216" s="16" t="s">
        <v>496</v>
      </c>
      <c r="N216" s="16"/>
      <c r="O216" s="15"/>
      <c r="P216" s="17"/>
    </row>
    <row r="217" spans="1:16" s="42" customFormat="1" ht="45.75" customHeight="1" x14ac:dyDescent="0.2">
      <c r="A217" s="924"/>
      <c r="B217" s="43" t="s">
        <v>1518</v>
      </c>
      <c r="C217" s="927"/>
      <c r="D217" s="58">
        <v>35</v>
      </c>
      <c r="E217" s="100">
        <v>6817</v>
      </c>
      <c r="F217" s="102">
        <v>41474</v>
      </c>
      <c r="G217" s="74" t="s">
        <v>1743</v>
      </c>
      <c r="H217" s="16" t="s">
        <v>496</v>
      </c>
      <c r="I217" s="15"/>
      <c r="J217" s="16" t="s">
        <v>496</v>
      </c>
      <c r="K217" s="15"/>
      <c r="L217" s="15"/>
      <c r="M217" s="16" t="s">
        <v>496</v>
      </c>
      <c r="N217" s="16"/>
      <c r="O217" s="15"/>
      <c r="P217" s="17"/>
    </row>
    <row r="218" spans="1:16" s="42" customFormat="1" ht="45.75" customHeight="1" x14ac:dyDescent="0.2">
      <c r="A218" s="924"/>
      <c r="B218" s="43" t="s">
        <v>1519</v>
      </c>
      <c r="C218" s="927"/>
      <c r="D218" s="58">
        <v>140</v>
      </c>
      <c r="E218" s="100">
        <v>6818</v>
      </c>
      <c r="F218" s="102">
        <v>41474</v>
      </c>
      <c r="G218" s="74" t="s">
        <v>1743</v>
      </c>
      <c r="H218" s="16" t="s">
        <v>496</v>
      </c>
      <c r="I218" s="15"/>
      <c r="J218" s="16" t="s">
        <v>496</v>
      </c>
      <c r="K218" s="15"/>
      <c r="L218" s="15"/>
      <c r="M218" s="16" t="s">
        <v>496</v>
      </c>
      <c r="N218" s="16"/>
      <c r="O218" s="15"/>
      <c r="P218" s="17"/>
    </row>
    <row r="219" spans="1:16" s="42" customFormat="1" ht="45.75" customHeight="1" x14ac:dyDescent="0.2">
      <c r="A219" s="38" t="s">
        <v>963</v>
      </c>
      <c r="B219" s="43" t="s">
        <v>1520</v>
      </c>
      <c r="C219" s="43" t="s">
        <v>2426</v>
      </c>
      <c r="D219" s="58">
        <v>1019.54</v>
      </c>
      <c r="E219" s="100">
        <v>6830</v>
      </c>
      <c r="F219" s="102">
        <v>41506</v>
      </c>
      <c r="G219" s="74" t="s">
        <v>1744</v>
      </c>
      <c r="H219" s="16" t="s">
        <v>496</v>
      </c>
      <c r="I219" s="15"/>
      <c r="J219" s="16" t="s">
        <v>496</v>
      </c>
      <c r="K219" s="15"/>
      <c r="L219" s="15"/>
      <c r="M219" s="16" t="s">
        <v>496</v>
      </c>
      <c r="N219" s="16"/>
      <c r="O219" s="15"/>
      <c r="P219" s="17"/>
    </row>
    <row r="220" spans="1:16" s="42" customFormat="1" ht="45.75" customHeight="1" x14ac:dyDescent="0.2">
      <c r="A220" s="924" t="s">
        <v>964</v>
      </c>
      <c r="B220" s="43" t="s">
        <v>1099</v>
      </c>
      <c r="C220" s="927" t="s">
        <v>2427</v>
      </c>
      <c r="D220" s="58">
        <v>1460</v>
      </c>
      <c r="E220" s="100">
        <v>6811</v>
      </c>
      <c r="F220" s="102">
        <v>41474</v>
      </c>
      <c r="G220" s="74" t="s">
        <v>1745</v>
      </c>
      <c r="H220" s="16" t="s">
        <v>496</v>
      </c>
      <c r="I220" s="15"/>
      <c r="J220" s="16" t="s">
        <v>496</v>
      </c>
      <c r="K220" s="15"/>
      <c r="L220" s="15"/>
      <c r="M220" s="16" t="s">
        <v>496</v>
      </c>
      <c r="N220" s="16"/>
      <c r="O220" s="15"/>
      <c r="P220" s="17"/>
    </row>
    <row r="221" spans="1:16" s="42" customFormat="1" ht="45.75" customHeight="1" x14ac:dyDescent="0.2">
      <c r="A221" s="924"/>
      <c r="B221" s="43" t="s">
        <v>477</v>
      </c>
      <c r="C221" s="927"/>
      <c r="D221" s="58">
        <v>190</v>
      </c>
      <c r="E221" s="100">
        <v>6807</v>
      </c>
      <c r="F221" s="102">
        <v>41472</v>
      </c>
      <c r="G221" s="74" t="s">
        <v>1746</v>
      </c>
      <c r="H221" s="16" t="s">
        <v>496</v>
      </c>
      <c r="I221" s="15"/>
      <c r="J221" s="16" t="s">
        <v>496</v>
      </c>
      <c r="K221" s="15"/>
      <c r="L221" s="15"/>
      <c r="M221" s="16" t="s">
        <v>496</v>
      </c>
      <c r="N221" s="16"/>
      <c r="O221" s="15"/>
      <c r="P221" s="17"/>
    </row>
    <row r="222" spans="1:16" s="42" customFormat="1" ht="45.75" customHeight="1" x14ac:dyDescent="0.2">
      <c r="A222" s="38" t="s">
        <v>965</v>
      </c>
      <c r="B222" s="43" t="s">
        <v>1491</v>
      </c>
      <c r="C222" s="43" t="s">
        <v>2194</v>
      </c>
      <c r="D222" s="58">
        <v>3000</v>
      </c>
      <c r="E222" s="100">
        <v>6806</v>
      </c>
      <c r="F222" s="102">
        <v>41472</v>
      </c>
      <c r="G222" s="74" t="s">
        <v>1747</v>
      </c>
      <c r="H222" s="16" t="s">
        <v>496</v>
      </c>
      <c r="I222" s="15"/>
      <c r="J222" s="16" t="s">
        <v>496</v>
      </c>
      <c r="K222" s="15"/>
      <c r="L222" s="15"/>
      <c r="M222" s="16" t="s">
        <v>496</v>
      </c>
      <c r="N222" s="16"/>
      <c r="O222" s="15"/>
      <c r="P222" s="17"/>
    </row>
    <row r="223" spans="1:16" s="42" customFormat="1" ht="45.75" customHeight="1" x14ac:dyDescent="0.2">
      <c r="A223" s="38" t="s">
        <v>966</v>
      </c>
      <c r="B223" s="43" t="s">
        <v>172</v>
      </c>
      <c r="C223" s="43" t="s">
        <v>2428</v>
      </c>
      <c r="D223" s="58">
        <v>535</v>
      </c>
      <c r="E223" s="100">
        <v>6803</v>
      </c>
      <c r="F223" s="102">
        <v>41466</v>
      </c>
      <c r="G223" s="74" t="s">
        <v>1748</v>
      </c>
      <c r="H223" s="16" t="s">
        <v>496</v>
      </c>
      <c r="I223" s="15"/>
      <c r="J223" s="16" t="s">
        <v>496</v>
      </c>
      <c r="K223" s="15"/>
      <c r="L223" s="15"/>
      <c r="M223" s="16" t="s">
        <v>496</v>
      </c>
      <c r="N223" s="16"/>
      <c r="O223" s="15"/>
      <c r="P223" s="17"/>
    </row>
    <row r="224" spans="1:16" s="42" customFormat="1" ht="45.75" customHeight="1" x14ac:dyDescent="0.2">
      <c r="A224" s="38" t="s">
        <v>967</v>
      </c>
      <c r="B224" s="43" t="s">
        <v>1521</v>
      </c>
      <c r="C224" s="43" t="s">
        <v>2429</v>
      </c>
      <c r="D224" s="58">
        <f>379.68+665</f>
        <v>1044.68</v>
      </c>
      <c r="E224" s="100" t="s">
        <v>8</v>
      </c>
      <c r="F224" s="102">
        <v>41456</v>
      </c>
      <c r="G224" s="74" t="s">
        <v>1749</v>
      </c>
      <c r="H224" s="16" t="s">
        <v>496</v>
      </c>
      <c r="I224" s="15"/>
      <c r="J224" s="16" t="s">
        <v>496</v>
      </c>
      <c r="K224" s="15"/>
      <c r="L224" s="15"/>
      <c r="M224" s="16" t="s">
        <v>496</v>
      </c>
      <c r="N224" s="16"/>
      <c r="O224" s="15"/>
      <c r="P224" s="17"/>
    </row>
    <row r="225" spans="1:16" s="42" customFormat="1" ht="45.75" customHeight="1" x14ac:dyDescent="0.2">
      <c r="A225" s="38" t="s">
        <v>968</v>
      </c>
      <c r="B225" s="43" t="s">
        <v>1522</v>
      </c>
      <c r="C225" s="43" t="s">
        <v>2430</v>
      </c>
      <c r="D225" s="58">
        <v>750.6</v>
      </c>
      <c r="E225" s="100">
        <v>6797</v>
      </c>
      <c r="F225" s="102">
        <v>41459</v>
      </c>
      <c r="G225" s="74" t="s">
        <v>1750</v>
      </c>
      <c r="H225" s="16" t="s">
        <v>496</v>
      </c>
      <c r="I225" s="15"/>
      <c r="J225" s="16" t="s">
        <v>496</v>
      </c>
      <c r="K225" s="15"/>
      <c r="L225" s="15"/>
      <c r="M225" s="16" t="s">
        <v>496</v>
      </c>
      <c r="N225" s="16"/>
      <c r="O225" s="15"/>
      <c r="P225" s="17"/>
    </row>
    <row r="226" spans="1:16" s="42" customFormat="1" ht="45.75" customHeight="1" x14ac:dyDescent="0.2">
      <c r="A226" s="38" t="s">
        <v>969</v>
      </c>
      <c r="B226" s="43" t="s">
        <v>1457</v>
      </c>
      <c r="C226" s="43" t="s">
        <v>2431</v>
      </c>
      <c r="D226" s="58">
        <v>375</v>
      </c>
      <c r="E226" s="100">
        <v>6820</v>
      </c>
      <c r="F226" s="102">
        <v>41486</v>
      </c>
      <c r="G226" s="74" t="s">
        <v>1751</v>
      </c>
      <c r="H226" s="16" t="s">
        <v>496</v>
      </c>
      <c r="I226" s="15"/>
      <c r="J226" s="16" t="s">
        <v>496</v>
      </c>
      <c r="K226" s="15"/>
      <c r="L226" s="15"/>
      <c r="M226" s="16" t="s">
        <v>496</v>
      </c>
      <c r="N226" s="16"/>
      <c r="O226" s="15"/>
      <c r="P226" s="17"/>
    </row>
    <row r="227" spans="1:16" s="42" customFormat="1" ht="45.75" customHeight="1" x14ac:dyDescent="0.2">
      <c r="A227" s="38" t="s">
        <v>970</v>
      </c>
      <c r="B227" s="43" t="s">
        <v>1523</v>
      </c>
      <c r="C227" s="43" t="s">
        <v>2432</v>
      </c>
      <c r="D227" s="58">
        <v>1920.85</v>
      </c>
      <c r="E227" s="100">
        <v>6831</v>
      </c>
      <c r="F227" s="102">
        <v>41506</v>
      </c>
      <c r="G227" s="74" t="s">
        <v>1752</v>
      </c>
      <c r="H227" s="16" t="s">
        <v>496</v>
      </c>
      <c r="I227" s="15"/>
      <c r="J227" s="16" t="s">
        <v>496</v>
      </c>
      <c r="K227" s="15"/>
      <c r="L227" s="15"/>
      <c r="M227" s="16" t="s">
        <v>496</v>
      </c>
      <c r="N227" s="16"/>
      <c r="O227" s="15"/>
      <c r="P227" s="17"/>
    </row>
    <row r="228" spans="1:16" s="42" customFormat="1" ht="45.75" customHeight="1" x14ac:dyDescent="0.2">
      <c r="A228" s="38" t="s">
        <v>971</v>
      </c>
      <c r="B228" s="43" t="s">
        <v>1099</v>
      </c>
      <c r="C228" s="43" t="s">
        <v>2433</v>
      </c>
      <c r="D228" s="58">
        <v>675</v>
      </c>
      <c r="E228" s="100">
        <v>6822</v>
      </c>
      <c r="F228" s="102">
        <v>41486</v>
      </c>
      <c r="G228" s="74" t="s">
        <v>1753</v>
      </c>
      <c r="H228" s="16" t="s">
        <v>496</v>
      </c>
      <c r="I228" s="15"/>
      <c r="J228" s="16" t="s">
        <v>496</v>
      </c>
      <c r="K228" s="15"/>
      <c r="L228" s="15"/>
      <c r="M228" s="16" t="s">
        <v>496</v>
      </c>
      <c r="N228" s="16"/>
      <c r="O228" s="15"/>
      <c r="P228" s="17"/>
    </row>
    <row r="229" spans="1:16" s="42" customFormat="1" ht="45.75" customHeight="1" x14ac:dyDescent="0.2">
      <c r="A229" s="38" t="s">
        <v>972</v>
      </c>
      <c r="B229" s="43" t="s">
        <v>9</v>
      </c>
      <c r="C229" s="43" t="s">
        <v>2434</v>
      </c>
      <c r="D229" s="58">
        <v>5622.2</v>
      </c>
      <c r="E229" s="100">
        <v>6812</v>
      </c>
      <c r="F229" s="102">
        <v>41474</v>
      </c>
      <c r="G229" s="74" t="s">
        <v>1754</v>
      </c>
      <c r="H229" s="16" t="s">
        <v>496</v>
      </c>
      <c r="I229" s="15"/>
      <c r="J229" s="16" t="s">
        <v>496</v>
      </c>
      <c r="K229" s="15"/>
      <c r="L229" s="15"/>
      <c r="M229" s="16" t="s">
        <v>496</v>
      </c>
      <c r="N229" s="16"/>
      <c r="O229" s="15"/>
      <c r="P229" s="17"/>
    </row>
    <row r="230" spans="1:16" s="42" customFormat="1" ht="45.75" customHeight="1" x14ac:dyDescent="0.2">
      <c r="A230" s="38" t="s">
        <v>973</v>
      </c>
      <c r="B230" s="43" t="s">
        <v>464</v>
      </c>
      <c r="C230" s="43" t="s">
        <v>2016</v>
      </c>
      <c r="D230" s="58">
        <v>99.46</v>
      </c>
      <c r="E230" s="100">
        <v>6801</v>
      </c>
      <c r="F230" s="102">
        <v>41463</v>
      </c>
      <c r="G230" s="74" t="s">
        <v>1755</v>
      </c>
      <c r="H230" s="16" t="s">
        <v>496</v>
      </c>
      <c r="I230" s="15"/>
      <c r="J230" s="16" t="s">
        <v>496</v>
      </c>
      <c r="K230" s="15"/>
      <c r="L230" s="15"/>
      <c r="M230" s="16" t="s">
        <v>496</v>
      </c>
      <c r="N230" s="16"/>
      <c r="O230" s="15"/>
      <c r="P230" s="17"/>
    </row>
    <row r="231" spans="1:16" s="42" customFormat="1" ht="45.75" customHeight="1" x14ac:dyDescent="0.2">
      <c r="A231" s="38" t="s">
        <v>974</v>
      </c>
      <c r="B231" s="43" t="s">
        <v>111</v>
      </c>
      <c r="C231" s="43" t="s">
        <v>2435</v>
      </c>
      <c r="D231" s="58">
        <v>393</v>
      </c>
      <c r="E231" s="100">
        <v>6805</v>
      </c>
      <c r="F231" s="102">
        <v>41472</v>
      </c>
      <c r="G231" s="74" t="s">
        <v>1756</v>
      </c>
      <c r="H231" s="16" t="s">
        <v>496</v>
      </c>
      <c r="I231" s="15"/>
      <c r="J231" s="16" t="s">
        <v>496</v>
      </c>
      <c r="K231" s="15"/>
      <c r="L231" s="15"/>
      <c r="M231" s="16" t="s">
        <v>496</v>
      </c>
      <c r="N231" s="16"/>
      <c r="O231" s="15"/>
      <c r="P231" s="17"/>
    </row>
    <row r="232" spans="1:16" s="42" customFormat="1" ht="45.75" customHeight="1" x14ac:dyDescent="0.2">
      <c r="A232" s="38" t="s">
        <v>975</v>
      </c>
      <c r="B232" s="43" t="s">
        <v>1524</v>
      </c>
      <c r="C232" s="43" t="s">
        <v>2436</v>
      </c>
      <c r="D232" s="58">
        <v>3500</v>
      </c>
      <c r="E232" s="100">
        <v>6834</v>
      </c>
      <c r="F232" s="102">
        <v>41509</v>
      </c>
      <c r="G232" s="74" t="s">
        <v>1757</v>
      </c>
      <c r="H232" s="16" t="s">
        <v>496</v>
      </c>
      <c r="I232" s="15"/>
      <c r="J232" s="16" t="s">
        <v>496</v>
      </c>
      <c r="K232" s="15"/>
      <c r="L232" s="15"/>
      <c r="M232" s="16" t="s">
        <v>496</v>
      </c>
      <c r="N232" s="16"/>
      <c r="O232" s="15"/>
      <c r="P232" s="17"/>
    </row>
    <row r="233" spans="1:16" s="42" customFormat="1" ht="45.75" customHeight="1" x14ac:dyDescent="0.2">
      <c r="A233" s="38" t="s">
        <v>976</v>
      </c>
      <c r="B233" s="43" t="s">
        <v>1525</v>
      </c>
      <c r="C233" s="43" t="s">
        <v>2224</v>
      </c>
      <c r="D233" s="58">
        <v>3000</v>
      </c>
      <c r="E233" s="100" t="s">
        <v>1758</v>
      </c>
      <c r="F233" s="102">
        <v>41542</v>
      </c>
      <c r="G233" s="74" t="s">
        <v>1759</v>
      </c>
      <c r="H233" s="16" t="s">
        <v>496</v>
      </c>
      <c r="I233" s="15"/>
      <c r="J233" s="16" t="s">
        <v>496</v>
      </c>
      <c r="K233" s="15"/>
      <c r="L233" s="15"/>
      <c r="M233" s="16" t="s">
        <v>496</v>
      </c>
      <c r="N233" s="16"/>
      <c r="O233" s="15"/>
      <c r="P233" s="17"/>
    </row>
    <row r="234" spans="1:16" s="42" customFormat="1" ht="45.75" customHeight="1" x14ac:dyDescent="0.2">
      <c r="A234" s="38" t="s">
        <v>977</v>
      </c>
      <c r="B234" s="43" t="s">
        <v>464</v>
      </c>
      <c r="C234" s="43" t="s">
        <v>2016</v>
      </c>
      <c r="D234" s="58">
        <v>99.46</v>
      </c>
      <c r="E234" s="100">
        <v>6804</v>
      </c>
      <c r="F234" s="102">
        <v>41472</v>
      </c>
      <c r="G234" s="74" t="s">
        <v>1760</v>
      </c>
      <c r="H234" s="16" t="s">
        <v>496</v>
      </c>
      <c r="I234" s="15"/>
      <c r="J234" s="16" t="s">
        <v>496</v>
      </c>
      <c r="K234" s="15"/>
      <c r="L234" s="15"/>
      <c r="M234" s="16" t="s">
        <v>496</v>
      </c>
      <c r="N234" s="16"/>
      <c r="O234" s="15"/>
      <c r="P234" s="17"/>
    </row>
    <row r="235" spans="1:16" s="42" customFormat="1" ht="48" customHeight="1" x14ac:dyDescent="0.2">
      <c r="A235" s="38" t="s">
        <v>978</v>
      </c>
      <c r="B235" s="43" t="s">
        <v>471</v>
      </c>
      <c r="C235" s="43" t="s">
        <v>2437</v>
      </c>
      <c r="D235" s="58">
        <v>4657</v>
      </c>
      <c r="E235" s="100">
        <v>6837</v>
      </c>
      <c r="F235" s="102">
        <v>41512</v>
      </c>
      <c r="G235" s="74" t="s">
        <v>1761</v>
      </c>
      <c r="H235" s="16" t="s">
        <v>496</v>
      </c>
      <c r="I235" s="15"/>
      <c r="J235" s="16" t="s">
        <v>496</v>
      </c>
      <c r="K235" s="15"/>
      <c r="L235" s="15"/>
      <c r="M235" s="16" t="s">
        <v>496</v>
      </c>
      <c r="N235" s="16"/>
      <c r="O235" s="15"/>
      <c r="P235" s="17"/>
    </row>
    <row r="236" spans="1:16" s="42" customFormat="1" ht="48" customHeight="1" x14ac:dyDescent="0.2">
      <c r="A236" s="38" t="s">
        <v>979</v>
      </c>
      <c r="B236" s="43" t="s">
        <v>1466</v>
      </c>
      <c r="C236" s="43" t="s">
        <v>2438</v>
      </c>
      <c r="D236" s="58">
        <v>2361.6999999999998</v>
      </c>
      <c r="E236" s="100">
        <v>6826</v>
      </c>
      <c r="F236" s="102">
        <v>41494</v>
      </c>
      <c r="G236" s="74" t="s">
        <v>1762</v>
      </c>
      <c r="H236" s="16" t="s">
        <v>496</v>
      </c>
      <c r="I236" s="15"/>
      <c r="J236" s="16" t="s">
        <v>496</v>
      </c>
      <c r="K236" s="15"/>
      <c r="L236" s="15"/>
      <c r="M236" s="16" t="s">
        <v>496</v>
      </c>
      <c r="N236" s="16"/>
      <c r="O236" s="15"/>
      <c r="P236" s="17"/>
    </row>
    <row r="237" spans="1:16" s="42" customFormat="1" ht="48" customHeight="1" x14ac:dyDescent="0.2">
      <c r="A237" s="38" t="s">
        <v>980</v>
      </c>
      <c r="B237" s="43" t="s">
        <v>457</v>
      </c>
      <c r="C237" s="43" t="s">
        <v>2439</v>
      </c>
      <c r="D237" s="58">
        <v>2000</v>
      </c>
      <c r="E237" s="100">
        <v>6819</v>
      </c>
      <c r="F237" s="102">
        <v>41485</v>
      </c>
      <c r="G237" s="74" t="s">
        <v>1763</v>
      </c>
      <c r="H237" s="16" t="s">
        <v>496</v>
      </c>
      <c r="I237" s="15"/>
      <c r="J237" s="16" t="s">
        <v>496</v>
      </c>
      <c r="K237" s="15"/>
      <c r="L237" s="15"/>
      <c r="M237" s="16" t="s">
        <v>496</v>
      </c>
      <c r="N237" s="16"/>
      <c r="O237" s="15"/>
      <c r="P237" s="17"/>
    </row>
    <row r="238" spans="1:16" s="42" customFormat="1" ht="48" customHeight="1" x14ac:dyDescent="0.2">
      <c r="A238" s="38" t="s">
        <v>981</v>
      </c>
      <c r="B238" s="43" t="s">
        <v>1511</v>
      </c>
      <c r="C238" s="43" t="s">
        <v>2440</v>
      </c>
      <c r="D238" s="58">
        <v>1575</v>
      </c>
      <c r="E238" s="100">
        <v>6827</v>
      </c>
      <c r="F238" s="102">
        <v>41495</v>
      </c>
      <c r="G238" s="74" t="s">
        <v>1764</v>
      </c>
      <c r="H238" s="16" t="s">
        <v>496</v>
      </c>
      <c r="I238" s="15"/>
      <c r="J238" s="16" t="s">
        <v>496</v>
      </c>
      <c r="K238" s="15"/>
      <c r="L238" s="15"/>
      <c r="M238" s="16" t="s">
        <v>496</v>
      </c>
      <c r="N238" s="16"/>
      <c r="O238" s="15"/>
      <c r="P238" s="17"/>
    </row>
    <row r="239" spans="1:16" s="42" customFormat="1" ht="48" customHeight="1" x14ac:dyDescent="0.2">
      <c r="A239" s="38" t="s">
        <v>982</v>
      </c>
      <c r="B239" s="43" t="s">
        <v>10</v>
      </c>
      <c r="C239" s="43" t="s">
        <v>2441</v>
      </c>
      <c r="D239" s="58">
        <v>405.8</v>
      </c>
      <c r="E239" s="100">
        <v>6833</v>
      </c>
      <c r="F239" s="102">
        <v>41507</v>
      </c>
      <c r="G239" s="74" t="s">
        <v>1765</v>
      </c>
      <c r="H239" s="16" t="s">
        <v>496</v>
      </c>
      <c r="I239" s="15"/>
      <c r="J239" s="16" t="s">
        <v>496</v>
      </c>
      <c r="K239" s="15"/>
      <c r="L239" s="15"/>
      <c r="M239" s="16" t="s">
        <v>496</v>
      </c>
      <c r="N239" s="16"/>
      <c r="O239" s="15"/>
      <c r="P239" s="17"/>
    </row>
    <row r="240" spans="1:16" s="42" customFormat="1" ht="48" customHeight="1" x14ac:dyDescent="0.2">
      <c r="A240" s="38" t="s">
        <v>983</v>
      </c>
      <c r="B240" s="43" t="s">
        <v>153</v>
      </c>
      <c r="C240" s="43" t="s">
        <v>2442</v>
      </c>
      <c r="D240" s="58">
        <v>381</v>
      </c>
      <c r="E240" s="100">
        <v>6828</v>
      </c>
      <c r="F240" s="102">
        <v>41501</v>
      </c>
      <c r="G240" s="74" t="s">
        <v>1766</v>
      </c>
      <c r="H240" s="16" t="s">
        <v>496</v>
      </c>
      <c r="I240" s="15"/>
      <c r="J240" s="16" t="s">
        <v>496</v>
      </c>
      <c r="K240" s="15"/>
      <c r="L240" s="15"/>
      <c r="M240" s="16" t="s">
        <v>496</v>
      </c>
      <c r="N240" s="16"/>
      <c r="O240" s="15"/>
      <c r="P240" s="17"/>
    </row>
    <row r="241" spans="1:16" s="42" customFormat="1" ht="48" customHeight="1" x14ac:dyDescent="0.2">
      <c r="A241" s="38" t="s">
        <v>984</v>
      </c>
      <c r="B241" s="43" t="s">
        <v>1526</v>
      </c>
      <c r="C241" s="43" t="s">
        <v>2443</v>
      </c>
      <c r="D241" s="58">
        <v>1975</v>
      </c>
      <c r="E241" s="100">
        <v>6823</v>
      </c>
      <c r="F241" s="102">
        <v>41486</v>
      </c>
      <c r="G241" s="74" t="s">
        <v>1767</v>
      </c>
      <c r="H241" s="16" t="s">
        <v>496</v>
      </c>
      <c r="I241" s="15"/>
      <c r="J241" s="16" t="s">
        <v>496</v>
      </c>
      <c r="K241" s="15"/>
      <c r="L241" s="15"/>
      <c r="M241" s="16" t="s">
        <v>496</v>
      </c>
      <c r="N241" s="16"/>
      <c r="O241" s="15"/>
      <c r="P241" s="17"/>
    </row>
    <row r="242" spans="1:16" s="42" customFormat="1" ht="48" customHeight="1" x14ac:dyDescent="0.2">
      <c r="A242" s="924" t="s">
        <v>985</v>
      </c>
      <c r="B242" s="43" t="s">
        <v>1435</v>
      </c>
      <c r="C242" s="927" t="s">
        <v>2444</v>
      </c>
      <c r="D242" s="58">
        <v>265</v>
      </c>
      <c r="E242" s="100">
        <v>6836</v>
      </c>
      <c r="F242" s="102">
        <v>41512</v>
      </c>
      <c r="G242" s="74" t="s">
        <v>1768</v>
      </c>
      <c r="H242" s="16" t="s">
        <v>496</v>
      </c>
      <c r="I242" s="15"/>
      <c r="J242" s="16" t="s">
        <v>496</v>
      </c>
      <c r="K242" s="15"/>
      <c r="L242" s="15"/>
      <c r="M242" s="16" t="s">
        <v>496</v>
      </c>
      <c r="N242" s="16"/>
      <c r="O242" s="15"/>
      <c r="P242" s="17"/>
    </row>
    <row r="243" spans="1:16" s="42" customFormat="1" ht="48" customHeight="1" x14ac:dyDescent="0.2">
      <c r="A243" s="924"/>
      <c r="B243" s="43" t="s">
        <v>477</v>
      </c>
      <c r="C243" s="927"/>
      <c r="D243" s="58">
        <v>429.4</v>
      </c>
      <c r="E243" s="100">
        <v>6838</v>
      </c>
      <c r="F243" s="102">
        <v>41512</v>
      </c>
      <c r="G243" s="74" t="s">
        <v>1769</v>
      </c>
      <c r="H243" s="16" t="s">
        <v>496</v>
      </c>
      <c r="I243" s="15"/>
      <c r="J243" s="16" t="s">
        <v>496</v>
      </c>
      <c r="K243" s="15"/>
      <c r="L243" s="15"/>
      <c r="M243" s="16" t="s">
        <v>496</v>
      </c>
      <c r="N243" s="16"/>
      <c r="O243" s="15"/>
      <c r="P243" s="17"/>
    </row>
    <row r="244" spans="1:16" s="42" customFormat="1" ht="48" customHeight="1" x14ac:dyDescent="0.2">
      <c r="A244" s="924"/>
      <c r="B244" s="43" t="s">
        <v>1466</v>
      </c>
      <c r="C244" s="927"/>
      <c r="D244" s="58">
        <v>114</v>
      </c>
      <c r="E244" s="100">
        <v>6840</v>
      </c>
      <c r="F244" s="102">
        <v>41514</v>
      </c>
      <c r="G244" s="74" t="s">
        <v>1770</v>
      </c>
      <c r="H244" s="16" t="s">
        <v>496</v>
      </c>
      <c r="I244" s="15"/>
      <c r="J244" s="16" t="s">
        <v>496</v>
      </c>
      <c r="K244" s="15"/>
      <c r="L244" s="15"/>
      <c r="M244" s="16" t="s">
        <v>496</v>
      </c>
      <c r="N244" s="16"/>
      <c r="O244" s="15"/>
      <c r="P244" s="17"/>
    </row>
    <row r="245" spans="1:16" s="42" customFormat="1" ht="48" customHeight="1" x14ac:dyDescent="0.2">
      <c r="A245" s="924" t="s">
        <v>986</v>
      </c>
      <c r="B245" s="43" t="s">
        <v>67</v>
      </c>
      <c r="C245" s="927" t="s">
        <v>2445</v>
      </c>
      <c r="D245" s="58">
        <v>122.04</v>
      </c>
      <c r="E245" s="100">
        <v>6824</v>
      </c>
      <c r="F245" s="923">
        <v>41486</v>
      </c>
      <c r="G245" s="74" t="s">
        <v>1771</v>
      </c>
      <c r="H245" s="16" t="s">
        <v>496</v>
      </c>
      <c r="I245" s="15"/>
      <c r="J245" s="16" t="s">
        <v>496</v>
      </c>
      <c r="K245" s="15"/>
      <c r="L245" s="15"/>
      <c r="M245" s="16" t="s">
        <v>496</v>
      </c>
      <c r="N245" s="16"/>
      <c r="O245" s="15"/>
      <c r="P245" s="17"/>
    </row>
    <row r="246" spans="1:16" s="42" customFormat="1" ht="48" customHeight="1" x14ac:dyDescent="0.2">
      <c r="A246" s="924"/>
      <c r="B246" s="43" t="s">
        <v>473</v>
      </c>
      <c r="C246" s="927"/>
      <c r="D246" s="58">
        <v>183.06</v>
      </c>
      <c r="E246" s="100">
        <v>6825</v>
      </c>
      <c r="F246" s="923"/>
      <c r="G246" s="74" t="s">
        <v>1771</v>
      </c>
      <c r="H246" s="16" t="s">
        <v>496</v>
      </c>
      <c r="I246" s="15"/>
      <c r="J246" s="16" t="s">
        <v>496</v>
      </c>
      <c r="K246" s="15"/>
      <c r="L246" s="15"/>
      <c r="M246" s="16" t="s">
        <v>496</v>
      </c>
      <c r="N246" s="16"/>
      <c r="O246" s="15"/>
      <c r="P246" s="17"/>
    </row>
    <row r="247" spans="1:16" s="42" customFormat="1" ht="48" customHeight="1" x14ac:dyDescent="0.2">
      <c r="A247" s="38" t="s">
        <v>987</v>
      </c>
      <c r="B247" s="43" t="s">
        <v>1487</v>
      </c>
      <c r="C247" s="43" t="s">
        <v>2446</v>
      </c>
      <c r="D247" s="58">
        <v>13756.62</v>
      </c>
      <c r="E247" s="100">
        <v>6839</v>
      </c>
      <c r="F247" s="102">
        <v>41514</v>
      </c>
      <c r="G247" s="74" t="s">
        <v>1772</v>
      </c>
      <c r="H247" s="16" t="s">
        <v>496</v>
      </c>
      <c r="I247" s="15"/>
      <c r="J247" s="16" t="s">
        <v>496</v>
      </c>
      <c r="K247" s="15"/>
      <c r="L247" s="15"/>
      <c r="M247" s="16" t="s">
        <v>496</v>
      </c>
      <c r="N247" s="16"/>
      <c r="O247" s="15"/>
      <c r="P247" s="17"/>
    </row>
    <row r="248" spans="1:16" s="42" customFormat="1" ht="48" customHeight="1" x14ac:dyDescent="0.2">
      <c r="A248" s="38" t="s">
        <v>988</v>
      </c>
      <c r="B248" s="43" t="s">
        <v>1527</v>
      </c>
      <c r="C248" s="43" t="s">
        <v>2447</v>
      </c>
      <c r="D248" s="58">
        <v>2000</v>
      </c>
      <c r="E248" s="100">
        <v>6850</v>
      </c>
      <c r="F248" s="102">
        <v>41522</v>
      </c>
      <c r="G248" s="74" t="s">
        <v>1773</v>
      </c>
      <c r="H248" s="16" t="s">
        <v>496</v>
      </c>
      <c r="I248" s="15"/>
      <c r="J248" s="16" t="s">
        <v>496</v>
      </c>
      <c r="K248" s="15"/>
      <c r="L248" s="15"/>
      <c r="M248" s="16" t="s">
        <v>496</v>
      </c>
      <c r="N248" s="16"/>
      <c r="O248" s="15"/>
      <c r="P248" s="17"/>
    </row>
    <row r="249" spans="1:16" s="42" customFormat="1" ht="48" customHeight="1" x14ac:dyDescent="0.2">
      <c r="A249" s="38" t="s">
        <v>989</v>
      </c>
      <c r="B249" s="43" t="s">
        <v>67</v>
      </c>
      <c r="C249" s="43" t="s">
        <v>1982</v>
      </c>
      <c r="D249" s="58">
        <v>132.21</v>
      </c>
      <c r="E249" s="100">
        <v>6829</v>
      </c>
      <c r="F249" s="102">
        <v>41502</v>
      </c>
      <c r="G249" s="74" t="s">
        <v>1774</v>
      </c>
      <c r="H249" s="16" t="s">
        <v>496</v>
      </c>
      <c r="I249" s="15"/>
      <c r="J249" s="16" t="s">
        <v>496</v>
      </c>
      <c r="K249" s="15"/>
      <c r="L249" s="15"/>
      <c r="M249" s="16" t="s">
        <v>496</v>
      </c>
      <c r="N249" s="16"/>
      <c r="O249" s="15"/>
      <c r="P249" s="17"/>
    </row>
    <row r="250" spans="1:16" s="42" customFormat="1" ht="48" customHeight="1" x14ac:dyDescent="0.2">
      <c r="A250" s="924" t="s">
        <v>990</v>
      </c>
      <c r="B250" s="43" t="s">
        <v>1191</v>
      </c>
      <c r="C250" s="927" t="s">
        <v>2448</v>
      </c>
      <c r="D250" s="58">
        <v>165.79</v>
      </c>
      <c r="E250" s="100">
        <v>6846</v>
      </c>
      <c r="F250" s="102">
        <v>41516</v>
      </c>
      <c r="G250" s="74" t="s">
        <v>1775</v>
      </c>
      <c r="H250" s="16" t="s">
        <v>496</v>
      </c>
      <c r="I250" s="15"/>
      <c r="J250" s="16" t="s">
        <v>496</v>
      </c>
      <c r="K250" s="15"/>
      <c r="L250" s="15"/>
      <c r="M250" s="16" t="s">
        <v>496</v>
      </c>
      <c r="N250" s="16"/>
      <c r="O250" s="15"/>
      <c r="P250" s="17"/>
    </row>
    <row r="251" spans="1:16" s="42" customFormat="1" ht="48" customHeight="1" x14ac:dyDescent="0.2">
      <c r="A251" s="924"/>
      <c r="B251" s="43" t="s">
        <v>1528</v>
      </c>
      <c r="C251" s="927"/>
      <c r="D251" s="58">
        <v>791</v>
      </c>
      <c r="E251" s="100">
        <v>6841</v>
      </c>
      <c r="F251" s="102">
        <v>41516</v>
      </c>
      <c r="G251" s="74" t="s">
        <v>1776</v>
      </c>
      <c r="H251" s="16" t="s">
        <v>496</v>
      </c>
      <c r="I251" s="15"/>
      <c r="J251" s="16" t="s">
        <v>496</v>
      </c>
      <c r="K251" s="15"/>
      <c r="L251" s="15"/>
      <c r="M251" s="16" t="s">
        <v>496</v>
      </c>
      <c r="N251" s="16"/>
      <c r="O251" s="15"/>
      <c r="P251" s="17"/>
    </row>
    <row r="252" spans="1:16" s="42" customFormat="1" ht="48" customHeight="1" x14ac:dyDescent="0.2">
      <c r="A252" s="924"/>
      <c r="B252" s="43" t="s">
        <v>112</v>
      </c>
      <c r="C252" s="927"/>
      <c r="D252" s="58">
        <v>190</v>
      </c>
      <c r="E252" s="100">
        <v>6843</v>
      </c>
      <c r="F252" s="102">
        <v>41516</v>
      </c>
      <c r="G252" s="74" t="s">
        <v>1777</v>
      </c>
      <c r="H252" s="16" t="s">
        <v>496</v>
      </c>
      <c r="I252" s="15"/>
      <c r="J252" s="16" t="s">
        <v>496</v>
      </c>
      <c r="K252" s="15"/>
      <c r="L252" s="15"/>
      <c r="M252" s="16" t="s">
        <v>496</v>
      </c>
      <c r="N252" s="16"/>
      <c r="O252" s="15"/>
      <c r="P252" s="17"/>
    </row>
    <row r="253" spans="1:16" s="42" customFormat="1" ht="48" customHeight="1" x14ac:dyDescent="0.2">
      <c r="A253" s="924"/>
      <c r="B253" s="43" t="s">
        <v>1529</v>
      </c>
      <c r="C253" s="927"/>
      <c r="D253" s="58">
        <f>85*3</f>
        <v>255</v>
      </c>
      <c r="E253" s="100">
        <v>6845</v>
      </c>
      <c r="F253" s="102">
        <v>41516</v>
      </c>
      <c r="G253" s="74" t="s">
        <v>1777</v>
      </c>
      <c r="H253" s="16" t="s">
        <v>496</v>
      </c>
      <c r="I253" s="15"/>
      <c r="J253" s="16" t="s">
        <v>496</v>
      </c>
      <c r="K253" s="15"/>
      <c r="L253" s="15"/>
      <c r="M253" s="16" t="s">
        <v>496</v>
      </c>
      <c r="N253" s="16"/>
      <c r="O253" s="15"/>
      <c r="P253" s="17"/>
    </row>
    <row r="254" spans="1:16" s="42" customFormat="1" ht="48" customHeight="1" x14ac:dyDescent="0.2">
      <c r="A254" s="924"/>
      <c r="B254" s="43" t="s">
        <v>1530</v>
      </c>
      <c r="C254" s="927"/>
      <c r="D254" s="58">
        <v>1280</v>
      </c>
      <c r="E254" s="100">
        <v>6844</v>
      </c>
      <c r="F254" s="102">
        <v>41516</v>
      </c>
      <c r="G254" s="74" t="s">
        <v>1778</v>
      </c>
      <c r="H254" s="16" t="s">
        <v>496</v>
      </c>
      <c r="I254" s="15"/>
      <c r="J254" s="16" t="s">
        <v>496</v>
      </c>
      <c r="K254" s="15"/>
      <c r="L254" s="15"/>
      <c r="M254" s="16" t="s">
        <v>496</v>
      </c>
      <c r="N254" s="16"/>
      <c r="O254" s="15"/>
      <c r="P254" s="17"/>
    </row>
    <row r="255" spans="1:16" s="42" customFormat="1" ht="48" customHeight="1" x14ac:dyDescent="0.2">
      <c r="A255" s="924"/>
      <c r="B255" s="43" t="s">
        <v>1531</v>
      </c>
      <c r="C255" s="927"/>
      <c r="D255" s="58">
        <v>6406.25</v>
      </c>
      <c r="E255" s="100">
        <v>6848</v>
      </c>
      <c r="F255" s="102">
        <v>41516</v>
      </c>
      <c r="G255" s="74" t="s">
        <v>1779</v>
      </c>
      <c r="H255" s="16" t="s">
        <v>496</v>
      </c>
      <c r="I255" s="15"/>
      <c r="J255" s="16" t="s">
        <v>496</v>
      </c>
      <c r="K255" s="15"/>
      <c r="L255" s="15"/>
      <c r="M255" s="16" t="s">
        <v>496</v>
      </c>
      <c r="N255" s="16"/>
      <c r="O255" s="15"/>
      <c r="P255" s="17"/>
    </row>
    <row r="256" spans="1:16" s="42" customFormat="1" ht="48" customHeight="1" x14ac:dyDescent="0.2">
      <c r="A256" s="38" t="s">
        <v>991</v>
      </c>
      <c r="B256" s="43" t="s">
        <v>464</v>
      </c>
      <c r="C256" s="43" t="s">
        <v>2449</v>
      </c>
      <c r="D256" s="58">
        <v>132.62</v>
      </c>
      <c r="E256" s="100">
        <v>6832</v>
      </c>
      <c r="F256" s="102">
        <v>41507</v>
      </c>
      <c r="G256" s="74" t="s">
        <v>1780</v>
      </c>
      <c r="H256" s="16" t="s">
        <v>496</v>
      </c>
      <c r="I256" s="15"/>
      <c r="J256" s="16" t="s">
        <v>496</v>
      </c>
      <c r="K256" s="15"/>
      <c r="L256" s="15"/>
      <c r="M256" s="16" t="s">
        <v>496</v>
      </c>
      <c r="N256" s="16"/>
      <c r="O256" s="15"/>
      <c r="P256" s="17"/>
    </row>
    <row r="257" spans="1:16" s="42" customFormat="1" ht="48" customHeight="1" x14ac:dyDescent="0.2">
      <c r="A257" s="38" t="s">
        <v>992</v>
      </c>
      <c r="B257" s="43" t="s">
        <v>1435</v>
      </c>
      <c r="C257" s="43" t="s">
        <v>2450</v>
      </c>
      <c r="D257" s="58">
        <v>1875</v>
      </c>
      <c r="E257" s="100">
        <v>6842</v>
      </c>
      <c r="F257" s="102">
        <v>41515</v>
      </c>
      <c r="G257" s="74" t="s">
        <v>1776</v>
      </c>
      <c r="H257" s="16" t="s">
        <v>496</v>
      </c>
      <c r="I257" s="15"/>
      <c r="J257" s="16" t="s">
        <v>496</v>
      </c>
      <c r="K257" s="15"/>
      <c r="L257" s="15"/>
      <c r="M257" s="16" t="s">
        <v>496</v>
      </c>
      <c r="N257" s="16"/>
      <c r="O257" s="15"/>
      <c r="P257" s="17"/>
    </row>
    <row r="258" spans="1:16" s="42" customFormat="1" ht="53.25" customHeight="1" x14ac:dyDescent="0.2">
      <c r="A258" s="924" t="s">
        <v>993</v>
      </c>
      <c r="B258" s="43" t="s">
        <v>1099</v>
      </c>
      <c r="C258" s="927" t="s">
        <v>2451</v>
      </c>
      <c r="D258" s="58">
        <v>7475</v>
      </c>
      <c r="E258" s="100" t="s">
        <v>1781</v>
      </c>
      <c r="F258" s="102">
        <v>41549</v>
      </c>
      <c r="G258" s="74" t="s">
        <v>1782</v>
      </c>
      <c r="H258" s="16" t="s">
        <v>496</v>
      </c>
      <c r="I258" s="15"/>
      <c r="J258" s="16" t="s">
        <v>496</v>
      </c>
      <c r="K258" s="15"/>
      <c r="L258" s="15"/>
      <c r="M258" s="16" t="s">
        <v>496</v>
      </c>
      <c r="N258" s="16"/>
      <c r="O258" s="15"/>
      <c r="P258" s="17"/>
    </row>
    <row r="259" spans="1:16" s="42" customFormat="1" ht="53.25" customHeight="1" x14ac:dyDescent="0.2">
      <c r="A259" s="924"/>
      <c r="B259" s="43" t="s">
        <v>1460</v>
      </c>
      <c r="C259" s="927"/>
      <c r="D259" s="58">
        <v>5750</v>
      </c>
      <c r="E259" s="100" t="s">
        <v>1783</v>
      </c>
      <c r="F259" s="102">
        <v>41549</v>
      </c>
      <c r="G259" s="74" t="s">
        <v>1782</v>
      </c>
      <c r="H259" s="16" t="s">
        <v>496</v>
      </c>
      <c r="I259" s="15"/>
      <c r="J259" s="16" t="s">
        <v>496</v>
      </c>
      <c r="K259" s="15"/>
      <c r="L259" s="15"/>
      <c r="M259" s="16" t="s">
        <v>496</v>
      </c>
      <c r="N259" s="16"/>
      <c r="O259" s="15"/>
      <c r="P259" s="17"/>
    </row>
    <row r="260" spans="1:16" s="42" customFormat="1" ht="48" customHeight="1" x14ac:dyDescent="0.2">
      <c r="A260" s="924" t="s">
        <v>994</v>
      </c>
      <c r="B260" s="43" t="s">
        <v>1500</v>
      </c>
      <c r="C260" s="927" t="s">
        <v>2452</v>
      </c>
      <c r="D260" s="58">
        <v>1520</v>
      </c>
      <c r="E260" s="100">
        <v>6855</v>
      </c>
      <c r="F260" s="102">
        <v>41533</v>
      </c>
      <c r="G260" s="74" t="s">
        <v>1784</v>
      </c>
      <c r="H260" s="16" t="s">
        <v>496</v>
      </c>
      <c r="I260" s="15"/>
      <c r="J260" s="16" t="s">
        <v>496</v>
      </c>
      <c r="K260" s="15"/>
      <c r="L260" s="15"/>
      <c r="M260" s="16" t="s">
        <v>496</v>
      </c>
      <c r="N260" s="16"/>
      <c r="O260" s="15"/>
      <c r="P260" s="17"/>
    </row>
    <row r="261" spans="1:16" s="42" customFormat="1" ht="48" customHeight="1" x14ac:dyDescent="0.2">
      <c r="A261" s="924"/>
      <c r="B261" s="43" t="s">
        <v>1532</v>
      </c>
      <c r="C261" s="927"/>
      <c r="D261" s="58">
        <v>1100</v>
      </c>
      <c r="E261" s="100">
        <v>6853</v>
      </c>
      <c r="F261" s="102">
        <v>41529</v>
      </c>
      <c r="G261" s="74" t="s">
        <v>1785</v>
      </c>
      <c r="H261" s="16" t="s">
        <v>496</v>
      </c>
      <c r="I261" s="15"/>
      <c r="J261" s="16" t="s">
        <v>496</v>
      </c>
      <c r="K261" s="15"/>
      <c r="L261" s="15"/>
      <c r="M261" s="16" t="s">
        <v>496</v>
      </c>
      <c r="N261" s="16"/>
      <c r="O261" s="15"/>
      <c r="P261" s="17"/>
    </row>
    <row r="262" spans="1:16" s="42" customFormat="1" ht="48" customHeight="1" x14ac:dyDescent="0.2">
      <c r="A262" s="924"/>
      <c r="B262" s="43" t="s">
        <v>274</v>
      </c>
      <c r="C262" s="927"/>
      <c r="D262" s="58">
        <v>17102.28</v>
      </c>
      <c r="E262" s="100">
        <v>6854</v>
      </c>
      <c r="F262" s="102">
        <v>41530</v>
      </c>
      <c r="G262" s="74" t="s">
        <v>1786</v>
      </c>
      <c r="H262" s="16" t="s">
        <v>496</v>
      </c>
      <c r="I262" s="15"/>
      <c r="J262" s="16" t="s">
        <v>496</v>
      </c>
      <c r="K262" s="15"/>
      <c r="L262" s="15"/>
      <c r="M262" s="16" t="s">
        <v>496</v>
      </c>
      <c r="N262" s="16"/>
      <c r="O262" s="15"/>
      <c r="P262" s="17"/>
    </row>
    <row r="263" spans="1:16" s="42" customFormat="1" ht="48" customHeight="1" x14ac:dyDescent="0.2">
      <c r="A263" s="38" t="s">
        <v>995</v>
      </c>
      <c r="B263" s="43" t="s">
        <v>1435</v>
      </c>
      <c r="C263" s="43" t="s">
        <v>2453</v>
      </c>
      <c r="D263" s="58">
        <v>2650</v>
      </c>
      <c r="E263" s="100">
        <v>6852</v>
      </c>
      <c r="F263" s="102">
        <v>41529</v>
      </c>
      <c r="G263" s="74" t="s">
        <v>1787</v>
      </c>
      <c r="H263" s="16" t="s">
        <v>496</v>
      </c>
      <c r="I263" s="15"/>
      <c r="J263" s="16" t="s">
        <v>496</v>
      </c>
      <c r="K263" s="15"/>
      <c r="L263" s="15"/>
      <c r="M263" s="16" t="s">
        <v>496</v>
      </c>
      <c r="N263" s="16"/>
      <c r="O263" s="15"/>
      <c r="P263" s="17"/>
    </row>
    <row r="264" spans="1:16" s="42" customFormat="1" ht="48" customHeight="1" x14ac:dyDescent="0.2">
      <c r="A264" s="38" t="s">
        <v>996</v>
      </c>
      <c r="B264" s="43" t="s">
        <v>66</v>
      </c>
      <c r="C264" s="43" t="s">
        <v>2454</v>
      </c>
      <c r="D264" s="58">
        <v>97.9</v>
      </c>
      <c r="E264" s="100">
        <v>6849</v>
      </c>
      <c r="F264" s="102">
        <v>41519</v>
      </c>
      <c r="G264" s="74" t="s">
        <v>1788</v>
      </c>
      <c r="H264" s="16" t="s">
        <v>496</v>
      </c>
      <c r="I264" s="15"/>
      <c r="J264" s="16" t="s">
        <v>496</v>
      </c>
      <c r="K264" s="15"/>
      <c r="L264" s="15"/>
      <c r="M264" s="16" t="s">
        <v>496</v>
      </c>
      <c r="N264" s="16"/>
      <c r="O264" s="15"/>
      <c r="P264" s="17"/>
    </row>
    <row r="265" spans="1:16" s="42" customFormat="1" ht="48" customHeight="1" x14ac:dyDescent="0.2">
      <c r="A265" s="38" t="s">
        <v>997</v>
      </c>
      <c r="B265" s="43" t="s">
        <v>1185</v>
      </c>
      <c r="C265" s="43" t="s">
        <v>2455</v>
      </c>
      <c r="D265" s="58">
        <v>380</v>
      </c>
      <c r="E265" s="100">
        <v>6856</v>
      </c>
      <c r="F265" s="102">
        <v>41536</v>
      </c>
      <c r="G265" s="74" t="s">
        <v>1789</v>
      </c>
      <c r="H265" s="16" t="s">
        <v>496</v>
      </c>
      <c r="I265" s="15"/>
      <c r="J265" s="16" t="s">
        <v>496</v>
      </c>
      <c r="K265" s="15"/>
      <c r="L265" s="15"/>
      <c r="M265" s="16" t="s">
        <v>496</v>
      </c>
      <c r="N265" s="16"/>
      <c r="O265" s="15"/>
      <c r="P265" s="17"/>
    </row>
    <row r="266" spans="1:16" s="42" customFormat="1" ht="48" customHeight="1" x14ac:dyDescent="0.2">
      <c r="A266" s="38" t="s">
        <v>998</v>
      </c>
      <c r="B266" s="43" t="s">
        <v>67</v>
      </c>
      <c r="C266" s="43" t="s">
        <v>2413</v>
      </c>
      <c r="D266" s="58">
        <v>254.25</v>
      </c>
      <c r="E266" s="100">
        <v>6857</v>
      </c>
      <c r="F266" s="102">
        <v>41536</v>
      </c>
      <c r="G266" s="74" t="s">
        <v>1790</v>
      </c>
      <c r="H266" s="16" t="s">
        <v>496</v>
      </c>
      <c r="I266" s="15"/>
      <c r="J266" s="16" t="s">
        <v>496</v>
      </c>
      <c r="K266" s="15"/>
      <c r="L266" s="15"/>
      <c r="M266" s="16" t="s">
        <v>496</v>
      </c>
      <c r="N266" s="16"/>
      <c r="O266" s="15"/>
      <c r="P266" s="17"/>
    </row>
    <row r="267" spans="1:16" s="42" customFormat="1" ht="48" customHeight="1" x14ac:dyDescent="0.2">
      <c r="A267" s="924" t="s">
        <v>999</v>
      </c>
      <c r="B267" s="43" t="s">
        <v>1099</v>
      </c>
      <c r="C267" s="927" t="s">
        <v>2427</v>
      </c>
      <c r="D267" s="58">
        <v>1247</v>
      </c>
      <c r="E267" s="100">
        <v>6863</v>
      </c>
      <c r="F267" s="102">
        <v>41551</v>
      </c>
      <c r="G267" s="74" t="s">
        <v>1791</v>
      </c>
      <c r="H267" s="16" t="s">
        <v>496</v>
      </c>
      <c r="I267" s="15"/>
      <c r="J267" s="16" t="s">
        <v>496</v>
      </c>
      <c r="K267" s="15"/>
      <c r="L267" s="15"/>
      <c r="M267" s="16" t="s">
        <v>496</v>
      </c>
      <c r="N267" s="16"/>
      <c r="O267" s="15"/>
      <c r="P267" s="17"/>
    </row>
    <row r="268" spans="1:16" s="42" customFormat="1" ht="48" customHeight="1" x14ac:dyDescent="0.2">
      <c r="A268" s="924"/>
      <c r="B268" s="43" t="s">
        <v>1435</v>
      </c>
      <c r="C268" s="927"/>
      <c r="D268" s="58">
        <v>575</v>
      </c>
      <c r="E268" s="100">
        <v>6864</v>
      </c>
      <c r="F268" s="102">
        <v>41551</v>
      </c>
      <c r="G268" s="74" t="s">
        <v>1792</v>
      </c>
      <c r="H268" s="16" t="s">
        <v>496</v>
      </c>
      <c r="I268" s="15"/>
      <c r="J268" s="16" t="s">
        <v>496</v>
      </c>
      <c r="K268" s="15"/>
      <c r="L268" s="15"/>
      <c r="M268" s="16" t="s">
        <v>496</v>
      </c>
      <c r="N268" s="16"/>
      <c r="O268" s="15"/>
      <c r="P268" s="17"/>
    </row>
    <row r="269" spans="1:16" s="42" customFormat="1" ht="48" customHeight="1" x14ac:dyDescent="0.2">
      <c r="A269" s="924" t="s">
        <v>1000</v>
      </c>
      <c r="B269" s="43" t="s">
        <v>1457</v>
      </c>
      <c r="C269" s="927" t="s">
        <v>2456</v>
      </c>
      <c r="D269" s="58">
        <v>43</v>
      </c>
      <c r="E269" s="100">
        <v>6906</v>
      </c>
      <c r="F269" s="923">
        <v>41579</v>
      </c>
      <c r="G269" s="74" t="s">
        <v>1793</v>
      </c>
      <c r="H269" s="16" t="s">
        <v>496</v>
      </c>
      <c r="I269" s="15"/>
      <c r="J269" s="16" t="s">
        <v>496</v>
      </c>
      <c r="K269" s="15"/>
      <c r="L269" s="15"/>
      <c r="M269" s="16" t="s">
        <v>496</v>
      </c>
      <c r="N269" s="16"/>
      <c r="O269" s="15"/>
      <c r="P269" s="17"/>
    </row>
    <row r="270" spans="1:16" s="42" customFormat="1" ht="48" customHeight="1" x14ac:dyDescent="0.2">
      <c r="A270" s="924"/>
      <c r="B270" s="43" t="s">
        <v>1466</v>
      </c>
      <c r="C270" s="927"/>
      <c r="D270" s="58">
        <v>39.549999999999997</v>
      </c>
      <c r="E270" s="100">
        <v>6908</v>
      </c>
      <c r="F270" s="923"/>
      <c r="G270" s="74" t="s">
        <v>1794</v>
      </c>
      <c r="H270" s="16" t="s">
        <v>496</v>
      </c>
      <c r="I270" s="15"/>
      <c r="J270" s="16" t="s">
        <v>496</v>
      </c>
      <c r="K270" s="15"/>
      <c r="L270" s="15"/>
      <c r="M270" s="16" t="s">
        <v>496</v>
      </c>
      <c r="N270" s="16"/>
      <c r="O270" s="15"/>
      <c r="P270" s="17"/>
    </row>
    <row r="271" spans="1:16" s="42" customFormat="1" ht="48" customHeight="1" x14ac:dyDescent="0.2">
      <c r="A271" s="924"/>
      <c r="B271" s="43" t="s">
        <v>1458</v>
      </c>
      <c r="C271" s="927"/>
      <c r="D271" s="58">
        <v>150</v>
      </c>
      <c r="E271" s="100">
        <v>6907</v>
      </c>
      <c r="F271" s="923"/>
      <c r="G271" s="74" t="s">
        <v>1795</v>
      </c>
      <c r="H271" s="16" t="s">
        <v>496</v>
      </c>
      <c r="I271" s="15"/>
      <c r="J271" s="16" t="s">
        <v>496</v>
      </c>
      <c r="K271" s="15"/>
      <c r="L271" s="15"/>
      <c r="M271" s="16" t="s">
        <v>496</v>
      </c>
      <c r="N271" s="16"/>
      <c r="O271" s="15"/>
      <c r="P271" s="17"/>
    </row>
    <row r="272" spans="1:16" s="42" customFormat="1" ht="48" customHeight="1" x14ac:dyDescent="0.2">
      <c r="A272" s="924"/>
      <c r="B272" s="43" t="s">
        <v>463</v>
      </c>
      <c r="C272" s="927"/>
      <c r="D272" s="58">
        <f>43+40.36+96+52.44+682</f>
        <v>913.8</v>
      </c>
      <c r="E272" s="100">
        <v>6905</v>
      </c>
      <c r="F272" s="923"/>
      <c r="G272" s="74" t="s">
        <v>1796</v>
      </c>
      <c r="H272" s="16" t="s">
        <v>496</v>
      </c>
      <c r="I272" s="15"/>
      <c r="J272" s="16" t="s">
        <v>496</v>
      </c>
      <c r="K272" s="15"/>
      <c r="L272" s="15"/>
      <c r="M272" s="16" t="s">
        <v>496</v>
      </c>
      <c r="N272" s="16"/>
      <c r="O272" s="15"/>
      <c r="P272" s="17"/>
    </row>
    <row r="273" spans="1:16" s="42" customFormat="1" ht="48" customHeight="1" x14ac:dyDescent="0.2">
      <c r="A273" s="38" t="s">
        <v>1001</v>
      </c>
      <c r="B273" s="43" t="s">
        <v>1166</v>
      </c>
      <c r="C273" s="43" t="s">
        <v>2457</v>
      </c>
      <c r="D273" s="58">
        <v>1423.09</v>
      </c>
      <c r="E273" s="100" t="s">
        <v>11</v>
      </c>
      <c r="F273" s="102">
        <v>41562</v>
      </c>
      <c r="G273" s="74" t="s">
        <v>1797</v>
      </c>
      <c r="H273" s="16" t="s">
        <v>496</v>
      </c>
      <c r="I273" s="15"/>
      <c r="J273" s="16" t="s">
        <v>496</v>
      </c>
      <c r="K273" s="15"/>
      <c r="L273" s="15"/>
      <c r="M273" s="16" t="s">
        <v>496</v>
      </c>
      <c r="N273" s="16"/>
      <c r="O273" s="15"/>
      <c r="P273" s="17"/>
    </row>
    <row r="274" spans="1:16" s="42" customFormat="1" ht="48" customHeight="1" x14ac:dyDescent="0.2">
      <c r="A274" s="38" t="s">
        <v>1002</v>
      </c>
      <c r="B274" s="43" t="s">
        <v>476</v>
      </c>
      <c r="C274" s="43" t="s">
        <v>1986</v>
      </c>
      <c r="D274" s="58">
        <v>51.6</v>
      </c>
      <c r="E274" s="100">
        <v>6862</v>
      </c>
      <c r="F274" s="102">
        <v>41548</v>
      </c>
      <c r="G274" s="74" t="s">
        <v>1798</v>
      </c>
      <c r="H274" s="16" t="s">
        <v>496</v>
      </c>
      <c r="I274" s="15"/>
      <c r="J274" s="16" t="s">
        <v>496</v>
      </c>
      <c r="K274" s="15"/>
      <c r="L274" s="15"/>
      <c r="M274" s="16" t="s">
        <v>496</v>
      </c>
      <c r="N274" s="16"/>
      <c r="O274" s="15"/>
      <c r="P274" s="17"/>
    </row>
    <row r="275" spans="1:16" s="42" customFormat="1" ht="58.5" customHeight="1" x14ac:dyDescent="0.2">
      <c r="A275" s="38" t="s">
        <v>1003</v>
      </c>
      <c r="B275" s="43" t="s">
        <v>219</v>
      </c>
      <c r="C275" s="43" t="s">
        <v>2458</v>
      </c>
      <c r="D275" s="58">
        <v>5000</v>
      </c>
      <c r="E275" s="100" t="s">
        <v>1799</v>
      </c>
      <c r="F275" s="102">
        <v>41565</v>
      </c>
      <c r="G275" s="74" t="s">
        <v>1800</v>
      </c>
      <c r="H275" s="16" t="s">
        <v>496</v>
      </c>
      <c r="I275" s="15"/>
      <c r="J275" s="16" t="s">
        <v>496</v>
      </c>
      <c r="K275" s="15"/>
      <c r="L275" s="15"/>
      <c r="M275" s="16" t="s">
        <v>496</v>
      </c>
      <c r="N275" s="16"/>
      <c r="O275" s="15"/>
      <c r="P275" s="17"/>
    </row>
    <row r="276" spans="1:16" s="42" customFormat="1" ht="48" customHeight="1" x14ac:dyDescent="0.2">
      <c r="A276" s="924" t="s">
        <v>1004</v>
      </c>
      <c r="B276" s="43" t="s">
        <v>1466</v>
      </c>
      <c r="C276" s="927" t="s">
        <v>2459</v>
      </c>
      <c r="D276" s="58">
        <f>146.9+36.16+37.92+180.8+27.12+13.56</f>
        <v>442.46000000000004</v>
      </c>
      <c r="E276" s="100">
        <v>6887</v>
      </c>
      <c r="F276" s="102">
        <v>41563</v>
      </c>
      <c r="G276" s="74" t="s">
        <v>1801</v>
      </c>
      <c r="H276" s="16" t="s">
        <v>496</v>
      </c>
      <c r="I276" s="15"/>
      <c r="J276" s="16" t="s">
        <v>496</v>
      </c>
      <c r="K276" s="15"/>
      <c r="L276" s="15"/>
      <c r="M276" s="16" t="s">
        <v>496</v>
      </c>
      <c r="N276" s="16"/>
      <c r="O276" s="15"/>
      <c r="P276" s="17"/>
    </row>
    <row r="277" spans="1:16" s="42" customFormat="1" ht="48" customHeight="1" x14ac:dyDescent="0.2">
      <c r="A277" s="924"/>
      <c r="B277" s="43" t="s">
        <v>1458</v>
      </c>
      <c r="C277" s="927"/>
      <c r="D277" s="58">
        <v>101</v>
      </c>
      <c r="E277" s="100">
        <v>6886</v>
      </c>
      <c r="F277" s="102">
        <v>41563</v>
      </c>
      <c r="G277" s="74" t="s">
        <v>1802</v>
      </c>
      <c r="H277" s="16" t="s">
        <v>496</v>
      </c>
      <c r="I277" s="15"/>
      <c r="J277" s="16" t="s">
        <v>496</v>
      </c>
      <c r="K277" s="15"/>
      <c r="L277" s="15"/>
      <c r="M277" s="16" t="s">
        <v>496</v>
      </c>
      <c r="N277" s="16"/>
      <c r="O277" s="15"/>
      <c r="P277" s="17"/>
    </row>
    <row r="278" spans="1:16" s="42" customFormat="1" ht="48" customHeight="1" x14ac:dyDescent="0.2">
      <c r="A278" s="924"/>
      <c r="B278" s="43" t="s">
        <v>1533</v>
      </c>
      <c r="C278" s="927"/>
      <c r="D278" s="58">
        <v>28.25</v>
      </c>
      <c r="E278" s="100">
        <v>6888</v>
      </c>
      <c r="F278" s="102">
        <v>41563</v>
      </c>
      <c r="G278" s="74" t="s">
        <v>1803</v>
      </c>
      <c r="H278" s="16" t="s">
        <v>496</v>
      </c>
      <c r="I278" s="15"/>
      <c r="J278" s="16" t="s">
        <v>496</v>
      </c>
      <c r="K278" s="15"/>
      <c r="L278" s="15"/>
      <c r="M278" s="16" t="s">
        <v>496</v>
      </c>
      <c r="N278" s="16"/>
      <c r="O278" s="15"/>
      <c r="P278" s="17"/>
    </row>
    <row r="279" spans="1:16" s="42" customFormat="1" ht="48" customHeight="1" x14ac:dyDescent="0.2">
      <c r="A279" s="924"/>
      <c r="B279" s="43" t="s">
        <v>1457</v>
      </c>
      <c r="C279" s="927"/>
      <c r="D279" s="58">
        <v>380</v>
      </c>
      <c r="E279" s="100">
        <v>6885</v>
      </c>
      <c r="F279" s="102">
        <v>41563</v>
      </c>
      <c r="G279" s="74" t="s">
        <v>1804</v>
      </c>
      <c r="H279" s="16" t="s">
        <v>496</v>
      </c>
      <c r="I279" s="15"/>
      <c r="J279" s="16" t="s">
        <v>496</v>
      </c>
      <c r="K279" s="15"/>
      <c r="L279" s="15"/>
      <c r="M279" s="16" t="s">
        <v>496</v>
      </c>
      <c r="N279" s="16"/>
      <c r="O279" s="15"/>
      <c r="P279" s="17"/>
    </row>
    <row r="280" spans="1:16" s="42" customFormat="1" ht="48" customHeight="1" x14ac:dyDescent="0.2">
      <c r="A280" s="38" t="s">
        <v>1005</v>
      </c>
      <c r="B280" s="43" t="s">
        <v>1509</v>
      </c>
      <c r="C280" s="43" t="s">
        <v>2460</v>
      </c>
      <c r="D280" s="58">
        <v>250</v>
      </c>
      <c r="E280" s="100">
        <v>6868</v>
      </c>
      <c r="F280" s="102">
        <v>41557</v>
      </c>
      <c r="G280" s="74" t="s">
        <v>1805</v>
      </c>
      <c r="H280" s="16" t="s">
        <v>496</v>
      </c>
      <c r="I280" s="15"/>
      <c r="J280" s="16" t="s">
        <v>496</v>
      </c>
      <c r="K280" s="15"/>
      <c r="L280" s="15"/>
      <c r="M280" s="16" t="s">
        <v>496</v>
      </c>
      <c r="N280" s="16"/>
      <c r="O280" s="15"/>
      <c r="P280" s="17"/>
    </row>
    <row r="281" spans="1:16" s="42" customFormat="1" ht="48" customHeight="1" x14ac:dyDescent="0.2">
      <c r="A281" s="924" t="s">
        <v>1006</v>
      </c>
      <c r="B281" s="43" t="s">
        <v>474</v>
      </c>
      <c r="C281" s="927" t="s">
        <v>2461</v>
      </c>
      <c r="D281" s="58">
        <v>117.44</v>
      </c>
      <c r="E281" s="100">
        <v>6870</v>
      </c>
      <c r="F281" s="923">
        <v>41557</v>
      </c>
      <c r="G281" s="74" t="s">
        <v>1806</v>
      </c>
      <c r="H281" s="16" t="s">
        <v>496</v>
      </c>
      <c r="I281" s="15"/>
      <c r="J281" s="16" t="s">
        <v>496</v>
      </c>
      <c r="K281" s="15"/>
      <c r="L281" s="15"/>
      <c r="M281" s="16" t="s">
        <v>496</v>
      </c>
      <c r="N281" s="16"/>
      <c r="O281" s="15"/>
      <c r="P281" s="17"/>
    </row>
    <row r="282" spans="1:16" s="42" customFormat="1" ht="48" customHeight="1" x14ac:dyDescent="0.2">
      <c r="A282" s="924"/>
      <c r="B282" s="43" t="s">
        <v>3</v>
      </c>
      <c r="C282" s="927"/>
      <c r="D282" s="58">
        <v>221.18</v>
      </c>
      <c r="E282" s="100">
        <v>6872</v>
      </c>
      <c r="F282" s="923"/>
      <c r="G282" s="74" t="s">
        <v>1806</v>
      </c>
      <c r="H282" s="16" t="s">
        <v>496</v>
      </c>
      <c r="I282" s="15"/>
      <c r="J282" s="16" t="s">
        <v>496</v>
      </c>
      <c r="K282" s="15"/>
      <c r="L282" s="15"/>
      <c r="M282" s="16" t="s">
        <v>496</v>
      </c>
      <c r="N282" s="16"/>
      <c r="O282" s="15"/>
      <c r="P282" s="17"/>
    </row>
    <row r="283" spans="1:16" s="42" customFormat="1" ht="48" customHeight="1" x14ac:dyDescent="0.2">
      <c r="A283" s="924"/>
      <c r="B283" s="43" t="s">
        <v>75</v>
      </c>
      <c r="C283" s="927"/>
      <c r="D283" s="58">
        <v>745.8</v>
      </c>
      <c r="E283" s="100">
        <v>6869</v>
      </c>
      <c r="F283" s="923"/>
      <c r="G283" s="74" t="s">
        <v>1807</v>
      </c>
      <c r="H283" s="16" t="s">
        <v>496</v>
      </c>
      <c r="I283" s="15"/>
      <c r="J283" s="16" t="s">
        <v>496</v>
      </c>
      <c r="K283" s="15"/>
      <c r="L283" s="15"/>
      <c r="M283" s="16" t="s">
        <v>496</v>
      </c>
      <c r="N283" s="16"/>
      <c r="O283" s="15"/>
      <c r="P283" s="17"/>
    </row>
    <row r="284" spans="1:16" s="42" customFormat="1" ht="48" customHeight="1" x14ac:dyDescent="0.2">
      <c r="A284" s="924"/>
      <c r="B284" s="43" t="s">
        <v>54</v>
      </c>
      <c r="C284" s="927"/>
      <c r="D284" s="58">
        <v>456</v>
      </c>
      <c r="E284" s="100">
        <v>6871</v>
      </c>
      <c r="F284" s="923"/>
      <c r="G284" s="74" t="s">
        <v>1807</v>
      </c>
      <c r="H284" s="16" t="s">
        <v>496</v>
      </c>
      <c r="I284" s="15"/>
      <c r="J284" s="16" t="s">
        <v>496</v>
      </c>
      <c r="K284" s="15"/>
      <c r="L284" s="15"/>
      <c r="M284" s="16" t="s">
        <v>496</v>
      </c>
      <c r="N284" s="16"/>
      <c r="O284" s="15"/>
      <c r="P284" s="17"/>
    </row>
    <row r="285" spans="1:16" s="42" customFormat="1" ht="48" customHeight="1" x14ac:dyDescent="0.2">
      <c r="A285" s="924" t="s">
        <v>1007</v>
      </c>
      <c r="B285" s="43" t="s">
        <v>1533</v>
      </c>
      <c r="C285" s="927" t="s">
        <v>2462</v>
      </c>
      <c r="D285" s="58">
        <v>96</v>
      </c>
      <c r="E285" s="100">
        <v>6879</v>
      </c>
      <c r="F285" s="923">
        <v>41562</v>
      </c>
      <c r="G285" s="74" t="s">
        <v>1808</v>
      </c>
      <c r="H285" s="16" t="s">
        <v>496</v>
      </c>
      <c r="I285" s="15"/>
      <c r="J285" s="16" t="s">
        <v>496</v>
      </c>
      <c r="K285" s="15"/>
      <c r="L285" s="15"/>
      <c r="M285" s="16" t="s">
        <v>496</v>
      </c>
      <c r="N285" s="16"/>
      <c r="O285" s="15"/>
      <c r="P285" s="17"/>
    </row>
    <row r="286" spans="1:16" s="42" customFormat="1" ht="48" customHeight="1" x14ac:dyDescent="0.2">
      <c r="A286" s="924"/>
      <c r="B286" s="43" t="s">
        <v>482</v>
      </c>
      <c r="C286" s="927"/>
      <c r="D286" s="58">
        <v>25.4</v>
      </c>
      <c r="E286" s="100">
        <v>6880</v>
      </c>
      <c r="F286" s="923"/>
      <c r="G286" s="74" t="s">
        <v>1808</v>
      </c>
      <c r="H286" s="16"/>
      <c r="I286" s="16" t="s">
        <v>496</v>
      </c>
      <c r="J286" s="16" t="s">
        <v>496</v>
      </c>
      <c r="K286" s="15"/>
      <c r="L286" s="15"/>
      <c r="M286" s="16"/>
      <c r="N286" s="16" t="s">
        <v>496</v>
      </c>
      <c r="O286" s="15"/>
      <c r="P286" s="17" t="s">
        <v>1998</v>
      </c>
    </row>
    <row r="287" spans="1:16" s="42" customFormat="1" ht="48" customHeight="1" x14ac:dyDescent="0.2">
      <c r="A287" s="924" t="s">
        <v>1008</v>
      </c>
      <c r="B287" s="43" t="s">
        <v>461</v>
      </c>
      <c r="C287" s="927" t="s">
        <v>2356</v>
      </c>
      <c r="D287" s="58">
        <v>756</v>
      </c>
      <c r="E287" s="100">
        <v>6881</v>
      </c>
      <c r="F287" s="923">
        <v>41562</v>
      </c>
      <c r="G287" s="74" t="s">
        <v>1809</v>
      </c>
      <c r="H287" s="16" t="s">
        <v>496</v>
      </c>
      <c r="I287" s="15"/>
      <c r="J287" s="16" t="s">
        <v>496</v>
      </c>
      <c r="K287" s="15"/>
      <c r="L287" s="15"/>
      <c r="M287" s="16" t="s">
        <v>496</v>
      </c>
      <c r="N287" s="16"/>
      <c r="O287" s="15"/>
      <c r="P287" s="17"/>
    </row>
    <row r="288" spans="1:16" s="42" customFormat="1" ht="48" customHeight="1" x14ac:dyDescent="0.2">
      <c r="A288" s="924"/>
      <c r="B288" s="43" t="s">
        <v>482</v>
      </c>
      <c r="C288" s="927"/>
      <c r="D288" s="58">
        <f>174.72+822.6</f>
        <v>997.32</v>
      </c>
      <c r="E288" s="100">
        <v>6882</v>
      </c>
      <c r="F288" s="923"/>
      <c r="G288" s="74" t="s">
        <v>1808</v>
      </c>
      <c r="H288" s="16" t="s">
        <v>496</v>
      </c>
      <c r="I288" s="15"/>
      <c r="J288" s="16" t="s">
        <v>496</v>
      </c>
      <c r="K288" s="15"/>
      <c r="L288" s="15"/>
      <c r="M288" s="16" t="s">
        <v>496</v>
      </c>
      <c r="N288" s="16"/>
      <c r="O288" s="15"/>
      <c r="P288" s="17"/>
    </row>
    <row r="289" spans="1:16" s="42" customFormat="1" ht="48" customHeight="1" x14ac:dyDescent="0.2">
      <c r="A289" s="38" t="s">
        <v>1009</v>
      </c>
      <c r="B289" s="43" t="s">
        <v>478</v>
      </c>
      <c r="C289" s="43" t="s">
        <v>2463</v>
      </c>
      <c r="D289" s="58">
        <v>110.25</v>
      </c>
      <c r="E289" s="100">
        <v>6867</v>
      </c>
      <c r="F289" s="102">
        <v>41557</v>
      </c>
      <c r="G289" s="74" t="s">
        <v>1807</v>
      </c>
      <c r="H289" s="16" t="s">
        <v>496</v>
      </c>
      <c r="I289" s="15"/>
      <c r="J289" s="16" t="s">
        <v>496</v>
      </c>
      <c r="K289" s="15"/>
      <c r="L289" s="15"/>
      <c r="M289" s="16" t="s">
        <v>496</v>
      </c>
      <c r="N289" s="16"/>
      <c r="O289" s="15"/>
      <c r="P289" s="17"/>
    </row>
    <row r="290" spans="1:16" s="42" customFormat="1" ht="48" customHeight="1" x14ac:dyDescent="0.2">
      <c r="A290" s="38" t="s">
        <v>1010</v>
      </c>
      <c r="B290" s="43" t="s">
        <v>482</v>
      </c>
      <c r="C290" s="43" t="s">
        <v>2464</v>
      </c>
      <c r="D290" s="58">
        <v>252</v>
      </c>
      <c r="E290" s="100">
        <v>6866</v>
      </c>
      <c r="F290" s="102">
        <v>41556</v>
      </c>
      <c r="G290" s="74" t="s">
        <v>1807</v>
      </c>
      <c r="H290" s="16" t="s">
        <v>496</v>
      </c>
      <c r="I290" s="15"/>
      <c r="J290" s="16" t="s">
        <v>496</v>
      </c>
      <c r="K290" s="15"/>
      <c r="L290" s="15"/>
      <c r="M290" s="16" t="s">
        <v>496</v>
      </c>
      <c r="N290" s="16"/>
      <c r="O290" s="15"/>
      <c r="P290" s="17"/>
    </row>
    <row r="291" spans="1:16" s="42" customFormat="1" ht="48" customHeight="1" x14ac:dyDescent="0.2">
      <c r="A291" s="38" t="s">
        <v>1011</v>
      </c>
      <c r="B291" s="43" t="s">
        <v>67</v>
      </c>
      <c r="C291" s="43" t="s">
        <v>1983</v>
      </c>
      <c r="D291" s="58">
        <v>132.21</v>
      </c>
      <c r="E291" s="100">
        <v>6865</v>
      </c>
      <c r="F291" s="102">
        <v>41551</v>
      </c>
      <c r="G291" s="74" t="s">
        <v>1810</v>
      </c>
      <c r="H291" s="16" t="s">
        <v>496</v>
      </c>
      <c r="I291" s="15"/>
      <c r="J291" s="16" t="s">
        <v>496</v>
      </c>
      <c r="K291" s="15"/>
      <c r="L291" s="15"/>
      <c r="M291" s="16" t="s">
        <v>496</v>
      </c>
      <c r="N291" s="16"/>
      <c r="O291" s="15"/>
      <c r="P291" s="17"/>
    </row>
    <row r="292" spans="1:16" s="42" customFormat="1" ht="48" customHeight="1" x14ac:dyDescent="0.2">
      <c r="A292" s="924" t="s">
        <v>1012</v>
      </c>
      <c r="B292" s="43" t="s">
        <v>452</v>
      </c>
      <c r="C292" s="927" t="s">
        <v>2465</v>
      </c>
      <c r="D292" s="58">
        <v>384.08</v>
      </c>
      <c r="E292" s="100">
        <v>6894</v>
      </c>
      <c r="F292" s="102">
        <v>41572</v>
      </c>
      <c r="G292" s="74" t="s">
        <v>1811</v>
      </c>
      <c r="H292" s="16" t="s">
        <v>496</v>
      </c>
      <c r="I292" s="15"/>
      <c r="J292" s="16" t="s">
        <v>496</v>
      </c>
      <c r="K292" s="15"/>
      <c r="L292" s="15"/>
      <c r="M292" s="16" t="s">
        <v>496</v>
      </c>
      <c r="N292" s="16"/>
      <c r="O292" s="15"/>
      <c r="P292" s="17"/>
    </row>
    <row r="293" spans="1:16" s="42" customFormat="1" ht="48" customHeight="1" x14ac:dyDescent="0.2">
      <c r="A293" s="924"/>
      <c r="B293" s="43" t="s">
        <v>470</v>
      </c>
      <c r="C293" s="927"/>
      <c r="D293" s="58">
        <v>328.6</v>
      </c>
      <c r="E293" s="100">
        <v>6895</v>
      </c>
      <c r="F293" s="102">
        <v>41572</v>
      </c>
      <c r="G293" s="74" t="s">
        <v>1812</v>
      </c>
      <c r="H293" s="16" t="s">
        <v>496</v>
      </c>
      <c r="I293" s="15"/>
      <c r="J293" s="16" t="s">
        <v>496</v>
      </c>
      <c r="K293" s="15"/>
      <c r="L293" s="15"/>
      <c r="M293" s="16" t="s">
        <v>496</v>
      </c>
      <c r="N293" s="16"/>
      <c r="O293" s="15"/>
      <c r="P293" s="17"/>
    </row>
    <row r="294" spans="1:16" s="42" customFormat="1" ht="48" customHeight="1" x14ac:dyDescent="0.2">
      <c r="A294" s="924"/>
      <c r="B294" s="43" t="s">
        <v>478</v>
      </c>
      <c r="C294" s="927"/>
      <c r="D294" s="58">
        <v>75.94</v>
      </c>
      <c r="E294" s="100">
        <v>6896</v>
      </c>
      <c r="F294" s="102">
        <v>41572</v>
      </c>
      <c r="G294" s="74" t="s">
        <v>1811</v>
      </c>
      <c r="H294" s="16" t="s">
        <v>496</v>
      </c>
      <c r="I294" s="15"/>
      <c r="J294" s="16" t="s">
        <v>496</v>
      </c>
      <c r="K294" s="15"/>
      <c r="L294" s="15"/>
      <c r="M294" s="16" t="s">
        <v>496</v>
      </c>
      <c r="N294" s="16"/>
      <c r="O294" s="15"/>
      <c r="P294" s="17"/>
    </row>
    <row r="295" spans="1:16" s="42" customFormat="1" ht="48" customHeight="1" x14ac:dyDescent="0.2">
      <c r="A295" s="924"/>
      <c r="B295" s="43" t="s">
        <v>1492</v>
      </c>
      <c r="C295" s="927"/>
      <c r="D295" s="58">
        <v>90</v>
      </c>
      <c r="E295" s="100">
        <v>6897</v>
      </c>
      <c r="F295" s="102">
        <v>41572</v>
      </c>
      <c r="G295" s="74" t="s">
        <v>1811</v>
      </c>
      <c r="H295" s="16" t="s">
        <v>496</v>
      </c>
      <c r="I295" s="15"/>
      <c r="J295" s="16" t="s">
        <v>496</v>
      </c>
      <c r="K295" s="15"/>
      <c r="L295" s="15"/>
      <c r="M295" s="16" t="s">
        <v>496</v>
      </c>
      <c r="N295" s="16"/>
      <c r="O295" s="15"/>
      <c r="P295" s="17"/>
    </row>
    <row r="296" spans="1:16" s="42" customFormat="1" ht="68.25" customHeight="1" x14ac:dyDescent="0.2">
      <c r="A296" s="924" t="s">
        <v>1013</v>
      </c>
      <c r="B296" s="43" t="s">
        <v>1500</v>
      </c>
      <c r="C296" s="927" t="s">
        <v>2466</v>
      </c>
      <c r="D296" s="58">
        <v>9762.4599999999991</v>
      </c>
      <c r="E296" s="100" t="s">
        <v>1813</v>
      </c>
      <c r="F296" s="102">
        <v>41584</v>
      </c>
      <c r="G296" s="74" t="s">
        <v>1814</v>
      </c>
      <c r="H296" s="16" t="s">
        <v>496</v>
      </c>
      <c r="I296" s="15"/>
      <c r="J296" s="16" t="s">
        <v>496</v>
      </c>
      <c r="K296" s="15"/>
      <c r="L296" s="15"/>
      <c r="M296" s="16" t="s">
        <v>496</v>
      </c>
      <c r="N296" s="16"/>
      <c r="O296" s="15"/>
      <c r="P296" s="17"/>
    </row>
    <row r="297" spans="1:16" s="42" customFormat="1" ht="68.25" customHeight="1" x14ac:dyDescent="0.2">
      <c r="A297" s="924"/>
      <c r="B297" s="43" t="s">
        <v>1534</v>
      </c>
      <c r="C297" s="927"/>
      <c r="D297" s="58">
        <v>12931.4</v>
      </c>
      <c r="E297" s="100" t="s">
        <v>1815</v>
      </c>
      <c r="F297" s="102">
        <v>41584</v>
      </c>
      <c r="G297" s="74" t="s">
        <v>1816</v>
      </c>
      <c r="H297" s="16" t="s">
        <v>496</v>
      </c>
      <c r="I297" s="16"/>
      <c r="J297" s="16" t="s">
        <v>496</v>
      </c>
      <c r="K297" s="15"/>
      <c r="L297" s="15"/>
      <c r="M297" s="16" t="s">
        <v>496</v>
      </c>
      <c r="N297" s="16"/>
      <c r="O297" s="15"/>
      <c r="P297" s="117" t="s">
        <v>1993</v>
      </c>
    </row>
    <row r="298" spans="1:16" s="42" customFormat="1" ht="48" customHeight="1" x14ac:dyDescent="0.2">
      <c r="A298" s="38" t="s">
        <v>1014</v>
      </c>
      <c r="B298" s="43" t="s">
        <v>1535</v>
      </c>
      <c r="C298" s="43" t="s">
        <v>2467</v>
      </c>
      <c r="D298" s="58">
        <v>240</v>
      </c>
      <c r="E298" s="100">
        <v>6909</v>
      </c>
      <c r="F298" s="102">
        <v>41582</v>
      </c>
      <c r="G298" s="74" t="s">
        <v>1817</v>
      </c>
      <c r="H298" s="16" t="s">
        <v>496</v>
      </c>
      <c r="I298" s="15"/>
      <c r="J298" s="16" t="s">
        <v>496</v>
      </c>
      <c r="K298" s="15"/>
      <c r="L298" s="15"/>
      <c r="M298" s="16" t="s">
        <v>496</v>
      </c>
      <c r="N298" s="16"/>
      <c r="O298" s="15"/>
      <c r="P298" s="17"/>
    </row>
    <row r="299" spans="1:16" s="42" customFormat="1" ht="48" customHeight="1" x14ac:dyDescent="0.2">
      <c r="A299" s="38" t="s">
        <v>1015</v>
      </c>
      <c r="B299" s="43" t="s">
        <v>1536</v>
      </c>
      <c r="C299" s="43" t="s">
        <v>2468</v>
      </c>
      <c r="D299" s="58" t="s">
        <v>1</v>
      </c>
      <c r="E299" s="40" t="s">
        <v>1167</v>
      </c>
      <c r="F299" s="80" t="s">
        <v>1167</v>
      </c>
      <c r="G299" s="74" t="s">
        <v>1167</v>
      </c>
      <c r="H299" s="16" t="s">
        <v>496</v>
      </c>
      <c r="I299" s="15"/>
      <c r="J299" s="16" t="s">
        <v>496</v>
      </c>
      <c r="K299" s="15"/>
      <c r="L299" s="15"/>
      <c r="M299" s="16" t="s">
        <v>496</v>
      </c>
      <c r="N299" s="16"/>
      <c r="O299" s="15"/>
      <c r="P299" s="17"/>
    </row>
    <row r="300" spans="1:16" s="42" customFormat="1" ht="48" customHeight="1" x14ac:dyDescent="0.2">
      <c r="A300" s="38" t="s">
        <v>1016</v>
      </c>
      <c r="B300" s="43" t="s">
        <v>1467</v>
      </c>
      <c r="C300" s="43" t="s">
        <v>2469</v>
      </c>
      <c r="D300" s="58">
        <v>4054.44</v>
      </c>
      <c r="E300" s="100">
        <v>6900</v>
      </c>
      <c r="F300" s="102">
        <v>41575</v>
      </c>
      <c r="G300" s="74" t="s">
        <v>1818</v>
      </c>
      <c r="H300" s="16" t="s">
        <v>496</v>
      </c>
      <c r="I300" s="15"/>
      <c r="J300" s="16" t="s">
        <v>496</v>
      </c>
      <c r="K300" s="15"/>
      <c r="L300" s="15"/>
      <c r="M300" s="16" t="s">
        <v>496</v>
      </c>
      <c r="N300" s="16"/>
      <c r="O300" s="15"/>
      <c r="P300" s="17"/>
    </row>
    <row r="301" spans="1:16" s="42" customFormat="1" ht="48" customHeight="1" x14ac:dyDescent="0.2">
      <c r="A301" s="924" t="s">
        <v>1017</v>
      </c>
      <c r="B301" s="43" t="s">
        <v>1506</v>
      </c>
      <c r="C301" s="927" t="s">
        <v>2470</v>
      </c>
      <c r="D301" s="58">
        <v>849</v>
      </c>
      <c r="E301" s="100">
        <v>6944</v>
      </c>
      <c r="F301" s="102">
        <v>41603</v>
      </c>
      <c r="G301" s="74" t="s">
        <v>1819</v>
      </c>
      <c r="H301" s="16" t="s">
        <v>496</v>
      </c>
      <c r="I301" s="15"/>
      <c r="J301" s="16" t="s">
        <v>496</v>
      </c>
      <c r="K301" s="15"/>
      <c r="L301" s="15"/>
      <c r="M301" s="16" t="s">
        <v>496</v>
      </c>
      <c r="N301" s="16"/>
      <c r="O301" s="15"/>
      <c r="P301" s="17"/>
    </row>
    <row r="302" spans="1:16" s="42" customFormat="1" ht="58.5" customHeight="1" x14ac:dyDescent="0.2">
      <c r="A302" s="924"/>
      <c r="B302" s="43" t="s">
        <v>9</v>
      </c>
      <c r="C302" s="927"/>
      <c r="D302" s="58">
        <v>3460.06</v>
      </c>
      <c r="E302" s="100" t="s">
        <v>1820</v>
      </c>
      <c r="F302" s="102">
        <v>41600</v>
      </c>
      <c r="G302" s="74" t="s">
        <v>1821</v>
      </c>
      <c r="H302" s="16" t="s">
        <v>496</v>
      </c>
      <c r="I302" s="15"/>
      <c r="J302" s="16" t="s">
        <v>496</v>
      </c>
      <c r="K302" s="15"/>
      <c r="L302" s="15"/>
      <c r="M302" s="16" t="s">
        <v>496</v>
      </c>
      <c r="N302" s="16"/>
      <c r="O302" s="15"/>
      <c r="P302" s="17"/>
    </row>
    <row r="303" spans="1:16" s="42" customFormat="1" ht="58.5" customHeight="1" x14ac:dyDescent="0.2">
      <c r="A303" s="924"/>
      <c r="B303" s="43" t="s">
        <v>474</v>
      </c>
      <c r="C303" s="927"/>
      <c r="D303" s="58">
        <v>6626</v>
      </c>
      <c r="E303" s="100" t="s">
        <v>1822</v>
      </c>
      <c r="F303" s="102">
        <v>41600</v>
      </c>
      <c r="G303" s="74" t="s">
        <v>1823</v>
      </c>
      <c r="H303" s="16" t="s">
        <v>496</v>
      </c>
      <c r="I303" s="15"/>
      <c r="J303" s="16" t="s">
        <v>496</v>
      </c>
      <c r="K303" s="15"/>
      <c r="L303" s="15"/>
      <c r="M303" s="16" t="s">
        <v>496</v>
      </c>
      <c r="N303" s="16"/>
      <c r="O303" s="15"/>
      <c r="P303" s="17"/>
    </row>
    <row r="304" spans="1:16" s="42" customFormat="1" ht="58.5" customHeight="1" x14ac:dyDescent="0.2">
      <c r="A304" s="924"/>
      <c r="B304" s="43" t="s">
        <v>10</v>
      </c>
      <c r="C304" s="927"/>
      <c r="D304" s="58">
        <v>3687.19</v>
      </c>
      <c r="E304" s="100" t="s">
        <v>1824</v>
      </c>
      <c r="F304" s="102">
        <v>41600</v>
      </c>
      <c r="G304" s="74" t="s">
        <v>1825</v>
      </c>
      <c r="H304" s="16" t="s">
        <v>496</v>
      </c>
      <c r="I304" s="15"/>
      <c r="J304" s="16" t="s">
        <v>496</v>
      </c>
      <c r="K304" s="15"/>
      <c r="L304" s="15"/>
      <c r="M304" s="16" t="s">
        <v>496</v>
      </c>
      <c r="N304" s="16"/>
      <c r="O304" s="15"/>
      <c r="P304" s="17"/>
    </row>
    <row r="305" spans="1:16" s="42" customFormat="1" ht="48" customHeight="1" x14ac:dyDescent="0.2">
      <c r="A305" s="924" t="s">
        <v>1018</v>
      </c>
      <c r="B305" s="43" t="s">
        <v>474</v>
      </c>
      <c r="C305" s="927" t="s">
        <v>2471</v>
      </c>
      <c r="D305" s="58">
        <v>1184.95</v>
      </c>
      <c r="E305" s="100">
        <v>6914</v>
      </c>
      <c r="F305" s="102">
        <v>41584</v>
      </c>
      <c r="G305" s="74" t="s">
        <v>1826</v>
      </c>
      <c r="H305" s="16" t="s">
        <v>496</v>
      </c>
      <c r="I305" s="15"/>
      <c r="J305" s="16" t="s">
        <v>496</v>
      </c>
      <c r="K305" s="15"/>
      <c r="L305" s="15"/>
      <c r="M305" s="16" t="s">
        <v>496</v>
      </c>
      <c r="N305" s="16"/>
      <c r="O305" s="15"/>
      <c r="P305" s="17"/>
    </row>
    <row r="306" spans="1:16" s="42" customFormat="1" ht="48" customHeight="1" x14ac:dyDescent="0.2">
      <c r="A306" s="924"/>
      <c r="B306" s="43" t="s">
        <v>1537</v>
      </c>
      <c r="C306" s="927"/>
      <c r="D306" s="58">
        <v>5310</v>
      </c>
      <c r="E306" s="100">
        <v>6915</v>
      </c>
      <c r="F306" s="102">
        <v>41584</v>
      </c>
      <c r="G306" s="74" t="s">
        <v>1826</v>
      </c>
      <c r="H306" s="16" t="s">
        <v>496</v>
      </c>
      <c r="I306" s="15"/>
      <c r="J306" s="16" t="s">
        <v>496</v>
      </c>
      <c r="K306" s="15"/>
      <c r="L306" s="15"/>
      <c r="M306" s="16" t="s">
        <v>496</v>
      </c>
      <c r="N306" s="16"/>
      <c r="O306" s="15"/>
      <c r="P306" s="17"/>
    </row>
    <row r="307" spans="1:16" s="42" customFormat="1" ht="48" customHeight="1" x14ac:dyDescent="0.2">
      <c r="A307" s="38" t="s">
        <v>1019</v>
      </c>
      <c r="B307" s="43" t="s">
        <v>1538</v>
      </c>
      <c r="C307" s="43" t="s">
        <v>2472</v>
      </c>
      <c r="D307" s="58">
        <v>1490</v>
      </c>
      <c r="E307" s="100">
        <v>6891</v>
      </c>
      <c r="F307" s="102">
        <v>41568</v>
      </c>
      <c r="G307" s="74" t="s">
        <v>1827</v>
      </c>
      <c r="H307" s="16" t="s">
        <v>496</v>
      </c>
      <c r="I307" s="15"/>
      <c r="J307" s="16" t="s">
        <v>496</v>
      </c>
      <c r="K307" s="15"/>
      <c r="L307" s="15"/>
      <c r="M307" s="16" t="s">
        <v>496</v>
      </c>
      <c r="N307" s="16"/>
      <c r="O307" s="15"/>
      <c r="P307" s="17"/>
    </row>
    <row r="308" spans="1:16" s="42" customFormat="1" ht="48" customHeight="1" x14ac:dyDescent="0.2">
      <c r="A308" s="38" t="s">
        <v>1020</v>
      </c>
      <c r="B308" s="43" t="s">
        <v>89</v>
      </c>
      <c r="C308" s="43" t="s">
        <v>2473</v>
      </c>
      <c r="D308" s="58">
        <v>5000</v>
      </c>
      <c r="E308" s="100">
        <v>6916</v>
      </c>
      <c r="F308" s="102">
        <v>41584</v>
      </c>
      <c r="G308" s="74" t="s">
        <v>1828</v>
      </c>
      <c r="H308" s="16" t="s">
        <v>496</v>
      </c>
      <c r="I308" s="15"/>
      <c r="J308" s="16" t="s">
        <v>496</v>
      </c>
      <c r="K308" s="15"/>
      <c r="L308" s="15"/>
      <c r="M308" s="16" t="s">
        <v>496</v>
      </c>
      <c r="N308" s="16"/>
      <c r="O308" s="15"/>
      <c r="P308" s="17"/>
    </row>
    <row r="309" spans="1:16" s="42" customFormat="1" ht="48" customHeight="1" x14ac:dyDescent="0.2">
      <c r="A309" s="38" t="s">
        <v>1021</v>
      </c>
      <c r="B309" s="43" t="s">
        <v>1505</v>
      </c>
      <c r="C309" s="43" t="s">
        <v>2474</v>
      </c>
      <c r="D309" s="58">
        <v>800</v>
      </c>
      <c r="E309" s="100">
        <v>6892</v>
      </c>
      <c r="F309" s="102">
        <v>41570</v>
      </c>
      <c r="G309" s="74" t="s">
        <v>1829</v>
      </c>
      <c r="H309" s="16" t="s">
        <v>496</v>
      </c>
      <c r="I309" s="15"/>
      <c r="J309" s="16" t="s">
        <v>496</v>
      </c>
      <c r="K309" s="15"/>
      <c r="L309" s="15"/>
      <c r="M309" s="16" t="s">
        <v>496</v>
      </c>
      <c r="N309" s="16"/>
      <c r="O309" s="15"/>
      <c r="P309" s="17"/>
    </row>
    <row r="310" spans="1:16" s="42" customFormat="1" ht="48" customHeight="1" x14ac:dyDescent="0.2">
      <c r="A310" s="38" t="s">
        <v>1022</v>
      </c>
      <c r="B310" s="43" t="s">
        <v>462</v>
      </c>
      <c r="C310" s="43" t="s">
        <v>2476</v>
      </c>
      <c r="D310" s="58">
        <v>783.78</v>
      </c>
      <c r="E310" s="100">
        <v>6917</v>
      </c>
      <c r="F310" s="102">
        <v>41585</v>
      </c>
      <c r="G310" s="74" t="s">
        <v>1830</v>
      </c>
      <c r="H310" s="16" t="s">
        <v>496</v>
      </c>
      <c r="I310" s="15"/>
      <c r="J310" s="16" t="s">
        <v>496</v>
      </c>
      <c r="K310" s="15"/>
      <c r="L310" s="15"/>
      <c r="M310" s="16" t="s">
        <v>496</v>
      </c>
      <c r="N310" s="16"/>
      <c r="O310" s="15"/>
      <c r="P310" s="17"/>
    </row>
    <row r="311" spans="1:16" s="42" customFormat="1" ht="48" customHeight="1" x14ac:dyDescent="0.2">
      <c r="A311" s="38" t="s">
        <v>1023</v>
      </c>
      <c r="B311" s="43" t="s">
        <v>1539</v>
      </c>
      <c r="C311" s="43" t="s">
        <v>2475</v>
      </c>
      <c r="D311" s="58">
        <f>780+700</f>
        <v>1480</v>
      </c>
      <c r="E311" s="100">
        <v>6899</v>
      </c>
      <c r="F311" s="102">
        <v>41575</v>
      </c>
      <c r="G311" s="74" t="s">
        <v>1831</v>
      </c>
      <c r="H311" s="16" t="s">
        <v>496</v>
      </c>
      <c r="I311" s="15"/>
      <c r="J311" s="16" t="s">
        <v>496</v>
      </c>
      <c r="K311" s="15"/>
      <c r="L311" s="15"/>
      <c r="M311" s="16" t="s">
        <v>496</v>
      </c>
      <c r="N311" s="16"/>
      <c r="O311" s="15"/>
      <c r="P311" s="17"/>
    </row>
    <row r="312" spans="1:16" s="42" customFormat="1" ht="48" customHeight="1" x14ac:dyDescent="0.2">
      <c r="A312" s="924" t="s">
        <v>1024</v>
      </c>
      <c r="B312" s="43" t="s">
        <v>67</v>
      </c>
      <c r="C312" s="927" t="s">
        <v>2347</v>
      </c>
      <c r="D312" s="58">
        <v>169.5</v>
      </c>
      <c r="E312" s="100">
        <v>6889</v>
      </c>
      <c r="F312" s="102">
        <v>41565</v>
      </c>
      <c r="G312" s="74" t="s">
        <v>1832</v>
      </c>
      <c r="H312" s="16" t="s">
        <v>496</v>
      </c>
      <c r="I312" s="15"/>
      <c r="J312" s="16" t="s">
        <v>496</v>
      </c>
      <c r="K312" s="15"/>
      <c r="L312" s="15"/>
      <c r="M312" s="16" t="s">
        <v>496</v>
      </c>
      <c r="N312" s="16"/>
      <c r="O312" s="15"/>
      <c r="P312" s="17"/>
    </row>
    <row r="313" spans="1:16" s="42" customFormat="1" ht="48" customHeight="1" x14ac:dyDescent="0.2">
      <c r="A313" s="924"/>
      <c r="B313" s="43" t="s">
        <v>440</v>
      </c>
      <c r="C313" s="927"/>
      <c r="D313" s="58">
        <v>114</v>
      </c>
      <c r="E313" s="100">
        <v>6890</v>
      </c>
      <c r="F313" s="102">
        <v>41565</v>
      </c>
      <c r="G313" s="74" t="s">
        <v>1832</v>
      </c>
      <c r="H313" s="16" t="s">
        <v>496</v>
      </c>
      <c r="I313" s="15"/>
      <c r="J313" s="16" t="s">
        <v>496</v>
      </c>
      <c r="K313" s="15"/>
      <c r="L313" s="15"/>
      <c r="M313" s="16" t="s">
        <v>496</v>
      </c>
      <c r="N313" s="16"/>
      <c r="O313" s="15"/>
      <c r="P313" s="17"/>
    </row>
    <row r="314" spans="1:16" s="42" customFormat="1" ht="48" customHeight="1" x14ac:dyDescent="0.2">
      <c r="A314" s="38" t="s">
        <v>1025</v>
      </c>
      <c r="B314" s="43" t="s">
        <v>1219</v>
      </c>
      <c r="C314" s="43" t="s">
        <v>1987</v>
      </c>
      <c r="D314" s="58">
        <v>200</v>
      </c>
      <c r="E314" s="100">
        <v>6898</v>
      </c>
      <c r="F314" s="102">
        <v>41572</v>
      </c>
      <c r="G314" s="74" t="s">
        <v>1831</v>
      </c>
      <c r="H314" s="16" t="s">
        <v>496</v>
      </c>
      <c r="I314" s="15"/>
      <c r="J314" s="16" t="s">
        <v>496</v>
      </c>
      <c r="K314" s="15"/>
      <c r="L314" s="15"/>
      <c r="M314" s="16" t="s">
        <v>496</v>
      </c>
      <c r="N314" s="16"/>
      <c r="O314" s="15"/>
      <c r="P314" s="17"/>
    </row>
    <row r="315" spans="1:16" s="42" customFormat="1" ht="60.75" customHeight="1" x14ac:dyDescent="0.2">
      <c r="A315" s="38" t="s">
        <v>1026</v>
      </c>
      <c r="B315" s="43" t="s">
        <v>1435</v>
      </c>
      <c r="C315" s="43" t="s">
        <v>2477</v>
      </c>
      <c r="D315" s="58">
        <v>22475</v>
      </c>
      <c r="E315" s="100" t="s">
        <v>1833</v>
      </c>
      <c r="F315" s="102">
        <v>41586</v>
      </c>
      <c r="G315" s="74" t="s">
        <v>1834</v>
      </c>
      <c r="H315" s="16" t="s">
        <v>496</v>
      </c>
      <c r="I315" s="15"/>
      <c r="J315" s="16" t="s">
        <v>496</v>
      </c>
      <c r="K315" s="15"/>
      <c r="L315" s="15"/>
      <c r="M315" s="16" t="s">
        <v>496</v>
      </c>
      <c r="N315" s="16"/>
      <c r="O315" s="15"/>
      <c r="P315" s="17"/>
    </row>
    <row r="316" spans="1:16" s="42" customFormat="1" ht="48" customHeight="1" x14ac:dyDescent="0.2">
      <c r="A316" s="38" t="s">
        <v>1027</v>
      </c>
      <c r="B316" s="43" t="s">
        <v>444</v>
      </c>
      <c r="C316" s="43" t="s">
        <v>2478</v>
      </c>
      <c r="D316" s="58">
        <v>2448</v>
      </c>
      <c r="E316" s="100">
        <v>6913</v>
      </c>
      <c r="F316" s="102">
        <v>41583</v>
      </c>
      <c r="G316" s="74" t="s">
        <v>1835</v>
      </c>
      <c r="H316" s="16" t="s">
        <v>496</v>
      </c>
      <c r="I316" s="15"/>
      <c r="J316" s="16" t="s">
        <v>496</v>
      </c>
      <c r="K316" s="15"/>
      <c r="L316" s="15"/>
      <c r="M316" s="16" t="s">
        <v>496</v>
      </c>
      <c r="N316" s="16"/>
      <c r="O316" s="15"/>
      <c r="P316" s="17"/>
    </row>
    <row r="317" spans="1:16" s="42" customFormat="1" ht="48" customHeight="1" x14ac:dyDescent="0.2">
      <c r="A317" s="38" t="s">
        <v>1028</v>
      </c>
      <c r="B317" s="43" t="s">
        <v>1540</v>
      </c>
      <c r="C317" s="43" t="s">
        <v>2479</v>
      </c>
      <c r="D317" s="58">
        <v>411</v>
      </c>
      <c r="E317" s="100">
        <v>6904</v>
      </c>
      <c r="F317" s="102">
        <v>41578</v>
      </c>
      <c r="G317" s="74" t="s">
        <v>1836</v>
      </c>
      <c r="H317" s="16"/>
      <c r="I317" s="16" t="s">
        <v>496</v>
      </c>
      <c r="J317" s="16" t="s">
        <v>496</v>
      </c>
      <c r="K317" s="15"/>
      <c r="L317" s="15"/>
      <c r="M317" s="16"/>
      <c r="N317" s="16" t="s">
        <v>496</v>
      </c>
      <c r="O317" s="15"/>
      <c r="P317" s="17" t="s">
        <v>1998</v>
      </c>
    </row>
    <row r="318" spans="1:16" s="42" customFormat="1" ht="48" customHeight="1" x14ac:dyDescent="0.2">
      <c r="A318" s="38" t="s">
        <v>1029</v>
      </c>
      <c r="B318" s="43" t="s">
        <v>1541</v>
      </c>
      <c r="C318" s="43" t="s">
        <v>2480</v>
      </c>
      <c r="D318" s="58">
        <f>270+175</f>
        <v>445</v>
      </c>
      <c r="E318" s="100">
        <v>6902</v>
      </c>
      <c r="F318" s="102">
        <v>41577</v>
      </c>
      <c r="G318" s="74" t="s">
        <v>1837</v>
      </c>
      <c r="H318" s="16" t="s">
        <v>496</v>
      </c>
      <c r="I318" s="15"/>
      <c r="J318" s="16" t="s">
        <v>496</v>
      </c>
      <c r="K318" s="15"/>
      <c r="L318" s="15"/>
      <c r="M318" s="16" t="s">
        <v>496</v>
      </c>
      <c r="N318" s="16"/>
      <c r="O318" s="15"/>
      <c r="P318" s="17"/>
    </row>
    <row r="319" spans="1:16" s="42" customFormat="1" ht="48" customHeight="1" x14ac:dyDescent="0.2">
      <c r="A319" s="38" t="s">
        <v>1030</v>
      </c>
      <c r="B319" s="43" t="s">
        <v>1476</v>
      </c>
      <c r="C319" s="43" t="s">
        <v>2481</v>
      </c>
      <c r="D319" s="58">
        <v>343</v>
      </c>
      <c r="E319" s="100">
        <v>6912</v>
      </c>
      <c r="F319" s="102">
        <v>41582</v>
      </c>
      <c r="G319" s="74" t="s">
        <v>1838</v>
      </c>
      <c r="H319" s="16" t="s">
        <v>496</v>
      </c>
      <c r="I319" s="15"/>
      <c r="J319" s="16" t="s">
        <v>496</v>
      </c>
      <c r="K319" s="15"/>
      <c r="L319" s="15"/>
      <c r="M319" s="16" t="s">
        <v>496</v>
      </c>
      <c r="N319" s="16"/>
      <c r="O319" s="15"/>
      <c r="P319" s="17"/>
    </row>
    <row r="320" spans="1:16" s="42" customFormat="1" ht="48" customHeight="1" x14ac:dyDescent="0.2">
      <c r="A320" s="924" t="s">
        <v>1031</v>
      </c>
      <c r="B320" s="43" t="s">
        <v>1191</v>
      </c>
      <c r="C320" s="927" t="s">
        <v>2482</v>
      </c>
      <c r="D320" s="58">
        <v>663.16</v>
      </c>
      <c r="E320" s="100">
        <v>6918</v>
      </c>
      <c r="F320" s="923">
        <v>41590</v>
      </c>
      <c r="G320" s="74" t="s">
        <v>1839</v>
      </c>
      <c r="H320" s="16" t="s">
        <v>496</v>
      </c>
      <c r="I320" s="15"/>
      <c r="J320" s="16" t="s">
        <v>496</v>
      </c>
      <c r="K320" s="15"/>
      <c r="L320" s="15"/>
      <c r="M320" s="16" t="s">
        <v>496</v>
      </c>
      <c r="N320" s="16"/>
      <c r="O320" s="15"/>
      <c r="P320" s="17"/>
    </row>
    <row r="321" spans="1:16" s="42" customFormat="1" ht="48" customHeight="1" x14ac:dyDescent="0.2">
      <c r="A321" s="924"/>
      <c r="B321" s="43" t="s">
        <v>1542</v>
      </c>
      <c r="C321" s="927"/>
      <c r="D321" s="58">
        <v>249</v>
      </c>
      <c r="E321" s="100">
        <v>6919</v>
      </c>
      <c r="F321" s="923"/>
      <c r="G321" s="74" t="s">
        <v>1840</v>
      </c>
      <c r="H321" s="16" t="s">
        <v>496</v>
      </c>
      <c r="I321" s="15"/>
      <c r="J321" s="16" t="s">
        <v>496</v>
      </c>
      <c r="K321" s="15"/>
      <c r="L321" s="15"/>
      <c r="M321" s="16" t="s">
        <v>496</v>
      </c>
      <c r="N321" s="16"/>
      <c r="O321" s="15"/>
      <c r="P321" s="17"/>
    </row>
    <row r="322" spans="1:16" s="42" customFormat="1" ht="48" customHeight="1" x14ac:dyDescent="0.2">
      <c r="A322" s="924"/>
      <c r="B322" s="43" t="s">
        <v>172</v>
      </c>
      <c r="C322" s="927"/>
      <c r="D322" s="58">
        <v>745</v>
      </c>
      <c r="E322" s="100">
        <v>6920</v>
      </c>
      <c r="F322" s="923"/>
      <c r="G322" s="74" t="s">
        <v>1841</v>
      </c>
      <c r="H322" s="16" t="s">
        <v>496</v>
      </c>
      <c r="I322" s="15"/>
      <c r="J322" s="16" t="s">
        <v>496</v>
      </c>
      <c r="K322" s="15"/>
      <c r="L322" s="15"/>
      <c r="M322" s="16" t="s">
        <v>496</v>
      </c>
      <c r="N322" s="16"/>
      <c r="O322" s="15"/>
      <c r="P322" s="17"/>
    </row>
    <row r="323" spans="1:16" s="42" customFormat="1" ht="48" customHeight="1" x14ac:dyDescent="0.2">
      <c r="A323" s="924"/>
      <c r="B323" s="43" t="s">
        <v>452</v>
      </c>
      <c r="C323" s="927"/>
      <c r="D323" s="58">
        <v>189</v>
      </c>
      <c r="E323" s="100">
        <v>6921</v>
      </c>
      <c r="F323" s="923"/>
      <c r="G323" s="74" t="s">
        <v>1842</v>
      </c>
      <c r="H323" s="16" t="s">
        <v>496</v>
      </c>
      <c r="I323" s="15"/>
      <c r="J323" s="16" t="s">
        <v>496</v>
      </c>
      <c r="K323" s="15"/>
      <c r="L323" s="15"/>
      <c r="M323" s="16" t="s">
        <v>496</v>
      </c>
      <c r="N323" s="16"/>
      <c r="O323" s="15"/>
      <c r="P323" s="17"/>
    </row>
    <row r="324" spans="1:16" s="42" customFormat="1" ht="48" customHeight="1" x14ac:dyDescent="0.2">
      <c r="A324" s="924" t="s">
        <v>1032</v>
      </c>
      <c r="B324" s="43" t="s">
        <v>1543</v>
      </c>
      <c r="C324" s="927" t="s">
        <v>1988</v>
      </c>
      <c r="D324" s="58">
        <v>238.52</v>
      </c>
      <c r="E324" s="100">
        <v>6926</v>
      </c>
      <c r="F324" s="923">
        <v>41593</v>
      </c>
      <c r="G324" s="74" t="s">
        <v>1843</v>
      </c>
      <c r="H324" s="16" t="s">
        <v>496</v>
      </c>
      <c r="I324" s="15"/>
      <c r="J324" s="16" t="s">
        <v>496</v>
      </c>
      <c r="K324" s="15"/>
      <c r="L324" s="15"/>
      <c r="M324" s="16" t="s">
        <v>496</v>
      </c>
      <c r="N324" s="16"/>
      <c r="O324" s="15"/>
      <c r="P324" s="17"/>
    </row>
    <row r="325" spans="1:16" s="42" customFormat="1" ht="48" customHeight="1" x14ac:dyDescent="0.2">
      <c r="A325" s="924"/>
      <c r="B325" s="43" t="s">
        <v>13</v>
      </c>
      <c r="C325" s="927"/>
      <c r="D325" s="58">
        <v>25.06</v>
      </c>
      <c r="E325" s="100">
        <v>6927</v>
      </c>
      <c r="F325" s="923"/>
      <c r="G325" s="74" t="s">
        <v>1844</v>
      </c>
      <c r="H325" s="16" t="s">
        <v>496</v>
      </c>
      <c r="I325" s="15"/>
      <c r="J325" s="16" t="s">
        <v>496</v>
      </c>
      <c r="K325" s="15"/>
      <c r="L325" s="15"/>
      <c r="M325" s="16" t="s">
        <v>496</v>
      </c>
      <c r="N325" s="16"/>
      <c r="O325" s="15"/>
      <c r="P325" s="17"/>
    </row>
    <row r="326" spans="1:16" s="42" customFormat="1" ht="48" customHeight="1" x14ac:dyDescent="0.2">
      <c r="A326" s="924"/>
      <c r="B326" s="43" t="s">
        <v>1544</v>
      </c>
      <c r="C326" s="927"/>
      <c r="D326" s="58">
        <v>134.69999999999999</v>
      </c>
      <c r="E326" s="100">
        <v>6928</v>
      </c>
      <c r="F326" s="923"/>
      <c r="G326" s="74" t="s">
        <v>1845</v>
      </c>
      <c r="H326" s="16" t="s">
        <v>496</v>
      </c>
      <c r="I326" s="15"/>
      <c r="J326" s="16" t="s">
        <v>496</v>
      </c>
      <c r="K326" s="15"/>
      <c r="L326" s="15"/>
      <c r="M326" s="16" t="s">
        <v>496</v>
      </c>
      <c r="N326" s="16"/>
      <c r="O326" s="15"/>
      <c r="P326" s="17"/>
    </row>
    <row r="327" spans="1:16" s="42" customFormat="1" ht="48" customHeight="1" x14ac:dyDescent="0.2">
      <c r="A327" s="924"/>
      <c r="B327" s="43" t="s">
        <v>1458</v>
      </c>
      <c r="C327" s="927"/>
      <c r="D327" s="58">
        <v>534.1</v>
      </c>
      <c r="E327" s="100">
        <v>6925</v>
      </c>
      <c r="F327" s="923"/>
      <c r="G327" s="74" t="s">
        <v>1844</v>
      </c>
      <c r="H327" s="16" t="s">
        <v>496</v>
      </c>
      <c r="I327" s="15"/>
      <c r="J327" s="16" t="s">
        <v>496</v>
      </c>
      <c r="K327" s="15"/>
      <c r="L327" s="15"/>
      <c r="M327" s="16" t="s">
        <v>496</v>
      </c>
      <c r="N327" s="16"/>
      <c r="O327" s="15"/>
      <c r="P327" s="17"/>
    </row>
    <row r="328" spans="1:16" s="42" customFormat="1" ht="48" customHeight="1" x14ac:dyDescent="0.2">
      <c r="A328" s="924"/>
      <c r="B328" s="43" t="s">
        <v>1545</v>
      </c>
      <c r="C328" s="927"/>
      <c r="D328" s="58">
        <v>294</v>
      </c>
      <c r="E328" s="100">
        <v>6929</v>
      </c>
      <c r="F328" s="923"/>
      <c r="G328" s="74" t="s">
        <v>1846</v>
      </c>
      <c r="H328" s="16" t="s">
        <v>496</v>
      </c>
      <c r="I328" s="15"/>
      <c r="J328" s="16" t="s">
        <v>496</v>
      </c>
      <c r="K328" s="15"/>
      <c r="L328" s="15"/>
      <c r="M328" s="16" t="s">
        <v>496</v>
      </c>
      <c r="N328" s="16"/>
      <c r="O328" s="15"/>
      <c r="P328" s="17"/>
    </row>
    <row r="329" spans="1:16" s="42" customFormat="1" ht="48" customHeight="1" x14ac:dyDescent="0.2">
      <c r="A329" s="38" t="s">
        <v>1033</v>
      </c>
      <c r="B329" s="43" t="s">
        <v>1461</v>
      </c>
      <c r="C329" s="43" t="s">
        <v>2483</v>
      </c>
      <c r="D329" s="58">
        <v>1600</v>
      </c>
      <c r="E329" s="100">
        <v>6901</v>
      </c>
      <c r="F329" s="102">
        <v>41575</v>
      </c>
      <c r="G329" s="74" t="s">
        <v>1847</v>
      </c>
      <c r="H329" s="16" t="s">
        <v>496</v>
      </c>
      <c r="I329" s="15"/>
      <c r="J329" s="16" t="s">
        <v>496</v>
      </c>
      <c r="K329" s="15"/>
      <c r="L329" s="15"/>
      <c r="M329" s="16" t="s">
        <v>496</v>
      </c>
      <c r="N329" s="16"/>
      <c r="O329" s="15"/>
      <c r="P329" s="17"/>
    </row>
    <row r="330" spans="1:16" s="42" customFormat="1" ht="48" customHeight="1" x14ac:dyDescent="0.2">
      <c r="A330" s="924" t="s">
        <v>1034</v>
      </c>
      <c r="B330" s="43" t="s">
        <v>1546</v>
      </c>
      <c r="C330" s="927" t="s">
        <v>2484</v>
      </c>
      <c r="D330" s="58">
        <v>9762</v>
      </c>
      <c r="E330" s="100">
        <v>6931</v>
      </c>
      <c r="F330" s="102">
        <v>41593</v>
      </c>
      <c r="G330" s="74" t="s">
        <v>1843</v>
      </c>
      <c r="H330" s="16" t="s">
        <v>496</v>
      </c>
      <c r="I330" s="15"/>
      <c r="J330" s="16" t="s">
        <v>496</v>
      </c>
      <c r="K330" s="15"/>
      <c r="L330" s="15"/>
      <c r="M330" s="16" t="s">
        <v>496</v>
      </c>
      <c r="N330" s="16"/>
      <c r="O330" s="15"/>
      <c r="P330" s="17"/>
    </row>
    <row r="331" spans="1:16" s="42" customFormat="1" ht="48" customHeight="1" x14ac:dyDescent="0.2">
      <c r="A331" s="924"/>
      <c r="B331" s="43" t="s">
        <v>7</v>
      </c>
      <c r="C331" s="927"/>
      <c r="D331" s="58">
        <v>105</v>
      </c>
      <c r="E331" s="100">
        <v>6930</v>
      </c>
      <c r="F331" s="102">
        <v>41593</v>
      </c>
      <c r="G331" s="74" t="s">
        <v>1848</v>
      </c>
      <c r="H331" s="16" t="s">
        <v>496</v>
      </c>
      <c r="I331" s="15"/>
      <c r="J331" s="16" t="s">
        <v>496</v>
      </c>
      <c r="K331" s="15"/>
      <c r="L331" s="15"/>
      <c r="M331" s="16" t="s">
        <v>496</v>
      </c>
      <c r="N331" s="16"/>
      <c r="O331" s="15"/>
      <c r="P331" s="17"/>
    </row>
    <row r="332" spans="1:16" s="42" customFormat="1" ht="48" customHeight="1" x14ac:dyDescent="0.2">
      <c r="A332" s="924" t="s">
        <v>1035</v>
      </c>
      <c r="B332" s="43" t="s">
        <v>440</v>
      </c>
      <c r="C332" s="927" t="s">
        <v>2485</v>
      </c>
      <c r="D332" s="58">
        <v>171</v>
      </c>
      <c r="E332" s="100">
        <v>6910</v>
      </c>
      <c r="F332" s="923">
        <v>41582</v>
      </c>
      <c r="G332" s="897" t="s">
        <v>1849</v>
      </c>
      <c r="H332" s="16" t="s">
        <v>496</v>
      </c>
      <c r="I332" s="15"/>
      <c r="J332" s="16" t="s">
        <v>496</v>
      </c>
      <c r="K332" s="15"/>
      <c r="L332" s="15"/>
      <c r="M332" s="16" t="s">
        <v>496</v>
      </c>
      <c r="N332" s="16"/>
      <c r="O332" s="15"/>
      <c r="P332" s="17"/>
    </row>
    <row r="333" spans="1:16" s="42" customFormat="1" ht="48" customHeight="1" x14ac:dyDescent="0.2">
      <c r="A333" s="924"/>
      <c r="B333" s="43" t="s">
        <v>473</v>
      </c>
      <c r="C333" s="927"/>
      <c r="D333" s="58">
        <v>254.25</v>
      </c>
      <c r="E333" s="100">
        <v>6911</v>
      </c>
      <c r="F333" s="923"/>
      <c r="G333" s="897"/>
      <c r="H333" s="16" t="s">
        <v>496</v>
      </c>
      <c r="I333" s="15"/>
      <c r="J333" s="16" t="s">
        <v>496</v>
      </c>
      <c r="K333" s="15"/>
      <c r="L333" s="15"/>
      <c r="M333" s="16" t="s">
        <v>496</v>
      </c>
      <c r="N333" s="16"/>
      <c r="O333" s="15"/>
      <c r="P333" s="17"/>
    </row>
    <row r="334" spans="1:16" s="42" customFormat="1" ht="48" customHeight="1" x14ac:dyDescent="0.2">
      <c r="A334" s="38" t="s">
        <v>1036</v>
      </c>
      <c r="B334" s="43" t="s">
        <v>12</v>
      </c>
      <c r="C334" s="43" t="s">
        <v>2486</v>
      </c>
      <c r="D334" s="58">
        <v>271.2</v>
      </c>
      <c r="E334" s="100">
        <v>6923</v>
      </c>
      <c r="F334" s="102">
        <v>41590</v>
      </c>
      <c r="G334" s="74" t="s">
        <v>1850</v>
      </c>
      <c r="H334" s="16" t="s">
        <v>496</v>
      </c>
      <c r="I334" s="15"/>
      <c r="J334" s="16" t="s">
        <v>496</v>
      </c>
      <c r="K334" s="15"/>
      <c r="L334" s="15"/>
      <c r="M334" s="16" t="s">
        <v>496</v>
      </c>
      <c r="N334" s="16"/>
      <c r="O334" s="15"/>
      <c r="P334" s="17"/>
    </row>
    <row r="335" spans="1:16" s="42" customFormat="1" ht="48" customHeight="1" x14ac:dyDescent="0.2">
      <c r="A335" s="38" t="s">
        <v>1037</v>
      </c>
      <c r="B335" s="43" t="s">
        <v>1547</v>
      </c>
      <c r="C335" s="43" t="s">
        <v>2487</v>
      </c>
      <c r="D335" s="58">
        <f>524+375</f>
        <v>899</v>
      </c>
      <c r="E335" s="100">
        <v>6936</v>
      </c>
      <c r="F335" s="102">
        <v>41597</v>
      </c>
      <c r="G335" s="74" t="s">
        <v>1851</v>
      </c>
      <c r="H335" s="16" t="s">
        <v>496</v>
      </c>
      <c r="I335" s="15"/>
      <c r="J335" s="16" t="s">
        <v>496</v>
      </c>
      <c r="K335" s="15"/>
      <c r="L335" s="15"/>
      <c r="M335" s="16" t="s">
        <v>496</v>
      </c>
      <c r="N335" s="16"/>
      <c r="O335" s="15"/>
      <c r="P335" s="17"/>
    </row>
    <row r="336" spans="1:16" s="42" customFormat="1" ht="48" customHeight="1" x14ac:dyDescent="0.2">
      <c r="A336" s="38" t="s">
        <v>1038</v>
      </c>
      <c r="B336" s="43" t="s">
        <v>476</v>
      </c>
      <c r="C336" s="43" t="s">
        <v>2488</v>
      </c>
      <c r="D336" s="58">
        <f>1294.29+9.05</f>
        <v>1303.3399999999999</v>
      </c>
      <c r="E336" s="100" t="s">
        <v>14</v>
      </c>
      <c r="F336" s="102">
        <v>41597</v>
      </c>
      <c r="G336" s="74" t="s">
        <v>1852</v>
      </c>
      <c r="H336" s="16" t="s">
        <v>496</v>
      </c>
      <c r="I336" s="15"/>
      <c r="J336" s="16" t="s">
        <v>496</v>
      </c>
      <c r="K336" s="15"/>
      <c r="L336" s="15"/>
      <c r="M336" s="16" t="s">
        <v>496</v>
      </c>
      <c r="N336" s="16"/>
      <c r="O336" s="15"/>
      <c r="P336" s="17"/>
    </row>
    <row r="337" spans="1:16" s="42" customFormat="1" ht="48" customHeight="1" x14ac:dyDescent="0.2">
      <c r="A337" s="924" t="s">
        <v>1039</v>
      </c>
      <c r="B337" s="43" t="s">
        <v>1528</v>
      </c>
      <c r="C337" s="927" t="s">
        <v>2489</v>
      </c>
      <c r="D337" s="58">
        <v>339</v>
      </c>
      <c r="E337" s="100">
        <v>6939</v>
      </c>
      <c r="F337" s="923">
        <v>41597</v>
      </c>
      <c r="G337" s="74" t="s">
        <v>1852</v>
      </c>
      <c r="H337" s="16" t="s">
        <v>496</v>
      </c>
      <c r="I337" s="15"/>
      <c r="J337" s="16" t="s">
        <v>496</v>
      </c>
      <c r="K337" s="15"/>
      <c r="L337" s="15"/>
      <c r="M337" s="16" t="s">
        <v>496</v>
      </c>
      <c r="N337" s="16"/>
      <c r="O337" s="15"/>
      <c r="P337" s="17"/>
    </row>
    <row r="338" spans="1:16" s="42" customFormat="1" ht="48" customHeight="1" x14ac:dyDescent="0.2">
      <c r="A338" s="924"/>
      <c r="B338" s="43" t="s">
        <v>174</v>
      </c>
      <c r="C338" s="927"/>
      <c r="D338" s="58">
        <v>180</v>
      </c>
      <c r="E338" s="100">
        <v>6940</v>
      </c>
      <c r="F338" s="923"/>
      <c r="G338" s="74" t="s">
        <v>1852</v>
      </c>
      <c r="H338" s="16" t="s">
        <v>496</v>
      </c>
      <c r="I338" s="15"/>
      <c r="J338" s="16" t="s">
        <v>496</v>
      </c>
      <c r="K338" s="15"/>
      <c r="L338" s="15"/>
      <c r="M338" s="16" t="s">
        <v>496</v>
      </c>
      <c r="N338" s="16"/>
      <c r="O338" s="15"/>
      <c r="P338" s="17"/>
    </row>
    <row r="339" spans="1:16" s="42" customFormat="1" ht="48" customHeight="1" x14ac:dyDescent="0.2">
      <c r="A339" s="38" t="s">
        <v>1040</v>
      </c>
      <c r="B339" s="43" t="s">
        <v>67</v>
      </c>
      <c r="C339" s="43" t="s">
        <v>2363</v>
      </c>
      <c r="D339" s="58">
        <v>203.4</v>
      </c>
      <c r="E339" s="100">
        <v>6924</v>
      </c>
      <c r="F339" s="102">
        <v>41593</v>
      </c>
      <c r="G339" s="74" t="s">
        <v>1843</v>
      </c>
      <c r="H339" s="16" t="s">
        <v>496</v>
      </c>
      <c r="I339" s="15"/>
      <c r="J339" s="16" t="s">
        <v>496</v>
      </c>
      <c r="K339" s="15"/>
      <c r="L339" s="15"/>
      <c r="M339" s="16" t="s">
        <v>496</v>
      </c>
      <c r="N339" s="16"/>
      <c r="O339" s="15"/>
      <c r="P339" s="17"/>
    </row>
    <row r="340" spans="1:16" s="42" customFormat="1" ht="48" customHeight="1" x14ac:dyDescent="0.2">
      <c r="A340" s="924" t="s">
        <v>1041</v>
      </c>
      <c r="B340" s="43" t="s">
        <v>67</v>
      </c>
      <c r="C340" s="927" t="s">
        <v>2347</v>
      </c>
      <c r="D340" s="58">
        <v>169.5</v>
      </c>
      <c r="E340" s="100">
        <v>6932</v>
      </c>
      <c r="F340" s="102">
        <v>41596</v>
      </c>
      <c r="G340" s="74" t="s">
        <v>1853</v>
      </c>
      <c r="H340" s="16" t="s">
        <v>496</v>
      </c>
      <c r="I340" s="15"/>
      <c r="J340" s="16" t="s">
        <v>496</v>
      </c>
      <c r="K340" s="15"/>
      <c r="L340" s="15"/>
      <c r="M340" s="16" t="s">
        <v>496</v>
      </c>
      <c r="N340" s="16"/>
      <c r="O340" s="15"/>
      <c r="P340" s="17"/>
    </row>
    <row r="341" spans="1:16" s="42" customFormat="1" ht="48" customHeight="1" x14ac:dyDescent="0.2">
      <c r="A341" s="924"/>
      <c r="B341" s="43" t="s">
        <v>440</v>
      </c>
      <c r="C341" s="927"/>
      <c r="D341" s="58">
        <v>114</v>
      </c>
      <c r="E341" s="100">
        <v>6933</v>
      </c>
      <c r="F341" s="102">
        <v>41596</v>
      </c>
      <c r="G341" s="74" t="s">
        <v>1853</v>
      </c>
      <c r="H341" s="16" t="s">
        <v>496</v>
      </c>
      <c r="I341" s="15"/>
      <c r="J341" s="16" t="s">
        <v>496</v>
      </c>
      <c r="K341" s="15"/>
      <c r="L341" s="15"/>
      <c r="M341" s="16" t="s">
        <v>496</v>
      </c>
      <c r="N341" s="16"/>
      <c r="O341" s="15"/>
      <c r="P341" s="17"/>
    </row>
    <row r="342" spans="1:16" s="42" customFormat="1" ht="48" customHeight="1" x14ac:dyDescent="0.2">
      <c r="A342" s="924" t="s">
        <v>1042</v>
      </c>
      <c r="B342" s="43" t="s">
        <v>15</v>
      </c>
      <c r="C342" s="927" t="s">
        <v>2490</v>
      </c>
      <c r="D342" s="58">
        <v>2715</v>
      </c>
      <c r="E342" s="100">
        <v>6955</v>
      </c>
      <c r="F342" s="102">
        <v>41614</v>
      </c>
      <c r="G342" s="74" t="s">
        <v>1854</v>
      </c>
      <c r="H342" s="16" t="s">
        <v>496</v>
      </c>
      <c r="I342" s="15"/>
      <c r="J342" s="16" t="s">
        <v>496</v>
      </c>
      <c r="K342" s="15"/>
      <c r="L342" s="15"/>
      <c r="M342" s="16" t="s">
        <v>496</v>
      </c>
      <c r="N342" s="16"/>
      <c r="O342" s="15"/>
      <c r="P342" s="17"/>
    </row>
    <row r="343" spans="1:16" s="42" customFormat="1" ht="48" customHeight="1" x14ac:dyDescent="0.2">
      <c r="A343" s="924"/>
      <c r="B343" s="43" t="s">
        <v>1548</v>
      </c>
      <c r="C343" s="927"/>
      <c r="D343" s="58">
        <v>1136.8900000000001</v>
      </c>
      <c r="E343" s="100">
        <v>6956</v>
      </c>
      <c r="F343" s="102">
        <v>41614</v>
      </c>
      <c r="G343" s="74" t="s">
        <v>1854</v>
      </c>
      <c r="H343" s="16" t="s">
        <v>496</v>
      </c>
      <c r="I343" s="15"/>
      <c r="J343" s="16" t="s">
        <v>496</v>
      </c>
      <c r="K343" s="15"/>
      <c r="L343" s="15"/>
      <c r="M343" s="16" t="s">
        <v>496</v>
      </c>
      <c r="N343" s="16"/>
      <c r="O343" s="15"/>
      <c r="P343" s="17"/>
    </row>
    <row r="344" spans="1:16" s="42" customFormat="1" ht="48" customHeight="1" x14ac:dyDescent="0.2">
      <c r="A344" s="38" t="s">
        <v>1043</v>
      </c>
      <c r="B344" s="43" t="s">
        <v>1547</v>
      </c>
      <c r="C344" s="43" t="s">
        <v>2491</v>
      </c>
      <c r="D344" s="58">
        <v>3580</v>
      </c>
      <c r="E344" s="100">
        <v>6949</v>
      </c>
      <c r="F344" s="102">
        <v>41606</v>
      </c>
      <c r="G344" s="74" t="s">
        <v>1855</v>
      </c>
      <c r="H344" s="16" t="s">
        <v>496</v>
      </c>
      <c r="I344" s="15"/>
      <c r="J344" s="16" t="s">
        <v>496</v>
      </c>
      <c r="K344" s="15"/>
      <c r="L344" s="15"/>
      <c r="M344" s="16" t="s">
        <v>496</v>
      </c>
      <c r="N344" s="16"/>
      <c r="O344" s="15"/>
      <c r="P344" s="17"/>
    </row>
    <row r="345" spans="1:16" s="42" customFormat="1" ht="48" customHeight="1" x14ac:dyDescent="0.2">
      <c r="A345" s="38" t="s">
        <v>1044</v>
      </c>
      <c r="B345" s="43" t="s">
        <v>455</v>
      </c>
      <c r="C345" s="43" t="s">
        <v>2492</v>
      </c>
      <c r="D345" s="58">
        <v>548.5</v>
      </c>
      <c r="E345" s="100">
        <v>6941</v>
      </c>
      <c r="F345" s="102">
        <v>41599</v>
      </c>
      <c r="G345" s="74" t="s">
        <v>1856</v>
      </c>
      <c r="H345" s="16" t="s">
        <v>496</v>
      </c>
      <c r="I345" s="15"/>
      <c r="J345" s="16" t="s">
        <v>496</v>
      </c>
      <c r="K345" s="15"/>
      <c r="L345" s="15"/>
      <c r="M345" s="16" t="s">
        <v>496</v>
      </c>
      <c r="N345" s="16"/>
      <c r="O345" s="15"/>
      <c r="P345" s="17"/>
    </row>
    <row r="346" spans="1:16" s="42" customFormat="1" ht="48" customHeight="1" x14ac:dyDescent="0.2">
      <c r="A346" s="38" t="s">
        <v>1045</v>
      </c>
      <c r="B346" s="43" t="s">
        <v>444</v>
      </c>
      <c r="C346" s="43" t="s">
        <v>2493</v>
      </c>
      <c r="D346" s="58">
        <v>1875</v>
      </c>
      <c r="E346" s="100">
        <v>6948</v>
      </c>
      <c r="F346" s="102">
        <v>41605</v>
      </c>
      <c r="G346" s="74" t="s">
        <v>1857</v>
      </c>
      <c r="H346" s="16" t="s">
        <v>496</v>
      </c>
      <c r="I346" s="15"/>
      <c r="J346" s="16" t="s">
        <v>496</v>
      </c>
      <c r="K346" s="15"/>
      <c r="L346" s="15"/>
      <c r="M346" s="16" t="s">
        <v>496</v>
      </c>
      <c r="N346" s="16"/>
      <c r="O346" s="15"/>
      <c r="P346" s="17"/>
    </row>
    <row r="347" spans="1:16" s="42" customFormat="1" ht="48" customHeight="1" x14ac:dyDescent="0.2">
      <c r="A347" s="38" t="s">
        <v>1046</v>
      </c>
      <c r="B347" s="43" t="s">
        <v>444</v>
      </c>
      <c r="C347" s="43" t="s">
        <v>2494</v>
      </c>
      <c r="D347" s="58">
        <v>3079.28</v>
      </c>
      <c r="E347" s="100">
        <v>6942</v>
      </c>
      <c r="F347" s="102">
        <v>41600</v>
      </c>
      <c r="G347" s="74" t="s">
        <v>1858</v>
      </c>
      <c r="H347" s="16" t="s">
        <v>496</v>
      </c>
      <c r="I347" s="15"/>
      <c r="J347" s="16" t="s">
        <v>496</v>
      </c>
      <c r="K347" s="15"/>
      <c r="L347" s="15"/>
      <c r="M347" s="16" t="s">
        <v>496</v>
      </c>
      <c r="N347" s="16"/>
      <c r="O347" s="15"/>
      <c r="P347" s="17"/>
    </row>
    <row r="348" spans="1:16" s="42" customFormat="1" ht="48" customHeight="1" x14ac:dyDescent="0.2">
      <c r="A348" s="38" t="s">
        <v>1047</v>
      </c>
      <c r="B348" s="43" t="s">
        <v>19</v>
      </c>
      <c r="C348" s="43" t="s">
        <v>2495</v>
      </c>
      <c r="D348" s="58">
        <v>1504.27</v>
      </c>
      <c r="E348" s="100">
        <v>6957</v>
      </c>
      <c r="F348" s="102">
        <v>41619</v>
      </c>
      <c r="G348" s="74" t="s">
        <v>1859</v>
      </c>
      <c r="H348" s="16" t="s">
        <v>496</v>
      </c>
      <c r="I348" s="15"/>
      <c r="J348" s="16" t="s">
        <v>496</v>
      </c>
      <c r="K348" s="15"/>
      <c r="L348" s="15"/>
      <c r="M348" s="16" t="s">
        <v>496</v>
      </c>
      <c r="N348" s="16"/>
      <c r="O348" s="15"/>
      <c r="P348" s="17"/>
    </row>
    <row r="349" spans="1:16" s="42" customFormat="1" ht="48" customHeight="1" x14ac:dyDescent="0.2">
      <c r="A349" s="38" t="s">
        <v>1048</v>
      </c>
      <c r="B349" s="43" t="s">
        <v>1489</v>
      </c>
      <c r="C349" s="43" t="s">
        <v>2497</v>
      </c>
      <c r="D349" s="58">
        <v>845.04</v>
      </c>
      <c r="E349" s="100">
        <v>6947</v>
      </c>
      <c r="F349" s="102">
        <v>41603</v>
      </c>
      <c r="G349" s="74" t="s">
        <v>1860</v>
      </c>
      <c r="H349" s="16" t="s">
        <v>496</v>
      </c>
      <c r="I349" s="15"/>
      <c r="J349" s="16" t="s">
        <v>496</v>
      </c>
      <c r="K349" s="15"/>
      <c r="L349" s="15"/>
      <c r="M349" s="16" t="s">
        <v>496</v>
      </c>
      <c r="N349" s="16"/>
      <c r="O349" s="15"/>
      <c r="P349" s="17"/>
    </row>
    <row r="350" spans="1:16" s="42" customFormat="1" ht="48" customHeight="1" x14ac:dyDescent="0.2">
      <c r="A350" s="38" t="s">
        <v>1049</v>
      </c>
      <c r="B350" s="43" t="s">
        <v>1549</v>
      </c>
      <c r="C350" s="43" t="s">
        <v>2496</v>
      </c>
      <c r="D350" s="58">
        <v>3655</v>
      </c>
      <c r="E350" s="100">
        <v>6951</v>
      </c>
      <c r="F350" s="102">
        <v>41607</v>
      </c>
      <c r="G350" s="74" t="s">
        <v>1861</v>
      </c>
      <c r="H350" s="16" t="s">
        <v>496</v>
      </c>
      <c r="I350" s="15"/>
      <c r="J350" s="16" t="s">
        <v>496</v>
      </c>
      <c r="K350" s="15"/>
      <c r="L350" s="15"/>
      <c r="M350" s="16" t="s">
        <v>496</v>
      </c>
      <c r="N350" s="16"/>
      <c r="O350" s="15"/>
      <c r="P350" s="17"/>
    </row>
    <row r="351" spans="1:16" s="42" customFormat="1" ht="48" customHeight="1" x14ac:dyDescent="0.2">
      <c r="A351" s="38" t="s">
        <v>1050</v>
      </c>
      <c r="B351" s="43" t="s">
        <v>1550</v>
      </c>
      <c r="C351" s="43" t="s">
        <v>2498</v>
      </c>
      <c r="D351" s="58">
        <v>1275</v>
      </c>
      <c r="E351" s="100">
        <v>6952</v>
      </c>
      <c r="F351" s="102">
        <v>41610</v>
      </c>
      <c r="G351" s="74" t="s">
        <v>1862</v>
      </c>
      <c r="H351" s="16" t="s">
        <v>496</v>
      </c>
      <c r="I351" s="15"/>
      <c r="J351" s="16" t="s">
        <v>496</v>
      </c>
      <c r="K351" s="15"/>
      <c r="L351" s="15"/>
      <c r="M351" s="16" t="s">
        <v>496</v>
      </c>
      <c r="N351" s="16"/>
      <c r="O351" s="15"/>
      <c r="P351" s="17"/>
    </row>
    <row r="352" spans="1:16" s="42" customFormat="1" ht="48" customHeight="1" x14ac:dyDescent="0.2">
      <c r="A352" s="38" t="s">
        <v>1051</v>
      </c>
      <c r="B352" s="43" t="s">
        <v>1550</v>
      </c>
      <c r="C352" s="43" t="s">
        <v>2499</v>
      </c>
      <c r="D352" s="58">
        <v>345</v>
      </c>
      <c r="E352" s="100">
        <v>6943</v>
      </c>
      <c r="F352" s="102">
        <v>41600</v>
      </c>
      <c r="G352" s="74" t="s">
        <v>1863</v>
      </c>
      <c r="H352" s="16" t="s">
        <v>496</v>
      </c>
      <c r="I352" s="15"/>
      <c r="J352" s="16" t="s">
        <v>496</v>
      </c>
      <c r="K352" s="15"/>
      <c r="L352" s="15"/>
      <c r="M352" s="16" t="s">
        <v>496</v>
      </c>
      <c r="N352" s="16"/>
      <c r="O352" s="15"/>
      <c r="P352" s="17"/>
    </row>
    <row r="353" spans="1:16" s="42" customFormat="1" ht="48" customHeight="1" x14ac:dyDescent="0.2">
      <c r="A353" s="924" t="s">
        <v>1052</v>
      </c>
      <c r="B353" s="43" t="s">
        <v>440</v>
      </c>
      <c r="C353" s="927" t="s">
        <v>2347</v>
      </c>
      <c r="D353" s="58">
        <v>270</v>
      </c>
      <c r="E353" s="100">
        <v>6945</v>
      </c>
      <c r="F353" s="102">
        <v>41603</v>
      </c>
      <c r="G353" s="74" t="s">
        <v>1864</v>
      </c>
      <c r="H353" s="16" t="s">
        <v>496</v>
      </c>
      <c r="I353" s="15"/>
      <c r="J353" s="16" t="s">
        <v>496</v>
      </c>
      <c r="K353" s="15"/>
      <c r="L353" s="15"/>
      <c r="M353" s="16" t="s">
        <v>496</v>
      </c>
      <c r="N353" s="16"/>
      <c r="O353" s="15"/>
      <c r="P353" s="17"/>
    </row>
    <row r="354" spans="1:16" s="42" customFormat="1" ht="48" customHeight="1" x14ac:dyDescent="0.2">
      <c r="A354" s="924"/>
      <c r="B354" s="43" t="s">
        <v>473</v>
      </c>
      <c r="C354" s="927"/>
      <c r="D354" s="58">
        <v>381.38</v>
      </c>
      <c r="E354" s="100">
        <v>6946</v>
      </c>
      <c r="F354" s="102">
        <v>41603</v>
      </c>
      <c r="G354" s="74" t="s">
        <v>1864</v>
      </c>
      <c r="H354" s="16" t="s">
        <v>496</v>
      </c>
      <c r="I354" s="15"/>
      <c r="J354" s="16" t="s">
        <v>496</v>
      </c>
      <c r="K354" s="15"/>
      <c r="L354" s="15"/>
      <c r="M354" s="16" t="s">
        <v>496</v>
      </c>
      <c r="N354" s="16"/>
      <c r="O354" s="15"/>
      <c r="P354" s="17"/>
    </row>
    <row r="355" spans="1:16" s="42" customFormat="1" ht="48" customHeight="1" x14ac:dyDescent="0.2">
      <c r="A355" s="38" t="s">
        <v>1053</v>
      </c>
      <c r="B355" s="43" t="s">
        <v>474</v>
      </c>
      <c r="C355" s="43" t="s">
        <v>2500</v>
      </c>
      <c r="D355" s="58">
        <v>684</v>
      </c>
      <c r="E355" s="100">
        <v>6953</v>
      </c>
      <c r="F355" s="102">
        <v>41612</v>
      </c>
      <c r="G355" s="74" t="s">
        <v>1865</v>
      </c>
      <c r="H355" s="16" t="s">
        <v>496</v>
      </c>
      <c r="I355" s="15"/>
      <c r="J355" s="16" t="s">
        <v>496</v>
      </c>
      <c r="K355" s="15"/>
      <c r="L355" s="15"/>
      <c r="M355" s="16" t="s">
        <v>496</v>
      </c>
      <c r="N355" s="16"/>
      <c r="O355" s="15"/>
      <c r="P355" s="17"/>
    </row>
    <row r="356" spans="1:16" s="42" customFormat="1" ht="48" customHeight="1" x14ac:dyDescent="0.2">
      <c r="A356" s="38" t="s">
        <v>1054</v>
      </c>
      <c r="B356" s="43" t="s">
        <v>1496</v>
      </c>
      <c r="C356" s="43" t="s">
        <v>2501</v>
      </c>
      <c r="D356" s="58">
        <v>1274.1099999999999</v>
      </c>
      <c r="E356" s="100">
        <v>6954</v>
      </c>
      <c r="F356" s="102">
        <v>41613</v>
      </c>
      <c r="G356" s="74" t="s">
        <v>1866</v>
      </c>
      <c r="H356" s="16" t="s">
        <v>496</v>
      </c>
      <c r="I356" s="15"/>
      <c r="J356" s="16" t="s">
        <v>496</v>
      </c>
      <c r="K356" s="15"/>
      <c r="L356" s="15"/>
      <c r="M356" s="16" t="s">
        <v>496</v>
      </c>
      <c r="N356" s="16"/>
      <c r="O356" s="15"/>
      <c r="P356" s="17"/>
    </row>
    <row r="357" spans="1:16" s="42" customFormat="1" ht="48" customHeight="1" x14ac:dyDescent="0.2">
      <c r="A357" s="924" t="s">
        <v>1055</v>
      </c>
      <c r="B357" s="43" t="s">
        <v>440</v>
      </c>
      <c r="C357" s="927" t="s">
        <v>2395</v>
      </c>
      <c r="D357" s="58">
        <v>150</v>
      </c>
      <c r="E357" s="100">
        <v>6958</v>
      </c>
      <c r="F357" s="102">
        <v>41621</v>
      </c>
      <c r="G357" s="74" t="s">
        <v>1867</v>
      </c>
      <c r="H357" s="16" t="s">
        <v>496</v>
      </c>
      <c r="I357" s="15"/>
      <c r="J357" s="16" t="s">
        <v>496</v>
      </c>
      <c r="K357" s="15"/>
      <c r="L357" s="15"/>
      <c r="M357" s="16" t="s">
        <v>496</v>
      </c>
      <c r="N357" s="16"/>
      <c r="O357" s="15"/>
      <c r="P357" s="17"/>
    </row>
    <row r="358" spans="1:16" s="42" customFormat="1" ht="48" customHeight="1" x14ac:dyDescent="0.2">
      <c r="A358" s="924"/>
      <c r="B358" s="43" t="s">
        <v>67</v>
      </c>
      <c r="C358" s="927"/>
      <c r="D358" s="58">
        <v>211.88</v>
      </c>
      <c r="E358" s="100">
        <v>6959</v>
      </c>
      <c r="F358" s="102">
        <v>41621</v>
      </c>
      <c r="G358" s="74" t="s">
        <v>1867</v>
      </c>
      <c r="H358" s="16" t="s">
        <v>496</v>
      </c>
      <c r="I358" s="15"/>
      <c r="J358" s="16" t="s">
        <v>496</v>
      </c>
      <c r="K358" s="15"/>
      <c r="L358" s="15"/>
      <c r="M358" s="16" t="s">
        <v>496</v>
      </c>
      <c r="N358" s="16"/>
      <c r="O358" s="15"/>
      <c r="P358" s="17"/>
    </row>
    <row r="359" spans="1:16" s="42" customFormat="1" ht="48" customHeight="1" thickBot="1" x14ac:dyDescent="0.25">
      <c r="A359" s="29" t="s">
        <v>1056</v>
      </c>
      <c r="B359" s="26" t="s">
        <v>1535</v>
      </c>
      <c r="C359" s="26" t="s">
        <v>2502</v>
      </c>
      <c r="D359" s="103">
        <v>270</v>
      </c>
      <c r="E359" s="101">
        <v>6961</v>
      </c>
      <c r="F359" s="104">
        <v>41624</v>
      </c>
      <c r="G359" s="82" t="s">
        <v>1868</v>
      </c>
      <c r="H359" s="19" t="s">
        <v>496</v>
      </c>
      <c r="I359" s="18"/>
      <c r="J359" s="19" t="s">
        <v>496</v>
      </c>
      <c r="K359" s="18"/>
      <c r="L359" s="18"/>
      <c r="M359" s="19" t="s">
        <v>496</v>
      </c>
      <c r="N359" s="19"/>
      <c r="O359" s="18"/>
      <c r="P359" s="20"/>
    </row>
    <row r="360" spans="1:16" s="42" customFormat="1" ht="12" thickTop="1" x14ac:dyDescent="0.2">
      <c r="A360" s="1"/>
      <c r="D360" s="6"/>
      <c r="E360" s="10"/>
      <c r="F360" s="1"/>
    </row>
    <row r="362" spans="1:16" s="47" customFormat="1" ht="45" customHeight="1" thickBot="1" x14ac:dyDescent="0.25">
      <c r="A362" s="866" t="s">
        <v>16</v>
      </c>
      <c r="B362" s="866"/>
      <c r="C362" s="866"/>
      <c r="D362" s="866"/>
      <c r="E362" s="866"/>
      <c r="F362" s="866"/>
      <c r="G362" s="866"/>
      <c r="H362" s="866"/>
      <c r="I362" s="866"/>
      <c r="J362" s="866"/>
      <c r="K362" s="866"/>
      <c r="L362" s="866"/>
      <c r="M362" s="866"/>
      <c r="N362" s="866"/>
      <c r="O362" s="866"/>
      <c r="P362" s="866"/>
    </row>
    <row r="363" spans="1:16" s="32" customFormat="1" ht="51" customHeight="1" thickTop="1" x14ac:dyDescent="0.2">
      <c r="A363" s="898" t="s">
        <v>1075</v>
      </c>
      <c r="B363" s="900" t="s">
        <v>1076</v>
      </c>
      <c r="C363" s="900" t="s">
        <v>1077</v>
      </c>
      <c r="D363" s="900" t="s">
        <v>490</v>
      </c>
      <c r="E363" s="865" t="s">
        <v>491</v>
      </c>
      <c r="F363" s="865" t="s">
        <v>1090</v>
      </c>
      <c r="G363" s="865" t="s">
        <v>1078</v>
      </c>
      <c r="H363" s="865" t="s">
        <v>1079</v>
      </c>
      <c r="I363" s="865"/>
      <c r="J363" s="865" t="s">
        <v>1080</v>
      </c>
      <c r="K363" s="865"/>
      <c r="L363" s="865" t="s">
        <v>1081</v>
      </c>
      <c r="M363" s="865"/>
      <c r="N363" s="865"/>
      <c r="O363" s="865"/>
      <c r="P363" s="914" t="s">
        <v>1082</v>
      </c>
    </row>
    <row r="364" spans="1:16" s="32" customFormat="1" ht="45" customHeight="1" x14ac:dyDescent="0.2">
      <c r="A364" s="899"/>
      <c r="B364" s="901"/>
      <c r="C364" s="901"/>
      <c r="D364" s="901"/>
      <c r="E364" s="903"/>
      <c r="F364" s="903"/>
      <c r="G364" s="903"/>
      <c r="H364" s="116" t="s">
        <v>1083</v>
      </c>
      <c r="I364" s="116" t="s">
        <v>1084</v>
      </c>
      <c r="J364" s="116" t="s">
        <v>1085</v>
      </c>
      <c r="K364" s="116" t="s">
        <v>1084</v>
      </c>
      <c r="L364" s="116" t="s">
        <v>492</v>
      </c>
      <c r="M364" s="116" t="s">
        <v>493</v>
      </c>
      <c r="N364" s="116" t="s">
        <v>494</v>
      </c>
      <c r="O364" s="116" t="s">
        <v>495</v>
      </c>
      <c r="P364" s="915"/>
    </row>
    <row r="365" spans="1:16" s="13" customFormat="1" ht="68.25" customHeight="1" x14ac:dyDescent="0.2">
      <c r="A365" s="907" t="s">
        <v>1057</v>
      </c>
      <c r="B365" s="44" t="s">
        <v>226</v>
      </c>
      <c r="C365" s="869" t="s">
        <v>2374</v>
      </c>
      <c r="D365" s="105">
        <v>3120.37</v>
      </c>
      <c r="E365" s="100" t="s">
        <v>1913</v>
      </c>
      <c r="F365" s="929">
        <v>41340</v>
      </c>
      <c r="G365" s="41" t="s">
        <v>1914</v>
      </c>
      <c r="H365" s="106" t="s">
        <v>496</v>
      </c>
      <c r="I365" s="21"/>
      <c r="J365" s="106" t="s">
        <v>496</v>
      </c>
      <c r="K365" s="21"/>
      <c r="L365" s="21"/>
      <c r="M365" s="106" t="s">
        <v>496</v>
      </c>
      <c r="N365" s="21"/>
      <c r="O365" s="21"/>
      <c r="P365" s="33"/>
    </row>
    <row r="366" spans="1:16" s="13" customFormat="1" ht="68.25" customHeight="1" x14ac:dyDescent="0.2">
      <c r="A366" s="907"/>
      <c r="B366" s="44" t="s">
        <v>1457</v>
      </c>
      <c r="C366" s="869"/>
      <c r="D366" s="105">
        <v>37244.400000000001</v>
      </c>
      <c r="E366" s="100" t="s">
        <v>1915</v>
      </c>
      <c r="F366" s="929"/>
      <c r="G366" s="41" t="s">
        <v>1916</v>
      </c>
      <c r="H366" s="106" t="s">
        <v>496</v>
      </c>
      <c r="I366" s="21"/>
      <c r="J366" s="106" t="s">
        <v>496</v>
      </c>
      <c r="K366" s="21"/>
      <c r="L366" s="21"/>
      <c r="M366" s="106" t="s">
        <v>496</v>
      </c>
      <c r="N366" s="21"/>
      <c r="O366" s="21"/>
      <c r="P366" s="33"/>
    </row>
    <row r="367" spans="1:16" s="13" customFormat="1" ht="68.25" customHeight="1" x14ac:dyDescent="0.2">
      <c r="A367" s="52" t="s">
        <v>1058</v>
      </c>
      <c r="B367" s="44" t="s">
        <v>4</v>
      </c>
      <c r="C367" s="44" t="s">
        <v>2503</v>
      </c>
      <c r="D367" s="105">
        <v>130000</v>
      </c>
      <c r="E367" s="100" t="s">
        <v>1917</v>
      </c>
      <c r="F367" s="111">
        <v>41340</v>
      </c>
      <c r="G367" s="44" t="s">
        <v>1918</v>
      </c>
      <c r="H367" s="106" t="s">
        <v>496</v>
      </c>
      <c r="I367" s="21"/>
      <c r="J367" s="106" t="s">
        <v>496</v>
      </c>
      <c r="K367" s="21"/>
      <c r="L367" s="21"/>
      <c r="M367" s="106" t="s">
        <v>496</v>
      </c>
      <c r="N367" s="21"/>
      <c r="O367" s="21"/>
      <c r="P367" s="33"/>
    </row>
    <row r="368" spans="1:16" s="13" customFormat="1" ht="49.5" customHeight="1" x14ac:dyDescent="0.2">
      <c r="A368" s="907" t="s">
        <v>1059</v>
      </c>
      <c r="B368" s="869" t="s">
        <v>1214</v>
      </c>
      <c r="C368" s="869" t="s">
        <v>2504</v>
      </c>
      <c r="D368" s="105">
        <v>90000</v>
      </c>
      <c r="E368" s="928" t="s">
        <v>1919</v>
      </c>
      <c r="F368" s="929">
        <v>41375</v>
      </c>
      <c r="G368" s="869" t="s">
        <v>1920</v>
      </c>
      <c r="H368" s="106" t="s">
        <v>496</v>
      </c>
      <c r="I368" s="21"/>
      <c r="J368" s="106" t="s">
        <v>496</v>
      </c>
      <c r="K368" s="21"/>
      <c r="L368" s="21"/>
      <c r="M368" s="106" t="s">
        <v>496</v>
      </c>
      <c r="N368" s="21"/>
      <c r="O368" s="21"/>
      <c r="P368" s="33"/>
    </row>
    <row r="369" spans="1:16" s="13" customFormat="1" ht="49.5" customHeight="1" x14ac:dyDescent="0.2">
      <c r="A369" s="907"/>
      <c r="B369" s="869"/>
      <c r="C369" s="869"/>
      <c r="D369" s="105">
        <v>18000</v>
      </c>
      <c r="E369" s="928"/>
      <c r="F369" s="929"/>
      <c r="G369" s="869"/>
      <c r="H369" s="106" t="s">
        <v>496</v>
      </c>
      <c r="I369" s="21"/>
      <c r="J369" s="106" t="s">
        <v>496</v>
      </c>
      <c r="K369" s="21"/>
      <c r="L369" s="21"/>
      <c r="M369" s="106" t="s">
        <v>496</v>
      </c>
      <c r="N369" s="21"/>
      <c r="O369" s="21"/>
      <c r="P369" s="33"/>
    </row>
    <row r="370" spans="1:16" s="13" customFormat="1" ht="68.25" customHeight="1" x14ac:dyDescent="0.2">
      <c r="A370" s="52" t="s">
        <v>1060</v>
      </c>
      <c r="B370" s="44" t="s">
        <v>1414</v>
      </c>
      <c r="C370" s="44" t="s">
        <v>2505</v>
      </c>
      <c r="D370" s="105">
        <v>84071.039999999994</v>
      </c>
      <c r="E370" s="100" t="s">
        <v>1921</v>
      </c>
      <c r="F370" s="111">
        <v>41417</v>
      </c>
      <c r="G370" s="44" t="s">
        <v>1922</v>
      </c>
      <c r="H370" s="106" t="s">
        <v>496</v>
      </c>
      <c r="I370" s="21"/>
      <c r="J370" s="106" t="s">
        <v>496</v>
      </c>
      <c r="K370" s="21"/>
      <c r="L370" s="21"/>
      <c r="M370" s="106" t="s">
        <v>496</v>
      </c>
      <c r="N370" s="21"/>
      <c r="O370" s="21"/>
      <c r="P370" s="33"/>
    </row>
    <row r="371" spans="1:16" s="13" customFormat="1" ht="68.25" customHeight="1" x14ac:dyDescent="0.2">
      <c r="A371" s="907" t="s">
        <v>1061</v>
      </c>
      <c r="B371" s="44" t="s">
        <v>1869</v>
      </c>
      <c r="C371" s="869" t="s">
        <v>2506</v>
      </c>
      <c r="D371" s="105">
        <v>113465.02</v>
      </c>
      <c r="E371" s="100" t="s">
        <v>1923</v>
      </c>
      <c r="F371" s="929">
        <v>41431</v>
      </c>
      <c r="G371" s="44" t="s">
        <v>1924</v>
      </c>
      <c r="H371" s="106" t="s">
        <v>496</v>
      </c>
      <c r="I371" s="21"/>
      <c r="J371" s="106" t="s">
        <v>496</v>
      </c>
      <c r="K371" s="21"/>
      <c r="L371" s="21"/>
      <c r="M371" s="106" t="s">
        <v>496</v>
      </c>
      <c r="N371" s="21"/>
      <c r="O371" s="21"/>
      <c r="P371" s="33"/>
    </row>
    <row r="372" spans="1:16" s="13" customFormat="1" ht="68.25" customHeight="1" x14ac:dyDescent="0.2">
      <c r="A372" s="907"/>
      <c r="B372" s="44" t="s">
        <v>1869</v>
      </c>
      <c r="C372" s="869"/>
      <c r="D372" s="105">
        <v>403.16</v>
      </c>
      <c r="E372" s="100" t="s">
        <v>1925</v>
      </c>
      <c r="F372" s="929"/>
      <c r="G372" s="44" t="s">
        <v>1924</v>
      </c>
      <c r="H372" s="106" t="s">
        <v>496</v>
      </c>
      <c r="I372" s="21"/>
      <c r="J372" s="106" t="s">
        <v>496</v>
      </c>
      <c r="K372" s="21"/>
      <c r="L372" s="21"/>
      <c r="M372" s="106" t="s">
        <v>496</v>
      </c>
      <c r="N372" s="21"/>
      <c r="O372" s="21"/>
      <c r="P372" s="33"/>
    </row>
    <row r="373" spans="1:16" s="13" customFormat="1" ht="68.25" customHeight="1" x14ac:dyDescent="0.2">
      <c r="A373" s="907"/>
      <c r="B373" s="44" t="s">
        <v>270</v>
      </c>
      <c r="C373" s="869"/>
      <c r="D373" s="105">
        <v>46059.32</v>
      </c>
      <c r="E373" s="100" t="s">
        <v>1926</v>
      </c>
      <c r="F373" s="929"/>
      <c r="G373" s="44" t="s">
        <v>1924</v>
      </c>
      <c r="H373" s="106" t="s">
        <v>496</v>
      </c>
      <c r="I373" s="21"/>
      <c r="J373" s="106" t="s">
        <v>496</v>
      </c>
      <c r="K373" s="21"/>
      <c r="L373" s="21"/>
      <c r="M373" s="106" t="s">
        <v>496</v>
      </c>
      <c r="N373" s="21"/>
      <c r="O373" s="21"/>
      <c r="P373" s="33"/>
    </row>
    <row r="374" spans="1:16" s="13" customFormat="1" ht="68.25" customHeight="1" x14ac:dyDescent="0.2">
      <c r="A374" s="907" t="s">
        <v>1062</v>
      </c>
      <c r="B374" s="44" t="s">
        <v>174</v>
      </c>
      <c r="C374" s="869" t="s">
        <v>2507</v>
      </c>
      <c r="D374" s="105">
        <v>34655</v>
      </c>
      <c r="E374" s="100" t="s">
        <v>1927</v>
      </c>
      <c r="F374" s="929">
        <v>41431</v>
      </c>
      <c r="G374" s="44" t="s">
        <v>1928</v>
      </c>
      <c r="H374" s="106" t="s">
        <v>496</v>
      </c>
      <c r="I374" s="21"/>
      <c r="J374" s="106" t="s">
        <v>496</v>
      </c>
      <c r="K374" s="21"/>
      <c r="L374" s="21"/>
      <c r="M374" s="106" t="s">
        <v>496</v>
      </c>
      <c r="N374" s="21"/>
      <c r="O374" s="21"/>
      <c r="P374" s="33"/>
    </row>
    <row r="375" spans="1:16" s="13" customFormat="1" ht="68.25" customHeight="1" x14ac:dyDescent="0.2">
      <c r="A375" s="907"/>
      <c r="B375" s="44" t="s">
        <v>269</v>
      </c>
      <c r="C375" s="869"/>
      <c r="D375" s="105">
        <v>3450.9</v>
      </c>
      <c r="E375" s="100" t="s">
        <v>1929</v>
      </c>
      <c r="F375" s="929"/>
      <c r="G375" s="44" t="s">
        <v>1930</v>
      </c>
      <c r="H375" s="106" t="s">
        <v>496</v>
      </c>
      <c r="I375" s="21"/>
      <c r="J375" s="106" t="s">
        <v>496</v>
      </c>
      <c r="K375" s="21"/>
      <c r="L375" s="21"/>
      <c r="M375" s="106" t="s">
        <v>496</v>
      </c>
      <c r="N375" s="21"/>
      <c r="O375" s="21"/>
      <c r="P375" s="33"/>
    </row>
    <row r="376" spans="1:16" s="13" customFormat="1" ht="68.25" customHeight="1" x14ac:dyDescent="0.2">
      <c r="A376" s="907"/>
      <c r="B376" s="44" t="s">
        <v>172</v>
      </c>
      <c r="C376" s="869"/>
      <c r="D376" s="105">
        <v>13860</v>
      </c>
      <c r="E376" s="100" t="s">
        <v>1931</v>
      </c>
      <c r="F376" s="929"/>
      <c r="G376" s="44" t="s">
        <v>1932</v>
      </c>
      <c r="H376" s="106" t="s">
        <v>496</v>
      </c>
      <c r="I376" s="21"/>
      <c r="J376" s="106" t="s">
        <v>496</v>
      </c>
      <c r="K376" s="21"/>
      <c r="L376" s="21"/>
      <c r="M376" s="106" t="s">
        <v>496</v>
      </c>
      <c r="N376" s="21"/>
      <c r="O376" s="21"/>
      <c r="P376" s="33"/>
    </row>
    <row r="377" spans="1:16" s="13" customFormat="1" ht="68.25" customHeight="1" x14ac:dyDescent="0.2">
      <c r="A377" s="907" t="s">
        <v>1063</v>
      </c>
      <c r="B377" s="44" t="s">
        <v>174</v>
      </c>
      <c r="C377" s="869" t="s">
        <v>2508</v>
      </c>
      <c r="D377" s="105">
        <v>108161</v>
      </c>
      <c r="E377" s="100" t="s">
        <v>1933</v>
      </c>
      <c r="F377" s="929">
        <v>41445</v>
      </c>
      <c r="G377" s="44" t="s">
        <v>1934</v>
      </c>
      <c r="H377" s="106" t="s">
        <v>496</v>
      </c>
      <c r="I377" s="21"/>
      <c r="J377" s="106" t="s">
        <v>496</v>
      </c>
      <c r="K377" s="21"/>
      <c r="L377" s="21"/>
      <c r="M377" s="106" t="s">
        <v>496</v>
      </c>
      <c r="N377" s="21"/>
      <c r="O377" s="21"/>
      <c r="P377" s="33"/>
    </row>
    <row r="378" spans="1:16" s="13" customFormat="1" ht="68.25" customHeight="1" x14ac:dyDescent="0.2">
      <c r="A378" s="907"/>
      <c r="B378" s="44" t="s">
        <v>172</v>
      </c>
      <c r="C378" s="869"/>
      <c r="D378" s="105">
        <v>59577</v>
      </c>
      <c r="E378" s="100" t="s">
        <v>1935</v>
      </c>
      <c r="F378" s="929"/>
      <c r="G378" s="44" t="s">
        <v>1934</v>
      </c>
      <c r="H378" s="106"/>
      <c r="I378" s="106" t="s">
        <v>496</v>
      </c>
      <c r="J378" s="106" t="s">
        <v>496</v>
      </c>
      <c r="K378" s="21"/>
      <c r="L378" s="21"/>
      <c r="M378" s="106"/>
      <c r="N378" s="106" t="s">
        <v>496</v>
      </c>
      <c r="O378" s="21"/>
      <c r="P378" s="33" t="s">
        <v>2003</v>
      </c>
    </row>
    <row r="379" spans="1:16" s="13" customFormat="1" ht="68.25" customHeight="1" x14ac:dyDescent="0.2">
      <c r="A379" s="52" t="s">
        <v>1064</v>
      </c>
      <c r="B379" s="44" t="s">
        <v>274</v>
      </c>
      <c r="C379" s="44" t="s">
        <v>2509</v>
      </c>
      <c r="D379" s="105">
        <v>111274.97</v>
      </c>
      <c r="E379" s="100" t="s">
        <v>1936</v>
      </c>
      <c r="F379" s="111">
        <v>41459</v>
      </c>
      <c r="G379" s="44" t="s">
        <v>1937</v>
      </c>
      <c r="H379" s="106" t="s">
        <v>496</v>
      </c>
      <c r="I379" s="21"/>
      <c r="J379" s="106" t="s">
        <v>496</v>
      </c>
      <c r="K379" s="21"/>
      <c r="L379" s="21"/>
      <c r="M379" s="106" t="s">
        <v>496</v>
      </c>
      <c r="N379" s="21"/>
      <c r="O379" s="21"/>
      <c r="P379" s="33"/>
    </row>
    <row r="380" spans="1:16" s="13" customFormat="1" ht="68.25" customHeight="1" x14ac:dyDescent="0.2">
      <c r="A380" s="52" t="s">
        <v>1065</v>
      </c>
      <c r="B380" s="44" t="s">
        <v>274</v>
      </c>
      <c r="C380" s="44" t="s">
        <v>2510</v>
      </c>
      <c r="D380" s="105">
        <v>141950</v>
      </c>
      <c r="E380" s="100" t="s">
        <v>1938</v>
      </c>
      <c r="F380" s="111">
        <v>41494</v>
      </c>
      <c r="G380" s="44" t="s">
        <v>1939</v>
      </c>
      <c r="H380" s="106" t="s">
        <v>496</v>
      </c>
      <c r="I380" s="21"/>
      <c r="J380" s="106" t="s">
        <v>496</v>
      </c>
      <c r="K380" s="21"/>
      <c r="L380" s="21"/>
      <c r="M380" s="106" t="s">
        <v>496</v>
      </c>
      <c r="N380" s="21"/>
      <c r="O380" s="21"/>
      <c r="P380" s="33"/>
    </row>
    <row r="381" spans="1:16" s="13" customFormat="1" ht="68.25" customHeight="1" x14ac:dyDescent="0.2">
      <c r="A381" s="52" t="s">
        <v>1066</v>
      </c>
      <c r="B381" s="44" t="s">
        <v>1870</v>
      </c>
      <c r="C381" s="44" t="s">
        <v>2511</v>
      </c>
      <c r="D381" s="105">
        <v>54000</v>
      </c>
      <c r="E381" s="100" t="s">
        <v>1940</v>
      </c>
      <c r="F381" s="111">
        <v>41459</v>
      </c>
      <c r="G381" s="44" t="s">
        <v>1941</v>
      </c>
      <c r="H381" s="106" t="s">
        <v>496</v>
      </c>
      <c r="I381" s="21"/>
      <c r="J381" s="106" t="s">
        <v>496</v>
      </c>
      <c r="K381" s="21"/>
      <c r="L381" s="21"/>
      <c r="M381" s="106" t="s">
        <v>496</v>
      </c>
      <c r="N381" s="21"/>
      <c r="O381" s="21"/>
      <c r="P381" s="33"/>
    </row>
    <row r="382" spans="1:16" s="13" customFormat="1" ht="58.5" customHeight="1" x14ac:dyDescent="0.2">
      <c r="A382" s="907" t="s">
        <v>1067</v>
      </c>
      <c r="B382" s="44" t="s">
        <v>226</v>
      </c>
      <c r="C382" s="869" t="s">
        <v>2512</v>
      </c>
      <c r="D382" s="105">
        <v>42320.41</v>
      </c>
      <c r="E382" s="100" t="s">
        <v>1942</v>
      </c>
      <c r="F382" s="929">
        <v>41494</v>
      </c>
      <c r="G382" s="44" t="s">
        <v>1943</v>
      </c>
      <c r="H382" s="106" t="s">
        <v>496</v>
      </c>
      <c r="I382" s="21"/>
      <c r="J382" s="106" t="s">
        <v>496</v>
      </c>
      <c r="K382" s="21"/>
      <c r="L382" s="21"/>
      <c r="M382" s="106" t="s">
        <v>496</v>
      </c>
      <c r="N382" s="21"/>
      <c r="O382" s="21"/>
      <c r="P382" s="33"/>
    </row>
    <row r="383" spans="1:16" s="13" customFormat="1" ht="58.5" customHeight="1" x14ac:dyDescent="0.2">
      <c r="A383" s="907"/>
      <c r="B383" s="44" t="s">
        <v>1871</v>
      </c>
      <c r="C383" s="869"/>
      <c r="D383" s="105">
        <v>23509.3</v>
      </c>
      <c r="E383" s="100" t="s">
        <v>1944</v>
      </c>
      <c r="F383" s="929"/>
      <c r="G383" s="44" t="s">
        <v>1945</v>
      </c>
      <c r="H383" s="106" t="s">
        <v>496</v>
      </c>
      <c r="I383" s="21"/>
      <c r="J383" s="106" t="s">
        <v>496</v>
      </c>
      <c r="K383" s="21"/>
      <c r="L383" s="21"/>
      <c r="M383" s="106" t="s">
        <v>496</v>
      </c>
      <c r="N383" s="21"/>
      <c r="O383" s="21"/>
      <c r="P383" s="33"/>
    </row>
    <row r="384" spans="1:16" s="13" customFormat="1" ht="58.5" customHeight="1" x14ac:dyDescent="0.2">
      <c r="A384" s="907"/>
      <c r="B384" s="44" t="s">
        <v>1872</v>
      </c>
      <c r="C384" s="869"/>
      <c r="D384" s="105">
        <v>74991.350000000006</v>
      </c>
      <c r="E384" s="100" t="s">
        <v>1946</v>
      </c>
      <c r="F384" s="929"/>
      <c r="G384" s="44" t="s">
        <v>1947</v>
      </c>
      <c r="H384" s="106"/>
      <c r="I384" s="106" t="s">
        <v>496</v>
      </c>
      <c r="J384" s="106" t="s">
        <v>496</v>
      </c>
      <c r="K384" s="21"/>
      <c r="L384" s="21"/>
      <c r="M384" s="106"/>
      <c r="N384" s="106" t="s">
        <v>496</v>
      </c>
      <c r="O384" s="21"/>
      <c r="P384" s="33" t="s">
        <v>1998</v>
      </c>
    </row>
    <row r="385" spans="1:16" s="13" customFormat="1" ht="58.5" customHeight="1" x14ac:dyDescent="0.2">
      <c r="A385" s="907"/>
      <c r="B385" s="44" t="s">
        <v>1873</v>
      </c>
      <c r="C385" s="869"/>
      <c r="D385" s="105">
        <v>3274.17</v>
      </c>
      <c r="E385" s="100" t="s">
        <v>1948</v>
      </c>
      <c r="F385" s="929"/>
      <c r="G385" s="44" t="s">
        <v>1949</v>
      </c>
      <c r="H385" s="106" t="s">
        <v>496</v>
      </c>
      <c r="I385" s="21"/>
      <c r="J385" s="106" t="s">
        <v>496</v>
      </c>
      <c r="K385" s="21"/>
      <c r="L385" s="21"/>
      <c r="M385" s="106" t="s">
        <v>496</v>
      </c>
      <c r="N385" s="21"/>
      <c r="O385" s="21"/>
      <c r="P385" s="33"/>
    </row>
    <row r="386" spans="1:16" s="13" customFormat="1" ht="68.25" customHeight="1" x14ac:dyDescent="0.2">
      <c r="A386" s="907" t="s">
        <v>1068</v>
      </c>
      <c r="B386" s="44" t="s">
        <v>1872</v>
      </c>
      <c r="C386" s="869" t="s">
        <v>2513</v>
      </c>
      <c r="D386" s="105">
        <v>36100.69</v>
      </c>
      <c r="E386" s="100" t="s">
        <v>1950</v>
      </c>
      <c r="F386" s="929">
        <v>41613</v>
      </c>
      <c r="G386" s="44" t="s">
        <v>1951</v>
      </c>
      <c r="H386" s="106" t="s">
        <v>496</v>
      </c>
      <c r="I386" s="21"/>
      <c r="J386" s="106" t="s">
        <v>496</v>
      </c>
      <c r="K386" s="21"/>
      <c r="L386" s="21"/>
      <c r="M386" s="106" t="s">
        <v>496</v>
      </c>
      <c r="N386" s="21"/>
      <c r="O386" s="21"/>
      <c r="P386" s="33"/>
    </row>
    <row r="387" spans="1:16" s="13" customFormat="1" ht="68.25" customHeight="1" thickBot="1" x14ac:dyDescent="0.25">
      <c r="A387" s="930"/>
      <c r="B387" s="51" t="s">
        <v>226</v>
      </c>
      <c r="C387" s="931"/>
      <c r="D387" s="107">
        <v>411.9</v>
      </c>
      <c r="E387" s="101" t="s">
        <v>1952</v>
      </c>
      <c r="F387" s="932"/>
      <c r="G387" s="51" t="s">
        <v>1953</v>
      </c>
      <c r="H387" s="108" t="s">
        <v>496</v>
      </c>
      <c r="I387" s="35"/>
      <c r="J387" s="108" t="s">
        <v>496</v>
      </c>
      <c r="K387" s="35"/>
      <c r="L387" s="35"/>
      <c r="M387" s="108" t="s">
        <v>496</v>
      </c>
      <c r="N387" s="35"/>
      <c r="O387" s="35"/>
      <c r="P387" s="36"/>
    </row>
    <row r="388" spans="1:16" s="42" customFormat="1" ht="12" thickTop="1" x14ac:dyDescent="0.2">
      <c r="A388" s="1"/>
      <c r="D388" s="6"/>
      <c r="E388" s="10"/>
      <c r="F388" s="1"/>
    </row>
    <row r="389" spans="1:16" s="42" customFormat="1" x14ac:dyDescent="0.2">
      <c r="A389" s="1"/>
      <c r="D389" s="6"/>
      <c r="E389" s="10"/>
      <c r="F389" s="1"/>
    </row>
    <row r="390" spans="1:16" s="42" customFormat="1" ht="34.5" customHeight="1" thickBot="1" x14ac:dyDescent="0.25">
      <c r="A390" s="866" t="s">
        <v>17</v>
      </c>
      <c r="B390" s="866"/>
      <c r="C390" s="866"/>
      <c r="D390" s="866"/>
      <c r="E390" s="866"/>
      <c r="F390" s="866"/>
      <c r="G390" s="866"/>
      <c r="H390" s="866"/>
      <c r="I390" s="866"/>
      <c r="J390" s="866"/>
      <c r="K390" s="866"/>
      <c r="L390" s="866"/>
      <c r="M390" s="866"/>
      <c r="N390" s="866"/>
      <c r="O390" s="866"/>
      <c r="P390" s="866"/>
    </row>
    <row r="391" spans="1:16" s="32" customFormat="1" ht="51" customHeight="1" thickTop="1" x14ac:dyDescent="0.2">
      <c r="A391" s="898" t="s">
        <v>1075</v>
      </c>
      <c r="B391" s="900" t="s">
        <v>1076</v>
      </c>
      <c r="C391" s="900" t="s">
        <v>1077</v>
      </c>
      <c r="D391" s="900" t="s">
        <v>490</v>
      </c>
      <c r="E391" s="865" t="s">
        <v>491</v>
      </c>
      <c r="F391" s="865" t="s">
        <v>1090</v>
      </c>
      <c r="G391" s="865" t="s">
        <v>1078</v>
      </c>
      <c r="H391" s="865" t="s">
        <v>1079</v>
      </c>
      <c r="I391" s="865"/>
      <c r="J391" s="865" t="s">
        <v>1080</v>
      </c>
      <c r="K391" s="865"/>
      <c r="L391" s="865" t="s">
        <v>1081</v>
      </c>
      <c r="M391" s="865"/>
      <c r="N391" s="865"/>
      <c r="O391" s="865"/>
      <c r="P391" s="914" t="s">
        <v>1082</v>
      </c>
    </row>
    <row r="392" spans="1:16" s="32" customFormat="1" ht="45" customHeight="1" x14ac:dyDescent="0.2">
      <c r="A392" s="899"/>
      <c r="B392" s="901"/>
      <c r="C392" s="901"/>
      <c r="D392" s="901"/>
      <c r="E392" s="903"/>
      <c r="F392" s="903"/>
      <c r="G392" s="903"/>
      <c r="H392" s="116" t="s">
        <v>1083</v>
      </c>
      <c r="I392" s="116" t="s">
        <v>1084</v>
      </c>
      <c r="J392" s="116" t="s">
        <v>1085</v>
      </c>
      <c r="K392" s="116" t="s">
        <v>1084</v>
      </c>
      <c r="L392" s="116" t="s">
        <v>492</v>
      </c>
      <c r="M392" s="116" t="s">
        <v>493</v>
      </c>
      <c r="N392" s="116" t="s">
        <v>494</v>
      </c>
      <c r="O392" s="116" t="s">
        <v>495</v>
      </c>
      <c r="P392" s="915"/>
    </row>
    <row r="393" spans="1:16" s="13" customFormat="1" ht="23.25" customHeight="1" x14ac:dyDescent="0.2">
      <c r="A393" s="907" t="s">
        <v>1069</v>
      </c>
      <c r="B393" s="41" t="s">
        <v>1874</v>
      </c>
      <c r="C393" s="869" t="s">
        <v>2514</v>
      </c>
      <c r="D393" s="109">
        <v>1300</v>
      </c>
      <c r="E393" s="100">
        <v>6646</v>
      </c>
      <c r="F393" s="933">
        <v>41340</v>
      </c>
      <c r="G393" s="908" t="s">
        <v>1954</v>
      </c>
      <c r="H393" s="106" t="s">
        <v>496</v>
      </c>
      <c r="I393" s="21"/>
      <c r="J393" s="106" t="s">
        <v>496</v>
      </c>
      <c r="K393" s="21"/>
      <c r="L393" s="21"/>
      <c r="M393" s="106" t="s">
        <v>496</v>
      </c>
      <c r="N393" s="21"/>
      <c r="O393" s="21"/>
      <c r="P393" s="33"/>
    </row>
    <row r="394" spans="1:16" s="13" customFormat="1" ht="23.25" customHeight="1" x14ac:dyDescent="0.2">
      <c r="A394" s="907"/>
      <c r="B394" s="41" t="s">
        <v>1875</v>
      </c>
      <c r="C394" s="869"/>
      <c r="D394" s="109">
        <v>1300</v>
      </c>
      <c r="E394" s="100">
        <v>6647</v>
      </c>
      <c r="F394" s="933"/>
      <c r="G394" s="908"/>
      <c r="H394" s="106" t="s">
        <v>496</v>
      </c>
      <c r="I394" s="21"/>
      <c r="J394" s="106" t="s">
        <v>496</v>
      </c>
      <c r="K394" s="21"/>
      <c r="L394" s="21"/>
      <c r="M394" s="106" t="s">
        <v>496</v>
      </c>
      <c r="N394" s="21"/>
      <c r="O394" s="21"/>
      <c r="P394" s="33"/>
    </row>
    <row r="395" spans="1:16" s="13" customFormat="1" ht="23.25" customHeight="1" x14ac:dyDescent="0.2">
      <c r="A395" s="907"/>
      <c r="B395" s="41" t="s">
        <v>1876</v>
      </c>
      <c r="C395" s="869"/>
      <c r="D395" s="109">
        <v>1300</v>
      </c>
      <c r="E395" s="100">
        <v>6648</v>
      </c>
      <c r="F395" s="933"/>
      <c r="G395" s="908"/>
      <c r="H395" s="106" t="s">
        <v>496</v>
      </c>
      <c r="I395" s="21"/>
      <c r="J395" s="106" t="s">
        <v>496</v>
      </c>
      <c r="K395" s="21"/>
      <c r="L395" s="21"/>
      <c r="M395" s="106" t="s">
        <v>496</v>
      </c>
      <c r="N395" s="21"/>
      <c r="O395" s="21"/>
      <c r="P395" s="33"/>
    </row>
    <row r="396" spans="1:16" s="13" customFormat="1" ht="23.25" customHeight="1" x14ac:dyDescent="0.2">
      <c r="A396" s="907"/>
      <c r="B396" s="41" t="s">
        <v>2013</v>
      </c>
      <c r="C396" s="869"/>
      <c r="D396" s="109">
        <v>1800</v>
      </c>
      <c r="E396" s="100">
        <v>6649</v>
      </c>
      <c r="F396" s="933"/>
      <c r="G396" s="908"/>
      <c r="H396" s="106" t="s">
        <v>496</v>
      </c>
      <c r="I396" s="21"/>
      <c r="J396" s="106" t="s">
        <v>496</v>
      </c>
      <c r="K396" s="21"/>
      <c r="L396" s="21"/>
      <c r="M396" s="106" t="s">
        <v>496</v>
      </c>
      <c r="N396" s="21"/>
      <c r="O396" s="21"/>
      <c r="P396" s="33"/>
    </row>
    <row r="397" spans="1:16" s="13" customFormat="1" ht="23.25" customHeight="1" x14ac:dyDescent="0.2">
      <c r="A397" s="907"/>
      <c r="B397" s="41" t="s">
        <v>1877</v>
      </c>
      <c r="C397" s="869"/>
      <c r="D397" s="109">
        <v>750</v>
      </c>
      <c r="E397" s="100">
        <v>6650</v>
      </c>
      <c r="F397" s="933"/>
      <c r="G397" s="908"/>
      <c r="H397" s="106" t="s">
        <v>496</v>
      </c>
      <c r="I397" s="21"/>
      <c r="J397" s="106" t="s">
        <v>496</v>
      </c>
      <c r="K397" s="21"/>
      <c r="L397" s="21"/>
      <c r="M397" s="106" t="s">
        <v>496</v>
      </c>
      <c r="N397" s="21"/>
      <c r="O397" s="21"/>
      <c r="P397" s="33"/>
    </row>
    <row r="398" spans="1:16" s="13" customFormat="1" ht="23.25" customHeight="1" x14ac:dyDescent="0.2">
      <c r="A398" s="907"/>
      <c r="B398" s="41" t="s">
        <v>1878</v>
      </c>
      <c r="C398" s="869"/>
      <c r="D398" s="109">
        <v>300</v>
      </c>
      <c r="E398" s="100">
        <v>6651</v>
      </c>
      <c r="F398" s="933"/>
      <c r="G398" s="908"/>
      <c r="H398" s="106" t="s">
        <v>496</v>
      </c>
      <c r="I398" s="21"/>
      <c r="J398" s="106" t="s">
        <v>496</v>
      </c>
      <c r="K398" s="21"/>
      <c r="L398" s="21"/>
      <c r="M398" s="106" t="s">
        <v>496</v>
      </c>
      <c r="N398" s="21"/>
      <c r="O398" s="21"/>
      <c r="P398" s="33"/>
    </row>
    <row r="399" spans="1:16" s="13" customFormat="1" ht="23.25" customHeight="1" x14ac:dyDescent="0.2">
      <c r="A399" s="907"/>
      <c r="B399" s="41" t="s">
        <v>1879</v>
      </c>
      <c r="C399" s="869"/>
      <c r="D399" s="109">
        <v>565</v>
      </c>
      <c r="E399" s="100">
        <v>6652</v>
      </c>
      <c r="F399" s="933"/>
      <c r="G399" s="908"/>
      <c r="H399" s="106" t="s">
        <v>496</v>
      </c>
      <c r="I399" s="21"/>
      <c r="J399" s="106" t="s">
        <v>496</v>
      </c>
      <c r="K399" s="21"/>
      <c r="L399" s="21"/>
      <c r="M399" s="106" t="s">
        <v>496</v>
      </c>
      <c r="N399" s="21"/>
      <c r="O399" s="21"/>
      <c r="P399" s="33"/>
    </row>
    <row r="400" spans="1:16" s="13" customFormat="1" ht="23.25" customHeight="1" x14ac:dyDescent="0.2">
      <c r="A400" s="907"/>
      <c r="B400" s="41" t="s">
        <v>1880</v>
      </c>
      <c r="C400" s="869"/>
      <c r="D400" s="109">
        <v>1600</v>
      </c>
      <c r="E400" s="100">
        <v>6653</v>
      </c>
      <c r="F400" s="933"/>
      <c r="G400" s="908"/>
      <c r="H400" s="106" t="s">
        <v>496</v>
      </c>
      <c r="I400" s="21"/>
      <c r="J400" s="106" t="s">
        <v>496</v>
      </c>
      <c r="K400" s="21"/>
      <c r="L400" s="21"/>
      <c r="M400" s="106" t="s">
        <v>496</v>
      </c>
      <c r="N400" s="21"/>
      <c r="O400" s="21"/>
      <c r="P400" s="33"/>
    </row>
    <row r="401" spans="1:16" s="13" customFormat="1" ht="23.25" customHeight="1" x14ac:dyDescent="0.2">
      <c r="A401" s="907"/>
      <c r="B401" s="41" t="s">
        <v>1881</v>
      </c>
      <c r="C401" s="869"/>
      <c r="D401" s="109">
        <v>800</v>
      </c>
      <c r="E401" s="100">
        <v>6654</v>
      </c>
      <c r="F401" s="933"/>
      <c r="G401" s="908"/>
      <c r="H401" s="106" t="s">
        <v>496</v>
      </c>
      <c r="I401" s="21"/>
      <c r="J401" s="106" t="s">
        <v>496</v>
      </c>
      <c r="K401" s="21"/>
      <c r="L401" s="21"/>
      <c r="M401" s="106" t="s">
        <v>496</v>
      </c>
      <c r="N401" s="21"/>
      <c r="O401" s="21"/>
      <c r="P401" s="33"/>
    </row>
    <row r="402" spans="1:16" s="13" customFormat="1" ht="23.25" customHeight="1" x14ac:dyDescent="0.2">
      <c r="A402" s="907"/>
      <c r="B402" s="41" t="s">
        <v>1882</v>
      </c>
      <c r="C402" s="869"/>
      <c r="D402" s="109">
        <v>1840</v>
      </c>
      <c r="E402" s="100">
        <v>6655</v>
      </c>
      <c r="F402" s="933"/>
      <c r="G402" s="908"/>
      <c r="H402" s="106" t="s">
        <v>496</v>
      </c>
      <c r="I402" s="21"/>
      <c r="J402" s="106" t="s">
        <v>496</v>
      </c>
      <c r="K402" s="21"/>
      <c r="L402" s="21"/>
      <c r="M402" s="106" t="s">
        <v>496</v>
      </c>
      <c r="N402" s="21"/>
      <c r="O402" s="21"/>
      <c r="P402" s="33"/>
    </row>
    <row r="403" spans="1:16" s="13" customFormat="1" ht="23.25" customHeight="1" x14ac:dyDescent="0.2">
      <c r="A403" s="907"/>
      <c r="B403" s="41" t="s">
        <v>1883</v>
      </c>
      <c r="C403" s="869"/>
      <c r="D403" s="109">
        <v>750</v>
      </c>
      <c r="E403" s="100">
        <v>6656</v>
      </c>
      <c r="F403" s="933"/>
      <c r="G403" s="908"/>
      <c r="H403" s="106" t="s">
        <v>496</v>
      </c>
      <c r="I403" s="21"/>
      <c r="J403" s="106" t="s">
        <v>496</v>
      </c>
      <c r="K403" s="21"/>
      <c r="L403" s="21"/>
      <c r="M403" s="106" t="s">
        <v>496</v>
      </c>
      <c r="N403" s="21"/>
      <c r="O403" s="21"/>
      <c r="P403" s="33"/>
    </row>
    <row r="404" spans="1:16" s="13" customFormat="1" ht="23.25" customHeight="1" x14ac:dyDescent="0.2">
      <c r="A404" s="907"/>
      <c r="B404" s="41" t="s">
        <v>1884</v>
      </c>
      <c r="C404" s="869"/>
      <c r="D404" s="109">
        <v>810</v>
      </c>
      <c r="E404" s="100">
        <v>6657</v>
      </c>
      <c r="F404" s="933"/>
      <c r="G404" s="908"/>
      <c r="H404" s="106" t="s">
        <v>496</v>
      </c>
      <c r="I404" s="21"/>
      <c r="J404" s="106" t="s">
        <v>496</v>
      </c>
      <c r="K404" s="21"/>
      <c r="L404" s="21"/>
      <c r="M404" s="106" t="s">
        <v>496</v>
      </c>
      <c r="N404" s="21"/>
      <c r="O404" s="21"/>
      <c r="P404" s="33"/>
    </row>
    <row r="405" spans="1:16" s="13" customFormat="1" ht="23.25" customHeight="1" x14ac:dyDescent="0.2">
      <c r="A405" s="907"/>
      <c r="B405" s="41" t="s">
        <v>1885</v>
      </c>
      <c r="C405" s="869"/>
      <c r="D405" s="109">
        <v>2500</v>
      </c>
      <c r="E405" s="100">
        <v>6658</v>
      </c>
      <c r="F405" s="933"/>
      <c r="G405" s="908"/>
      <c r="H405" s="106" t="s">
        <v>496</v>
      </c>
      <c r="I405" s="21"/>
      <c r="J405" s="106" t="s">
        <v>496</v>
      </c>
      <c r="K405" s="21"/>
      <c r="L405" s="21"/>
      <c r="M405" s="106" t="s">
        <v>496</v>
      </c>
      <c r="N405" s="21"/>
      <c r="O405" s="21"/>
      <c r="P405" s="33"/>
    </row>
    <row r="406" spans="1:16" s="13" customFormat="1" ht="23.25" customHeight="1" x14ac:dyDescent="0.2">
      <c r="A406" s="907"/>
      <c r="B406" s="41" t="s">
        <v>1886</v>
      </c>
      <c r="C406" s="869"/>
      <c r="D406" s="109">
        <v>2250</v>
      </c>
      <c r="E406" s="100">
        <v>6659</v>
      </c>
      <c r="F406" s="933"/>
      <c r="G406" s="908"/>
      <c r="H406" s="106" t="s">
        <v>496</v>
      </c>
      <c r="I406" s="21"/>
      <c r="J406" s="106" t="s">
        <v>496</v>
      </c>
      <c r="K406" s="21"/>
      <c r="L406" s="21"/>
      <c r="M406" s="106" t="s">
        <v>496</v>
      </c>
      <c r="N406" s="21"/>
      <c r="O406" s="21"/>
      <c r="P406" s="33"/>
    </row>
    <row r="407" spans="1:16" s="13" customFormat="1" ht="23.25" customHeight="1" x14ac:dyDescent="0.2">
      <c r="A407" s="907"/>
      <c r="B407" s="41" t="s">
        <v>1887</v>
      </c>
      <c r="C407" s="869"/>
      <c r="D407" s="109">
        <v>2250</v>
      </c>
      <c r="E407" s="100">
        <v>6660</v>
      </c>
      <c r="F407" s="933"/>
      <c r="G407" s="908"/>
      <c r="H407" s="106" t="s">
        <v>496</v>
      </c>
      <c r="I407" s="21"/>
      <c r="J407" s="106" t="s">
        <v>496</v>
      </c>
      <c r="K407" s="21"/>
      <c r="L407" s="21"/>
      <c r="M407" s="106" t="s">
        <v>496</v>
      </c>
      <c r="N407" s="21"/>
      <c r="O407" s="21"/>
      <c r="P407" s="33"/>
    </row>
    <row r="408" spans="1:16" s="13" customFormat="1" ht="23.25" customHeight="1" x14ac:dyDescent="0.2">
      <c r="A408" s="907"/>
      <c r="B408" s="41" t="s">
        <v>1888</v>
      </c>
      <c r="C408" s="869"/>
      <c r="D408" s="109">
        <v>2970</v>
      </c>
      <c r="E408" s="100">
        <v>6661</v>
      </c>
      <c r="F408" s="933"/>
      <c r="G408" s="908"/>
      <c r="H408" s="106" t="s">
        <v>496</v>
      </c>
      <c r="I408" s="21"/>
      <c r="J408" s="106" t="s">
        <v>496</v>
      </c>
      <c r="K408" s="21"/>
      <c r="L408" s="21"/>
      <c r="M408" s="106" t="s">
        <v>496</v>
      </c>
      <c r="N408" s="21"/>
      <c r="O408" s="21"/>
      <c r="P408" s="33"/>
    </row>
    <row r="409" spans="1:16" s="13" customFormat="1" ht="23.25" customHeight="1" x14ac:dyDescent="0.2">
      <c r="A409" s="907"/>
      <c r="B409" s="41" t="s">
        <v>1889</v>
      </c>
      <c r="C409" s="869"/>
      <c r="D409" s="109">
        <v>3250</v>
      </c>
      <c r="E409" s="100">
        <v>6662</v>
      </c>
      <c r="F409" s="933"/>
      <c r="G409" s="908"/>
      <c r="H409" s="106" t="s">
        <v>496</v>
      </c>
      <c r="I409" s="21"/>
      <c r="J409" s="106" t="s">
        <v>496</v>
      </c>
      <c r="K409" s="21"/>
      <c r="L409" s="21"/>
      <c r="M409" s="106" t="s">
        <v>496</v>
      </c>
      <c r="N409" s="21"/>
      <c r="O409" s="21"/>
      <c r="P409" s="33"/>
    </row>
    <row r="410" spans="1:16" s="13" customFormat="1" ht="23.25" customHeight="1" x14ac:dyDescent="0.2">
      <c r="A410" s="907"/>
      <c r="B410" s="41" t="s">
        <v>1890</v>
      </c>
      <c r="C410" s="869"/>
      <c r="D410" s="109">
        <v>3051</v>
      </c>
      <c r="E410" s="100">
        <v>6663</v>
      </c>
      <c r="F410" s="933"/>
      <c r="G410" s="908"/>
      <c r="H410" s="106" t="s">
        <v>496</v>
      </c>
      <c r="I410" s="21"/>
      <c r="J410" s="106" t="s">
        <v>496</v>
      </c>
      <c r="K410" s="21"/>
      <c r="L410" s="21"/>
      <c r="M410" s="106" t="s">
        <v>496</v>
      </c>
      <c r="N410" s="21"/>
      <c r="O410" s="21"/>
      <c r="P410" s="33"/>
    </row>
    <row r="411" spans="1:16" s="13" customFormat="1" ht="23.25" customHeight="1" x14ac:dyDescent="0.2">
      <c r="A411" s="907"/>
      <c r="B411" s="41" t="s">
        <v>1891</v>
      </c>
      <c r="C411" s="869"/>
      <c r="D411" s="109">
        <v>300</v>
      </c>
      <c r="E411" s="100">
        <v>6664</v>
      </c>
      <c r="F411" s="933"/>
      <c r="G411" s="908"/>
      <c r="H411" s="106" t="s">
        <v>496</v>
      </c>
      <c r="I411" s="21"/>
      <c r="J411" s="106" t="s">
        <v>496</v>
      </c>
      <c r="K411" s="21"/>
      <c r="L411" s="21"/>
      <c r="M411" s="106" t="s">
        <v>496</v>
      </c>
      <c r="N411" s="21"/>
      <c r="O411" s="21"/>
      <c r="P411" s="33"/>
    </row>
    <row r="412" spans="1:16" s="13" customFormat="1" ht="23.25" customHeight="1" x14ac:dyDescent="0.2">
      <c r="A412" s="907"/>
      <c r="B412" s="41" t="s">
        <v>1892</v>
      </c>
      <c r="C412" s="869"/>
      <c r="D412" s="109">
        <v>660</v>
      </c>
      <c r="E412" s="100">
        <v>6665</v>
      </c>
      <c r="F412" s="933"/>
      <c r="G412" s="908"/>
      <c r="H412" s="106" t="s">
        <v>496</v>
      </c>
      <c r="I412" s="21"/>
      <c r="J412" s="106" t="s">
        <v>496</v>
      </c>
      <c r="K412" s="21"/>
      <c r="L412" s="21"/>
      <c r="M412" s="106" t="s">
        <v>496</v>
      </c>
      <c r="N412" s="21"/>
      <c r="O412" s="21"/>
      <c r="P412" s="33"/>
    </row>
    <row r="413" spans="1:16" s="13" customFormat="1" ht="23.25" customHeight="1" x14ac:dyDescent="0.2">
      <c r="A413" s="907"/>
      <c r="B413" s="41" t="s">
        <v>1893</v>
      </c>
      <c r="C413" s="869"/>
      <c r="D413" s="109">
        <v>5852</v>
      </c>
      <c r="E413" s="100">
        <v>6666</v>
      </c>
      <c r="F413" s="933"/>
      <c r="G413" s="908"/>
      <c r="H413" s="106" t="s">
        <v>496</v>
      </c>
      <c r="I413" s="21"/>
      <c r="J413" s="106" t="s">
        <v>496</v>
      </c>
      <c r="K413" s="21"/>
      <c r="L413" s="21"/>
      <c r="M413" s="106" t="s">
        <v>496</v>
      </c>
      <c r="N413" s="21"/>
      <c r="O413" s="21"/>
      <c r="P413" s="33"/>
    </row>
    <row r="414" spans="1:16" s="13" customFormat="1" ht="23.25" customHeight="1" x14ac:dyDescent="0.2">
      <c r="A414" s="907"/>
      <c r="B414" s="41" t="s">
        <v>1894</v>
      </c>
      <c r="C414" s="869"/>
      <c r="D414" s="109">
        <v>6650</v>
      </c>
      <c r="E414" s="100">
        <v>6667</v>
      </c>
      <c r="F414" s="933"/>
      <c r="G414" s="908"/>
      <c r="H414" s="106" t="s">
        <v>496</v>
      </c>
      <c r="I414" s="21"/>
      <c r="J414" s="106" t="s">
        <v>496</v>
      </c>
      <c r="K414" s="21"/>
      <c r="L414" s="21"/>
      <c r="M414" s="106" t="s">
        <v>496</v>
      </c>
      <c r="N414" s="21"/>
      <c r="O414" s="21"/>
      <c r="P414" s="33"/>
    </row>
    <row r="415" spans="1:16" s="13" customFormat="1" ht="23.25" customHeight="1" x14ac:dyDescent="0.2">
      <c r="A415" s="907"/>
      <c r="B415" s="41" t="s">
        <v>1895</v>
      </c>
      <c r="C415" s="869"/>
      <c r="D415" s="109">
        <v>5360</v>
      </c>
      <c r="E415" s="100">
        <v>6668</v>
      </c>
      <c r="F415" s="933"/>
      <c r="G415" s="908"/>
      <c r="H415" s="106" t="s">
        <v>496</v>
      </c>
      <c r="I415" s="21"/>
      <c r="J415" s="106" t="s">
        <v>496</v>
      </c>
      <c r="K415" s="21"/>
      <c r="L415" s="21"/>
      <c r="M415" s="106" t="s">
        <v>496</v>
      </c>
      <c r="N415" s="21"/>
      <c r="O415" s="21"/>
      <c r="P415" s="33"/>
    </row>
    <row r="416" spans="1:16" s="13" customFormat="1" ht="23.25" customHeight="1" x14ac:dyDescent="0.2">
      <c r="A416" s="907"/>
      <c r="B416" s="41" t="s">
        <v>1896</v>
      </c>
      <c r="C416" s="869"/>
      <c r="D416" s="109">
        <v>2640</v>
      </c>
      <c r="E416" s="100">
        <v>6669</v>
      </c>
      <c r="F416" s="933"/>
      <c r="G416" s="908"/>
      <c r="H416" s="106" t="s">
        <v>496</v>
      </c>
      <c r="I416" s="21"/>
      <c r="J416" s="106" t="s">
        <v>496</v>
      </c>
      <c r="K416" s="21"/>
      <c r="L416" s="21"/>
      <c r="M416" s="106" t="s">
        <v>496</v>
      </c>
      <c r="N416" s="21"/>
      <c r="O416" s="21"/>
      <c r="P416" s="33"/>
    </row>
    <row r="417" spans="1:16" s="13" customFormat="1" ht="23.25" customHeight="1" x14ac:dyDescent="0.2">
      <c r="A417" s="907"/>
      <c r="B417" s="41" t="s">
        <v>1897</v>
      </c>
      <c r="C417" s="869"/>
      <c r="D417" s="109">
        <v>4150</v>
      </c>
      <c r="E417" s="100">
        <v>6670</v>
      </c>
      <c r="F417" s="933"/>
      <c r="G417" s="908"/>
      <c r="H417" s="106" t="s">
        <v>496</v>
      </c>
      <c r="I417" s="21"/>
      <c r="J417" s="106" t="s">
        <v>496</v>
      </c>
      <c r="K417" s="21"/>
      <c r="L417" s="21"/>
      <c r="M417" s="106" t="s">
        <v>496</v>
      </c>
      <c r="N417" s="21"/>
      <c r="O417" s="21"/>
      <c r="P417" s="33"/>
    </row>
    <row r="418" spans="1:16" s="13" customFormat="1" ht="23.25" customHeight="1" x14ac:dyDescent="0.2">
      <c r="A418" s="907"/>
      <c r="B418" s="41" t="s">
        <v>1898</v>
      </c>
      <c r="C418" s="869"/>
      <c r="D418" s="109">
        <v>4150</v>
      </c>
      <c r="E418" s="100">
        <v>6671</v>
      </c>
      <c r="F418" s="933"/>
      <c r="G418" s="908"/>
      <c r="H418" s="106" t="s">
        <v>496</v>
      </c>
      <c r="I418" s="21"/>
      <c r="J418" s="106" t="s">
        <v>496</v>
      </c>
      <c r="K418" s="21"/>
      <c r="L418" s="21"/>
      <c r="M418" s="106" t="s">
        <v>496</v>
      </c>
      <c r="N418" s="21"/>
      <c r="O418" s="21"/>
      <c r="P418" s="33"/>
    </row>
    <row r="419" spans="1:16" s="13" customFormat="1" ht="23.25" customHeight="1" x14ac:dyDescent="0.2">
      <c r="A419" s="907"/>
      <c r="B419" s="41" t="s">
        <v>1899</v>
      </c>
      <c r="C419" s="869"/>
      <c r="D419" s="109">
        <v>990</v>
      </c>
      <c r="E419" s="100">
        <v>6672</v>
      </c>
      <c r="F419" s="933"/>
      <c r="G419" s="908"/>
      <c r="H419" s="106" t="s">
        <v>496</v>
      </c>
      <c r="I419" s="21"/>
      <c r="J419" s="106" t="s">
        <v>496</v>
      </c>
      <c r="K419" s="21"/>
      <c r="L419" s="21"/>
      <c r="M419" s="106" t="s">
        <v>496</v>
      </c>
      <c r="N419" s="21"/>
      <c r="O419" s="21"/>
      <c r="P419" s="33"/>
    </row>
    <row r="420" spans="1:16" s="13" customFormat="1" ht="23.25" customHeight="1" x14ac:dyDescent="0.2">
      <c r="A420" s="907"/>
      <c r="B420" s="41" t="s">
        <v>1900</v>
      </c>
      <c r="C420" s="869"/>
      <c r="D420" s="109">
        <v>990</v>
      </c>
      <c r="E420" s="100">
        <v>6673</v>
      </c>
      <c r="F420" s="933"/>
      <c r="G420" s="908"/>
      <c r="H420" s="106" t="s">
        <v>496</v>
      </c>
      <c r="I420" s="21"/>
      <c r="J420" s="106" t="s">
        <v>496</v>
      </c>
      <c r="K420" s="21"/>
      <c r="L420" s="21"/>
      <c r="M420" s="106" t="s">
        <v>496</v>
      </c>
      <c r="N420" s="21"/>
      <c r="O420" s="21"/>
      <c r="P420" s="33"/>
    </row>
    <row r="421" spans="1:16" s="13" customFormat="1" ht="23.25" customHeight="1" x14ac:dyDescent="0.2">
      <c r="A421" s="907"/>
      <c r="B421" s="41" t="s">
        <v>1901</v>
      </c>
      <c r="C421" s="869"/>
      <c r="D421" s="109">
        <v>1000</v>
      </c>
      <c r="E421" s="100">
        <v>6674</v>
      </c>
      <c r="F421" s="933"/>
      <c r="G421" s="908"/>
      <c r="H421" s="106" t="s">
        <v>496</v>
      </c>
      <c r="I421" s="21"/>
      <c r="J421" s="106" t="s">
        <v>496</v>
      </c>
      <c r="K421" s="21"/>
      <c r="L421" s="21"/>
      <c r="M421" s="106" t="s">
        <v>496</v>
      </c>
      <c r="N421" s="21"/>
      <c r="O421" s="21"/>
      <c r="P421" s="33"/>
    </row>
    <row r="422" spans="1:16" s="13" customFormat="1" ht="23.25" customHeight="1" x14ac:dyDescent="0.2">
      <c r="A422" s="907"/>
      <c r="B422" s="41" t="s">
        <v>1902</v>
      </c>
      <c r="C422" s="869"/>
      <c r="D422" s="109">
        <v>720</v>
      </c>
      <c r="E422" s="100">
        <v>6675</v>
      </c>
      <c r="F422" s="933"/>
      <c r="G422" s="908"/>
      <c r="H422" s="106" t="s">
        <v>496</v>
      </c>
      <c r="I422" s="21"/>
      <c r="J422" s="106" t="s">
        <v>496</v>
      </c>
      <c r="K422" s="21"/>
      <c r="L422" s="21"/>
      <c r="M422" s="106" t="s">
        <v>496</v>
      </c>
      <c r="N422" s="21"/>
      <c r="O422" s="21"/>
      <c r="P422" s="33"/>
    </row>
    <row r="423" spans="1:16" s="13" customFormat="1" ht="23.25" customHeight="1" x14ac:dyDescent="0.2">
      <c r="A423" s="907"/>
      <c r="B423" s="41" t="s">
        <v>1903</v>
      </c>
      <c r="C423" s="869"/>
      <c r="D423" s="109">
        <v>4600</v>
      </c>
      <c r="E423" s="100">
        <v>6676</v>
      </c>
      <c r="F423" s="933"/>
      <c r="G423" s="908"/>
      <c r="H423" s="106" t="s">
        <v>496</v>
      </c>
      <c r="I423" s="21"/>
      <c r="J423" s="106" t="s">
        <v>496</v>
      </c>
      <c r="K423" s="21"/>
      <c r="L423" s="21"/>
      <c r="M423" s="106" t="s">
        <v>496</v>
      </c>
      <c r="N423" s="21"/>
      <c r="O423" s="21"/>
      <c r="P423" s="33"/>
    </row>
    <row r="424" spans="1:16" s="13" customFormat="1" ht="23.25" customHeight="1" x14ac:dyDescent="0.2">
      <c r="A424" s="907"/>
      <c r="B424" s="41" t="s">
        <v>1904</v>
      </c>
      <c r="C424" s="869"/>
      <c r="D424" s="109">
        <v>5040</v>
      </c>
      <c r="E424" s="100">
        <v>6780</v>
      </c>
      <c r="F424" s="933"/>
      <c r="G424" s="908"/>
      <c r="H424" s="106" t="s">
        <v>496</v>
      </c>
      <c r="I424" s="21"/>
      <c r="J424" s="106" t="s">
        <v>496</v>
      </c>
      <c r="K424" s="21"/>
      <c r="L424" s="21"/>
      <c r="M424" s="106" t="s">
        <v>496</v>
      </c>
      <c r="N424" s="21"/>
      <c r="O424" s="21"/>
      <c r="P424" s="33"/>
    </row>
    <row r="425" spans="1:16" s="13" customFormat="1" ht="23.25" customHeight="1" x14ac:dyDescent="0.2">
      <c r="A425" s="907"/>
      <c r="B425" s="41" t="s">
        <v>1905</v>
      </c>
      <c r="C425" s="869"/>
      <c r="D425" s="109">
        <v>375</v>
      </c>
      <c r="E425" s="100">
        <v>6779</v>
      </c>
      <c r="F425" s="933"/>
      <c r="G425" s="908"/>
      <c r="H425" s="106" t="s">
        <v>496</v>
      </c>
      <c r="I425" s="21"/>
      <c r="J425" s="106" t="s">
        <v>496</v>
      </c>
      <c r="K425" s="21"/>
      <c r="L425" s="21"/>
      <c r="M425" s="106" t="s">
        <v>496</v>
      </c>
      <c r="N425" s="21"/>
      <c r="O425" s="21"/>
      <c r="P425" s="33"/>
    </row>
    <row r="426" spans="1:16" s="13" customFormat="1" ht="23.25" customHeight="1" x14ac:dyDescent="0.2">
      <c r="A426" s="907"/>
      <c r="B426" s="41" t="s">
        <v>1906</v>
      </c>
      <c r="C426" s="869"/>
      <c r="D426" s="109">
        <v>204</v>
      </c>
      <c r="E426" s="100">
        <v>6782</v>
      </c>
      <c r="F426" s="933"/>
      <c r="G426" s="908"/>
      <c r="H426" s="106" t="s">
        <v>496</v>
      </c>
      <c r="I426" s="21"/>
      <c r="J426" s="106" t="s">
        <v>496</v>
      </c>
      <c r="K426" s="21"/>
      <c r="L426" s="21"/>
      <c r="M426" s="106" t="s">
        <v>496</v>
      </c>
      <c r="N426" s="21"/>
      <c r="O426" s="21"/>
      <c r="P426" s="33"/>
    </row>
    <row r="427" spans="1:16" s="13" customFormat="1" ht="23.25" customHeight="1" x14ac:dyDescent="0.2">
      <c r="A427" s="907"/>
      <c r="B427" s="41" t="s">
        <v>1907</v>
      </c>
      <c r="C427" s="869"/>
      <c r="D427" s="109">
        <v>3125</v>
      </c>
      <c r="E427" s="100">
        <v>6781</v>
      </c>
      <c r="F427" s="933"/>
      <c r="G427" s="908"/>
      <c r="H427" s="106" t="s">
        <v>496</v>
      </c>
      <c r="I427" s="21"/>
      <c r="J427" s="106" t="s">
        <v>496</v>
      </c>
      <c r="K427" s="21"/>
      <c r="L427" s="21"/>
      <c r="M427" s="106" t="s">
        <v>496</v>
      </c>
      <c r="N427" s="21"/>
      <c r="O427" s="21"/>
      <c r="P427" s="33"/>
    </row>
    <row r="428" spans="1:16" s="13" customFormat="1" ht="23.25" customHeight="1" x14ac:dyDescent="0.2">
      <c r="A428" s="907"/>
      <c r="B428" s="41" t="s">
        <v>1893</v>
      </c>
      <c r="C428" s="869"/>
      <c r="D428" s="109">
        <v>1170.4000000000001</v>
      </c>
      <c r="E428" s="100">
        <v>6873</v>
      </c>
      <c r="F428" s="933">
        <v>40454</v>
      </c>
      <c r="G428" s="908" t="s">
        <v>1955</v>
      </c>
      <c r="H428" s="106" t="s">
        <v>496</v>
      </c>
      <c r="I428" s="21"/>
      <c r="J428" s="106" t="s">
        <v>496</v>
      </c>
      <c r="K428" s="21"/>
      <c r="L428" s="21"/>
      <c r="M428" s="106" t="s">
        <v>496</v>
      </c>
      <c r="N428" s="21"/>
      <c r="O428" s="21"/>
      <c r="P428" s="33"/>
    </row>
    <row r="429" spans="1:16" s="13" customFormat="1" ht="23.25" customHeight="1" x14ac:dyDescent="0.2">
      <c r="A429" s="907"/>
      <c r="B429" s="41" t="s">
        <v>1894</v>
      </c>
      <c r="C429" s="869"/>
      <c r="D429" s="109">
        <v>1330</v>
      </c>
      <c r="E429" s="100">
        <v>6874</v>
      </c>
      <c r="F429" s="933"/>
      <c r="G429" s="908"/>
      <c r="H429" s="106" t="s">
        <v>496</v>
      </c>
      <c r="I429" s="21"/>
      <c r="J429" s="106" t="s">
        <v>496</v>
      </c>
      <c r="K429" s="21"/>
      <c r="L429" s="21"/>
      <c r="M429" s="106" t="s">
        <v>496</v>
      </c>
      <c r="N429" s="21"/>
      <c r="O429" s="21"/>
      <c r="P429" s="33"/>
    </row>
    <row r="430" spans="1:16" s="13" customFormat="1" ht="23.25" customHeight="1" x14ac:dyDescent="0.2">
      <c r="A430" s="907"/>
      <c r="B430" s="41" t="s">
        <v>1895</v>
      </c>
      <c r="C430" s="869"/>
      <c r="D430" s="109">
        <v>1072</v>
      </c>
      <c r="E430" s="100">
        <v>6875</v>
      </c>
      <c r="F430" s="933"/>
      <c r="G430" s="908"/>
      <c r="H430" s="106" t="s">
        <v>496</v>
      </c>
      <c r="I430" s="21"/>
      <c r="J430" s="106" t="s">
        <v>496</v>
      </c>
      <c r="K430" s="21"/>
      <c r="L430" s="21"/>
      <c r="M430" s="106" t="s">
        <v>496</v>
      </c>
      <c r="N430" s="21"/>
      <c r="O430" s="21"/>
      <c r="P430" s="33"/>
    </row>
    <row r="431" spans="1:16" s="13" customFormat="1" ht="23.25" customHeight="1" x14ac:dyDescent="0.2">
      <c r="A431" s="907"/>
      <c r="B431" s="41" t="s">
        <v>1899</v>
      </c>
      <c r="C431" s="869"/>
      <c r="D431" s="109">
        <v>198</v>
      </c>
      <c r="E431" s="100">
        <v>6876</v>
      </c>
      <c r="F431" s="933"/>
      <c r="G431" s="908"/>
      <c r="H431" s="106" t="s">
        <v>496</v>
      </c>
      <c r="I431" s="21"/>
      <c r="J431" s="106" t="s">
        <v>496</v>
      </c>
      <c r="K431" s="21"/>
      <c r="L431" s="21"/>
      <c r="M431" s="106" t="s">
        <v>496</v>
      </c>
      <c r="N431" s="21"/>
      <c r="O431" s="21"/>
      <c r="P431" s="33"/>
    </row>
    <row r="432" spans="1:16" s="13" customFormat="1" ht="23.25" customHeight="1" x14ac:dyDescent="0.2">
      <c r="A432" s="907"/>
      <c r="B432" s="41" t="s">
        <v>1900</v>
      </c>
      <c r="C432" s="869"/>
      <c r="D432" s="109">
        <v>198</v>
      </c>
      <c r="E432" s="100">
        <v>6877</v>
      </c>
      <c r="F432" s="933"/>
      <c r="G432" s="908"/>
      <c r="H432" s="106" t="s">
        <v>496</v>
      </c>
      <c r="I432" s="21"/>
      <c r="J432" s="106" t="s">
        <v>496</v>
      </c>
      <c r="K432" s="21"/>
      <c r="L432" s="21"/>
      <c r="M432" s="106" t="s">
        <v>496</v>
      </c>
      <c r="N432" s="21"/>
      <c r="O432" s="21"/>
      <c r="P432" s="33"/>
    </row>
    <row r="433" spans="1:16" s="13" customFormat="1" ht="23.25" customHeight="1" x14ac:dyDescent="0.2">
      <c r="A433" s="907"/>
      <c r="B433" s="41" t="s">
        <v>1901</v>
      </c>
      <c r="C433" s="869"/>
      <c r="D433" s="109">
        <v>200</v>
      </c>
      <c r="E433" s="100">
        <v>6878</v>
      </c>
      <c r="F433" s="933"/>
      <c r="G433" s="908"/>
      <c r="H433" s="106" t="s">
        <v>496</v>
      </c>
      <c r="I433" s="21"/>
      <c r="J433" s="106" t="s">
        <v>496</v>
      </c>
      <c r="K433" s="21"/>
      <c r="L433" s="21"/>
      <c r="M433" s="106" t="s">
        <v>496</v>
      </c>
      <c r="N433" s="21"/>
      <c r="O433" s="21"/>
      <c r="P433" s="33"/>
    </row>
    <row r="434" spans="1:16" s="13" customFormat="1" ht="57" customHeight="1" x14ac:dyDescent="0.2">
      <c r="A434" s="52" t="s">
        <v>1070</v>
      </c>
      <c r="B434" s="41" t="s">
        <v>1908</v>
      </c>
      <c r="C434" s="113" t="s">
        <v>2515</v>
      </c>
      <c r="D434" s="109">
        <v>50000</v>
      </c>
      <c r="E434" s="100" t="s">
        <v>1956</v>
      </c>
      <c r="F434" s="114">
        <v>41438</v>
      </c>
      <c r="G434" s="41" t="s">
        <v>1957</v>
      </c>
      <c r="H434" s="106" t="s">
        <v>496</v>
      </c>
      <c r="I434" s="21"/>
      <c r="J434" s="106" t="s">
        <v>496</v>
      </c>
      <c r="K434" s="21"/>
      <c r="L434" s="21"/>
      <c r="M434" s="106" t="s">
        <v>496</v>
      </c>
      <c r="N434" s="21"/>
      <c r="O434" s="21"/>
      <c r="P434" s="33"/>
    </row>
    <row r="435" spans="1:16" s="13" customFormat="1" ht="57" customHeight="1" x14ac:dyDescent="0.2">
      <c r="A435" s="907" t="s">
        <v>1071</v>
      </c>
      <c r="B435" s="908" t="s">
        <v>1909</v>
      </c>
      <c r="C435" s="908" t="s">
        <v>2516</v>
      </c>
      <c r="D435" s="109">
        <v>19993</v>
      </c>
      <c r="E435" s="100" t="s">
        <v>1958</v>
      </c>
      <c r="F435" s="114">
        <v>41438</v>
      </c>
      <c r="G435" s="908" t="s">
        <v>1959</v>
      </c>
      <c r="H435" s="106" t="s">
        <v>496</v>
      </c>
      <c r="I435" s="21"/>
      <c r="J435" s="106" t="s">
        <v>496</v>
      </c>
      <c r="K435" s="21"/>
      <c r="L435" s="21"/>
      <c r="M435" s="106" t="s">
        <v>496</v>
      </c>
      <c r="N435" s="21"/>
      <c r="O435" s="21"/>
      <c r="P435" s="33"/>
    </row>
    <row r="436" spans="1:16" s="13" customFormat="1" ht="63.75" customHeight="1" x14ac:dyDescent="0.2">
      <c r="A436" s="907"/>
      <c r="B436" s="908"/>
      <c r="C436" s="908"/>
      <c r="D436" s="109">
        <v>19993</v>
      </c>
      <c r="E436" s="100" t="s">
        <v>1960</v>
      </c>
      <c r="F436" s="114">
        <v>41550</v>
      </c>
      <c r="G436" s="908"/>
      <c r="H436" s="106" t="s">
        <v>496</v>
      </c>
      <c r="I436" s="21"/>
      <c r="J436" s="106" t="s">
        <v>496</v>
      </c>
      <c r="K436" s="21"/>
      <c r="L436" s="21"/>
      <c r="M436" s="106" t="s">
        <v>496</v>
      </c>
      <c r="N436" s="21"/>
      <c r="O436" s="21"/>
      <c r="P436" s="33"/>
    </row>
    <row r="437" spans="1:16" s="13" customFormat="1" ht="57" customHeight="1" x14ac:dyDescent="0.2">
      <c r="A437" s="907" t="s">
        <v>1072</v>
      </c>
      <c r="B437" s="41" t="s">
        <v>1910</v>
      </c>
      <c r="C437" s="908" t="s">
        <v>2517</v>
      </c>
      <c r="D437" s="109">
        <v>14407.11</v>
      </c>
      <c r="E437" s="100" t="s">
        <v>1961</v>
      </c>
      <c r="F437" s="933">
        <v>41473</v>
      </c>
      <c r="G437" s="41" t="s">
        <v>1962</v>
      </c>
      <c r="H437" s="106" t="s">
        <v>496</v>
      </c>
      <c r="I437" s="21"/>
      <c r="J437" s="106" t="s">
        <v>496</v>
      </c>
      <c r="K437" s="21"/>
      <c r="L437" s="21"/>
      <c r="M437" s="106" t="s">
        <v>496</v>
      </c>
      <c r="N437" s="21"/>
      <c r="O437" s="21"/>
      <c r="P437" s="33"/>
    </row>
    <row r="438" spans="1:16" s="13" customFormat="1" ht="57" customHeight="1" x14ac:dyDescent="0.2">
      <c r="A438" s="907"/>
      <c r="B438" s="41" t="s">
        <v>1910</v>
      </c>
      <c r="C438" s="908"/>
      <c r="D438" s="109">
        <v>5609.02</v>
      </c>
      <c r="E438" s="100" t="s">
        <v>1963</v>
      </c>
      <c r="F438" s="933"/>
      <c r="G438" s="41" t="s">
        <v>1964</v>
      </c>
      <c r="H438" s="106" t="s">
        <v>496</v>
      </c>
      <c r="I438" s="21"/>
      <c r="J438" s="106" t="s">
        <v>496</v>
      </c>
      <c r="K438" s="21"/>
      <c r="L438" s="21"/>
      <c r="M438" s="106" t="s">
        <v>496</v>
      </c>
      <c r="N438" s="21"/>
      <c r="O438" s="21"/>
      <c r="P438" s="33"/>
    </row>
    <row r="439" spans="1:16" s="13" customFormat="1" ht="57" customHeight="1" x14ac:dyDescent="0.2">
      <c r="A439" s="907"/>
      <c r="B439" s="41" t="s">
        <v>1909</v>
      </c>
      <c r="C439" s="908"/>
      <c r="D439" s="109">
        <f>5680+2820</f>
        <v>8500</v>
      </c>
      <c r="E439" s="100" t="s">
        <v>1965</v>
      </c>
      <c r="F439" s="933"/>
      <c r="G439" s="41" t="s">
        <v>1966</v>
      </c>
      <c r="H439" s="106"/>
      <c r="I439" s="106" t="s">
        <v>496</v>
      </c>
      <c r="J439" s="106" t="s">
        <v>496</v>
      </c>
      <c r="K439" s="21"/>
      <c r="L439" s="21"/>
      <c r="M439" s="106"/>
      <c r="N439" s="106" t="s">
        <v>496</v>
      </c>
      <c r="O439" s="21"/>
      <c r="P439" s="921" t="s">
        <v>1998</v>
      </c>
    </row>
    <row r="440" spans="1:16" s="13" customFormat="1" ht="57" customHeight="1" x14ac:dyDescent="0.2">
      <c r="A440" s="907"/>
      <c r="B440" s="41" t="s">
        <v>1909</v>
      </c>
      <c r="C440" s="908"/>
      <c r="D440" s="109">
        <v>34193.800000000003</v>
      </c>
      <c r="E440" s="100" t="s">
        <v>1967</v>
      </c>
      <c r="F440" s="933"/>
      <c r="G440" s="41" t="s">
        <v>1968</v>
      </c>
      <c r="H440" s="106"/>
      <c r="I440" s="106" t="s">
        <v>496</v>
      </c>
      <c r="J440" s="106" t="s">
        <v>496</v>
      </c>
      <c r="K440" s="21"/>
      <c r="L440" s="21"/>
      <c r="M440" s="106"/>
      <c r="N440" s="106" t="s">
        <v>496</v>
      </c>
      <c r="O440" s="21"/>
      <c r="P440" s="922"/>
    </row>
    <row r="441" spans="1:16" s="13" customFormat="1" ht="57" customHeight="1" x14ac:dyDescent="0.2">
      <c r="A441" s="907"/>
      <c r="B441" s="41" t="s">
        <v>1911</v>
      </c>
      <c r="C441" s="908"/>
      <c r="D441" s="109">
        <f>4194.3+11428.1</f>
        <v>15622.400000000001</v>
      </c>
      <c r="E441" s="100" t="s">
        <v>1969</v>
      </c>
      <c r="F441" s="933"/>
      <c r="G441" s="41" t="s">
        <v>1970</v>
      </c>
      <c r="H441" s="106" t="s">
        <v>496</v>
      </c>
      <c r="I441" s="21"/>
      <c r="J441" s="106" t="s">
        <v>496</v>
      </c>
      <c r="K441" s="21"/>
      <c r="L441" s="21"/>
      <c r="M441" s="106" t="s">
        <v>496</v>
      </c>
      <c r="N441" s="21"/>
      <c r="O441" s="21"/>
      <c r="P441" s="33"/>
    </row>
    <row r="442" spans="1:16" s="13" customFormat="1" ht="57" customHeight="1" x14ac:dyDescent="0.2">
      <c r="A442" s="907"/>
      <c r="B442" s="41" t="s">
        <v>1911</v>
      </c>
      <c r="C442" s="908"/>
      <c r="D442" s="109">
        <v>3875.5</v>
      </c>
      <c r="E442" s="100" t="s">
        <v>1971</v>
      </c>
      <c r="F442" s="933"/>
      <c r="G442" s="41" t="s">
        <v>1972</v>
      </c>
      <c r="H442" s="106" t="s">
        <v>496</v>
      </c>
      <c r="I442" s="21"/>
      <c r="J442" s="106" t="s">
        <v>496</v>
      </c>
      <c r="K442" s="21"/>
      <c r="L442" s="21"/>
      <c r="M442" s="106" t="s">
        <v>496</v>
      </c>
      <c r="N442" s="21"/>
      <c r="O442" s="21"/>
      <c r="P442" s="33"/>
    </row>
    <row r="443" spans="1:16" s="13" customFormat="1" ht="57" customHeight="1" x14ac:dyDescent="0.2">
      <c r="A443" s="907" t="s">
        <v>1073</v>
      </c>
      <c r="B443" s="41" t="s">
        <v>3337</v>
      </c>
      <c r="C443" s="908" t="s">
        <v>1989</v>
      </c>
      <c r="D443" s="109">
        <v>6375</v>
      </c>
      <c r="E443" s="100" t="s">
        <v>1973</v>
      </c>
      <c r="F443" s="933">
        <v>41529</v>
      </c>
      <c r="G443" s="41" t="s">
        <v>1974</v>
      </c>
      <c r="H443" s="106" t="s">
        <v>496</v>
      </c>
      <c r="I443" s="21"/>
      <c r="J443" s="106" t="s">
        <v>496</v>
      </c>
      <c r="K443" s="21"/>
      <c r="L443" s="21"/>
      <c r="M443" s="106" t="s">
        <v>496</v>
      </c>
      <c r="N443" s="21"/>
      <c r="O443" s="21"/>
      <c r="P443" s="33"/>
    </row>
    <row r="444" spans="1:16" s="13" customFormat="1" ht="57" customHeight="1" x14ac:dyDescent="0.2">
      <c r="A444" s="907"/>
      <c r="B444" s="41" t="s">
        <v>1912</v>
      </c>
      <c r="C444" s="908"/>
      <c r="D444" s="109">
        <v>72905.490000000005</v>
      </c>
      <c r="E444" s="100" t="s">
        <v>1975</v>
      </c>
      <c r="F444" s="933"/>
      <c r="G444" s="41" t="s">
        <v>1976</v>
      </c>
      <c r="H444" s="106" t="s">
        <v>496</v>
      </c>
      <c r="I444" s="21"/>
      <c r="J444" s="106" t="s">
        <v>496</v>
      </c>
      <c r="K444" s="21"/>
      <c r="L444" s="21"/>
      <c r="M444" s="106" t="s">
        <v>496</v>
      </c>
      <c r="N444" s="21"/>
      <c r="O444" s="21"/>
      <c r="P444" s="33"/>
    </row>
    <row r="445" spans="1:16" s="13" customFormat="1" ht="57" customHeight="1" x14ac:dyDescent="0.2">
      <c r="A445" s="907" t="s">
        <v>1074</v>
      </c>
      <c r="B445" s="41" t="s">
        <v>1911</v>
      </c>
      <c r="C445" s="908" t="s">
        <v>2518</v>
      </c>
      <c r="D445" s="109">
        <v>30175</v>
      </c>
      <c r="E445" s="100" t="s">
        <v>1977</v>
      </c>
      <c r="F445" s="933">
        <v>41585</v>
      </c>
      <c r="G445" s="41" t="s">
        <v>1978</v>
      </c>
      <c r="H445" s="106" t="s">
        <v>496</v>
      </c>
      <c r="I445" s="21"/>
      <c r="J445" s="106" t="s">
        <v>496</v>
      </c>
      <c r="K445" s="21"/>
      <c r="L445" s="21"/>
      <c r="M445" s="106" t="s">
        <v>496</v>
      </c>
      <c r="N445" s="21"/>
      <c r="O445" s="21"/>
      <c r="P445" s="33"/>
    </row>
    <row r="446" spans="1:16" s="13" customFormat="1" ht="57" customHeight="1" thickBot="1" x14ac:dyDescent="0.25">
      <c r="A446" s="930"/>
      <c r="B446" s="30" t="s">
        <v>1909</v>
      </c>
      <c r="C446" s="909"/>
      <c r="D446" s="110">
        <v>19715</v>
      </c>
      <c r="E446" s="101" t="s">
        <v>1979</v>
      </c>
      <c r="F446" s="934"/>
      <c r="G446" s="30" t="s">
        <v>1980</v>
      </c>
      <c r="H446" s="108" t="s">
        <v>496</v>
      </c>
      <c r="I446" s="35"/>
      <c r="J446" s="108" t="s">
        <v>496</v>
      </c>
      <c r="K446" s="35"/>
      <c r="L446" s="35"/>
      <c r="M446" s="108" t="s">
        <v>496</v>
      </c>
      <c r="N446" s="35"/>
      <c r="O446" s="35"/>
      <c r="P446" s="36"/>
    </row>
    <row r="447" spans="1:16" s="39" customFormat="1" ht="16.5" thickTop="1" x14ac:dyDescent="0.2">
      <c r="A447" s="11"/>
      <c r="D447" s="50"/>
      <c r="E447" s="115"/>
      <c r="F447" s="11"/>
    </row>
    <row r="448" spans="1:16" s="42" customFormat="1" x14ac:dyDescent="0.2">
      <c r="A448" s="1"/>
      <c r="D448" s="6"/>
      <c r="E448" s="10"/>
      <c r="F448" s="1"/>
    </row>
    <row r="449" spans="1:6" s="42" customFormat="1" x14ac:dyDescent="0.2">
      <c r="A449" s="1"/>
      <c r="D449" s="6"/>
      <c r="E449" s="10"/>
      <c r="F449" s="1"/>
    </row>
    <row r="450" spans="1:6" s="42" customFormat="1" x14ac:dyDescent="0.2">
      <c r="A450" s="1"/>
      <c r="D450" s="6"/>
      <c r="E450" s="10"/>
      <c r="F450" s="1"/>
    </row>
    <row r="451" spans="1:6" s="42" customFormat="1" x14ac:dyDescent="0.2">
      <c r="A451" s="1"/>
      <c r="D451" s="6"/>
      <c r="E451" s="10"/>
      <c r="F451" s="1"/>
    </row>
    <row r="452" spans="1:6" s="42" customFormat="1" x14ac:dyDescent="0.2">
      <c r="A452" s="1"/>
      <c r="D452" s="6"/>
      <c r="E452" s="10"/>
      <c r="F452" s="1"/>
    </row>
    <row r="453" spans="1:6" s="42" customFormat="1" x14ac:dyDescent="0.2">
      <c r="A453" s="1"/>
      <c r="D453" s="6"/>
      <c r="E453" s="10"/>
      <c r="F453" s="1"/>
    </row>
    <row r="454" spans="1:6" s="42" customFormat="1" x14ac:dyDescent="0.2">
      <c r="A454" s="1"/>
      <c r="D454" s="6"/>
      <c r="E454" s="10"/>
      <c r="F454" s="1"/>
    </row>
    <row r="455" spans="1:6" s="42" customFormat="1" x14ac:dyDescent="0.2">
      <c r="A455" s="1"/>
      <c r="D455" s="6"/>
      <c r="E455" s="10"/>
      <c r="F455" s="1"/>
    </row>
    <row r="456" spans="1:6" s="42" customFormat="1" x14ac:dyDescent="0.2">
      <c r="A456" s="1"/>
      <c r="D456" s="6"/>
      <c r="E456" s="10"/>
      <c r="F456" s="1"/>
    </row>
    <row r="457" spans="1:6" s="42" customFormat="1" x14ac:dyDescent="0.2">
      <c r="A457" s="1"/>
      <c r="D457" s="6"/>
      <c r="E457" s="10"/>
      <c r="F457" s="1"/>
    </row>
    <row r="458" spans="1:6" s="42" customFormat="1" x14ac:dyDescent="0.2">
      <c r="A458" s="1"/>
      <c r="D458" s="6"/>
      <c r="E458" s="10"/>
      <c r="F458" s="1"/>
    </row>
    <row r="459" spans="1:6" s="42" customFormat="1" x14ac:dyDescent="0.2">
      <c r="A459" s="1"/>
      <c r="D459" s="6"/>
      <c r="E459" s="10"/>
      <c r="F459" s="1"/>
    </row>
    <row r="460" spans="1:6" s="42" customFormat="1" x14ac:dyDescent="0.2">
      <c r="A460" s="1"/>
      <c r="D460" s="6"/>
      <c r="E460" s="10"/>
      <c r="F460" s="1"/>
    </row>
    <row r="461" spans="1:6" s="42" customFormat="1" x14ac:dyDescent="0.2">
      <c r="A461" s="1"/>
      <c r="D461" s="6"/>
      <c r="E461" s="10"/>
      <c r="F461" s="1"/>
    </row>
    <row r="462" spans="1:6" s="42" customFormat="1" x14ac:dyDescent="0.2">
      <c r="A462" s="1"/>
      <c r="D462" s="6"/>
      <c r="E462" s="10"/>
      <c r="F462" s="1"/>
    </row>
    <row r="463" spans="1:6" s="42" customFormat="1" x14ac:dyDescent="0.2">
      <c r="A463" s="1"/>
      <c r="D463" s="6"/>
      <c r="E463" s="10"/>
      <c r="F463" s="1"/>
    </row>
    <row r="464" spans="1:6" s="42" customFormat="1" x14ac:dyDescent="0.2">
      <c r="A464" s="1"/>
      <c r="D464" s="6"/>
      <c r="E464" s="10"/>
      <c r="F464" s="1"/>
    </row>
    <row r="465" spans="1:6" s="42" customFormat="1" x14ac:dyDescent="0.2">
      <c r="A465" s="1"/>
      <c r="D465" s="6"/>
      <c r="E465" s="10"/>
      <c r="F465" s="1"/>
    </row>
    <row r="466" spans="1:6" s="42" customFormat="1" x14ac:dyDescent="0.2">
      <c r="A466" s="1"/>
      <c r="D466" s="6"/>
      <c r="E466" s="10"/>
      <c r="F466" s="1"/>
    </row>
    <row r="467" spans="1:6" s="42" customFormat="1" x14ac:dyDescent="0.2">
      <c r="A467" s="1"/>
      <c r="D467" s="6"/>
      <c r="E467" s="10"/>
      <c r="F467" s="1"/>
    </row>
    <row r="468" spans="1:6" s="42" customFormat="1" x14ac:dyDescent="0.2">
      <c r="A468" s="1"/>
      <c r="D468" s="6"/>
      <c r="E468" s="10"/>
      <c r="F468" s="1"/>
    </row>
    <row r="469" spans="1:6" s="42" customFormat="1" x14ac:dyDescent="0.2">
      <c r="A469" s="1"/>
      <c r="D469" s="6"/>
      <c r="E469" s="10"/>
      <c r="F469" s="1"/>
    </row>
    <row r="470" spans="1:6" s="42" customFormat="1" x14ac:dyDescent="0.2">
      <c r="A470" s="1"/>
      <c r="D470" s="6"/>
      <c r="E470" s="10"/>
      <c r="F470" s="1"/>
    </row>
    <row r="471" spans="1:6" s="42" customFormat="1" x14ac:dyDescent="0.2">
      <c r="A471" s="1"/>
      <c r="D471" s="6"/>
      <c r="E471" s="10"/>
      <c r="F471" s="1"/>
    </row>
    <row r="472" spans="1:6" s="42" customFormat="1" x14ac:dyDescent="0.2">
      <c r="A472" s="1"/>
      <c r="D472" s="6"/>
      <c r="E472" s="10"/>
      <c r="F472" s="1"/>
    </row>
    <row r="473" spans="1:6" s="42" customFormat="1" x14ac:dyDescent="0.2">
      <c r="A473" s="1"/>
      <c r="D473" s="6"/>
      <c r="E473" s="10"/>
      <c r="F473" s="1"/>
    </row>
    <row r="474" spans="1:6" s="42" customFormat="1" x14ac:dyDescent="0.2">
      <c r="A474" s="1"/>
      <c r="D474" s="6"/>
      <c r="E474" s="10"/>
      <c r="F474" s="1"/>
    </row>
    <row r="475" spans="1:6" s="42" customFormat="1" x14ac:dyDescent="0.2">
      <c r="A475" s="1"/>
      <c r="D475" s="6"/>
      <c r="E475" s="10"/>
      <c r="F475" s="1"/>
    </row>
    <row r="476" spans="1:6" s="42" customFormat="1" x14ac:dyDescent="0.2">
      <c r="A476" s="1"/>
      <c r="D476" s="6"/>
      <c r="E476" s="10"/>
      <c r="F476" s="1"/>
    </row>
    <row r="477" spans="1:6" s="42" customFormat="1" x14ac:dyDescent="0.2">
      <c r="A477" s="1"/>
      <c r="D477" s="6"/>
      <c r="E477" s="10"/>
      <c r="F477" s="1"/>
    </row>
    <row r="478" spans="1:6" s="42"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mergeCells count="273">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 ref="C81:C82"/>
    <mergeCell ref="C83:C86"/>
    <mergeCell ref="C90:C91"/>
    <mergeCell ref="C93:C95"/>
    <mergeCell ref="C49:C50"/>
    <mergeCell ref="C52:C53"/>
    <mergeCell ref="C56:C57"/>
    <mergeCell ref="C58:C63"/>
    <mergeCell ref="C66:C68"/>
    <mergeCell ref="C70:C71"/>
    <mergeCell ref="C28:C29"/>
    <mergeCell ref="C30:C31"/>
    <mergeCell ref="C32:C33"/>
    <mergeCell ref="C36:C37"/>
    <mergeCell ref="C39:C42"/>
    <mergeCell ref="C43:C44"/>
    <mergeCell ref="G39:G42"/>
    <mergeCell ref="C75:C77"/>
    <mergeCell ref="C78:C80"/>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365:A366"/>
    <mergeCell ref="A371:A373"/>
    <mergeCell ref="C371:C373"/>
    <mergeCell ref="F368:F369"/>
    <mergeCell ref="F371:F373"/>
    <mergeCell ref="B368:B369"/>
    <mergeCell ref="C368:C369"/>
    <mergeCell ref="F365:F366"/>
    <mergeCell ref="A363:A364"/>
    <mergeCell ref="F363:F364"/>
    <mergeCell ref="D363:D364"/>
    <mergeCell ref="E363:E364"/>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A101:A108"/>
    <mergeCell ref="A90:A91"/>
    <mergeCell ref="A70:A71"/>
    <mergeCell ref="A93:A95"/>
    <mergeCell ref="A96:A99"/>
    <mergeCell ref="A83:A86"/>
    <mergeCell ref="A141:A142"/>
    <mergeCell ref="A110:A111"/>
    <mergeCell ref="A143:A145"/>
    <mergeCell ref="F101:F108"/>
    <mergeCell ref="F66:F68"/>
    <mergeCell ref="F81:F82"/>
    <mergeCell ref="F90:F91"/>
    <mergeCell ref="F83:F86"/>
    <mergeCell ref="F78:F80"/>
    <mergeCell ref="F93:F95"/>
    <mergeCell ref="G70:G71"/>
    <mergeCell ref="G66:G68"/>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s>
  <phoneticPr fontId="5" type="noConversion"/>
  <hyperlinks>
    <hyperlink ref="E359" r:id="rId1" display="\\Elizabethpc\2013\generalidades2013w\ORDENES DE BIENES Y SERVCIOS\6961 VIDRIO INDUSTRIAL.pdf"/>
    <hyperlink ref="E358" r:id="rId2" display="\\Elizabethpc\2013\generalidades2013w\ORDENES DE BIENES Y SERVCIOS\6959 DUTRIZ HERMANOS.pdf"/>
    <hyperlink ref="E357" r:id="rId3" display="\\Elizabethpc\2013\generalidades2013w\ORDENES DE BIENES Y SERVCIOS\6958 COLATINO.pdf"/>
    <hyperlink ref="E356" r:id="rId4" display="\\Elizabethpc\2013\generalidades2013w\ORDENES DE BIENES Y SERVCIOS\6954 ROBERTO JOSE FROY.pdf"/>
    <hyperlink ref="E355" r:id="rId5" display="\\Elizabethpc\2013\generalidades2013w\ORDENES DE BIENES Y SERVCIOS\6953 DATA &amp; GRAPHICS, S.A. DE C.V..pdf"/>
    <hyperlink ref="E354" r:id="rId6" display="\\Elizabethpc\2013\generalidades2013w\ORDENES DE BIENES Y SERVCIOS\6946 EDITORIAL ALTAMIRANO.pdf"/>
    <hyperlink ref="E353" r:id="rId7" display="\\Elizabethpc\2013\generalidades2013w\ORDENES DE BIENES Y SERVCIOS\6945 COLATINO.pdf"/>
    <hyperlink ref="E352" r:id="rId8" display="\\Elizabethpc\2013\generalidades2013w\ORDENES DE BIENES Y SERVCIOS\6943 JUAN CARLOS CASTRO LANDAVERDE.pdf"/>
    <hyperlink ref="E351" r:id="rId9" display="\\Elizabethpc\2013\generalidades2013w\ORDENES DE BIENES Y SERVCIOS\6952 JUAN CARLOS MENJIVAR DIAZ.pdf"/>
    <hyperlink ref="E350" r:id="rId10" display="\\Elizabethpc\2013\generalidades2013w\ORDENES DE BIENES Y SERVCIOS\6951 CIRCULO MILITAR..pdf"/>
    <hyperlink ref="E349" r:id="rId11" display="\\Elizabethpc\2013\generalidades2013w\ORDENES DE BIENES Y SERVCIOS\6947 CCAP, S.A. DE C.V..pdf"/>
    <hyperlink ref="E348" r:id="rId12" display="\\Elizabethpc\2013\generalidades2013w\ORDENES DE BIENES Y SERVCIOS\6957 SISECOR, SA DE CV.pdf"/>
    <hyperlink ref="E347" r:id="rId13" display="\\Elizabethpc\2013\generalidades2013w\ORDENES DE BIENES Y SERVCIOS\6942 MJ REMODELACIONES, S.A. DE C.V..pdf"/>
    <hyperlink ref="E346" r:id="rId14" display="\\Elizabethpc\2013\generalidades2013w\ORDENES DE BIENES Y SERVCIOS\6948 MJ REMODELACIONES.pdf"/>
    <hyperlink ref="E345" r:id="rId15" display="\\Elizabethpc\2013\generalidades2013w\ORDENES DE BIENES Y SERVCIOS\6941 DELIBANQUETES, S.A. DE C.V..pdf"/>
    <hyperlink ref="E344" r:id="rId16" display="\\Elizabethpc\2013\generalidades2013w\ORDENES DE BIENES Y SERVCIOS\6949 GRISELDA GUADALUPE.pdf"/>
    <hyperlink ref="E343" r:id="rId17" display="\\Elizabethpc\2013\generalidades2013wORDENES DE BIENES Y SERVCIOS\6956 FONDO DE ACTIV. ESPEC. M.O.P.pdf"/>
    <hyperlink ref="E342" r:id="rId18" display="\\Elizabethpc\2013\generalidades2013wORDENES DE BIENES Y SERVCIOS\6955 APROSSI.pdf"/>
    <hyperlink ref="E341" r:id="rId19" display="\\Elizabethpc\2013\generalidades2013w\ORDENES DE BIENES Y SERVCIOS\6933 COLATINO DE R.L.pdf"/>
    <hyperlink ref="E340" r:id="rId20" display="\\Elizabethpc\2013\generalidades2013w\ORDENES DE BIENES Y SERVCIOS\6932 DUTRIZ HERMANOS, S.A. DE C.V..pdf"/>
    <hyperlink ref="E339" r:id="rId21" display="\\Elizabethpc\2013\generalidades2013w\ORDENES DE BIENES Y SERVCIOS\6924 DUTRIZ HERMANOS, S.A. DE C.V..pdf"/>
    <hyperlink ref="E338" r:id="rId22" display="\\Elizabethpc\2013\generalidades2013w\ORDENES DE BIENES Y SERVCIOS\6940 MEGA FUTURO, S.A. DE C.V,.pdf"/>
    <hyperlink ref="E337" r:id="rId23" display="\\Elizabethpc\2013\generalidades2013w\ORDENES DE BIENES Y SERVCIOS\6939 OPERADORA DEL SUR, S.A. DE C.V..pdf"/>
    <hyperlink ref="E336" r:id="rId24" display="\\Elizabethpc\2013\generalidades2013w\ORDENES DE BIENES Y SERVCIOS\6937 - 6938 ALMACENES VIDRI, S.A. DE C.V..pdf"/>
    <hyperlink ref="E335" r:id="rId25" display="\\Elizabethpc\2013\generalidades2013w\ORDENES DE BIENES Y SERVCIOS\6936 GRISELDA GUADALUPE SIMON HERNANDEZ.pdf"/>
    <hyperlink ref="E334" r:id="rId26" display="\\Elizabethpc\2013\generalidades2013w\ORDENES DE BIENES Y SERVCIOS\6923 VAPPOR, S.A. DE C.V..pdf"/>
    <hyperlink ref="E333" r:id="rId27" display="\\Elizabethpc\2013\generalidades2013w\ORDENES DE BIENES Y SERVCIOS\6911 EDITORIAL ALTAMIRANO MADRIZ.pdf"/>
    <hyperlink ref="E332" r:id="rId28" display="\\Elizabethpc\2013\generalidades2013w\ORDENES DE BIENES Y SERVCIOS\6910 COLATINO.pdf"/>
    <hyperlink ref="E331" r:id="rId29" display="\\Elizabethpc\2013\generalidades2013w\ORDENES DE BIENES Y SERVCIOS\6930 EQUITEC, S.A. DE C.V..pdf"/>
    <hyperlink ref="E330" r:id="rId30" display="\\Elizabethpc\2013\generalidades2013w\ORDENES DE BIENES Y SERVCIOS\6931 MEDIIMPLANTES EL SALVADOR, S.A. DE C.V..pdf"/>
    <hyperlink ref="E329" r:id="rId31" display="\\Elizabethpc\2013\generalidades2013w\ORDENES DE BIENES Y SERVCIOS\6901 S &amp;S CONSULTORES EN DESARROLLO NEW.pdf"/>
    <hyperlink ref="E328" r:id="rId32" display="\\Elizabethpc\2013\generalidades2013w\ORDENES DE BIENES Y SERVCIOS\6929 ALBERTINA LUZ VELASCO.pdf"/>
    <hyperlink ref="E327" r:id="rId33" display="\\Elizabethpc\2013\generalidades2013w\ORDENES DE BIENES Y SERVCIOS\6925 OXGASA.pdf"/>
    <hyperlink ref="E326" r:id="rId34" display="\\Elizabethpc\2013\generalidades2013w\ORDENES DE BIENES Y SERVCIOS\6928 GENERAL SAFETY.pdf"/>
    <hyperlink ref="E325" r:id="rId35" display="\\Elizabethpc\2013\generalidades2013w\ORDENES DE BIENES Y SERVCIOS\6926 CASCO DE EL SALVADOR.pdf"/>
    <hyperlink ref="E324" r:id="rId36" display="\\Elizabethpc\2013\generalidades2013w\ORDENES DE BIENES Y SERVCIOS\6926 CASCO DE EL SALVADOR.pdf"/>
    <hyperlink ref="E323" r:id="rId37" display="\\Elizabethpc\2013\generalidades2013w\ORDENES DE BIENES Y SERVCIOS\6921 CALCULADORAS Y TECLADOS, S.A .DE C.V..pdf"/>
    <hyperlink ref="E322" r:id="rId38" display="\\Elizabethpc\2013\generalidades2013w\ORDENES DE BIENES Y SERVCIOS\6920 MULTILINE, S.A. DE C.V..pdf"/>
    <hyperlink ref="E321" r:id="rId39" display="\\Elizabethpc\2013\generalidades2013w\ORDENES DE BIENES Y SERVCIOS\6919 D´OFFICE, S.A. DE C.V..pdf"/>
    <hyperlink ref="E320" r:id="rId40" display="\\Elizabethpc\2013\generalidades2013w\ORDENES DE BIENES Y SERVCIOS\6918 CLAUDIA MIRNA POSADA.pdf"/>
    <hyperlink ref="E319" r:id="rId41" display="\\Elizabethpc\2013\generalidades2013w\ORDENES DE BIENES Y SERVCIOS\6912 ROBERTO ARTURO RODRIGUEZ.pdf"/>
    <hyperlink ref="E318" r:id="rId42" display="\\Elizabethpc\2013\generalidades2013w\ORDENES DE BIENES Y SERVCIOS\6902 JUAN JOSE MEJIA MENDOZA.pdf"/>
    <hyperlink ref="E317" r:id="rId43" display="\\Elizabethpc\2013\generalidades2013w\ORDENES DE BIENES Y SERVCIOS\6904 FORMULARIOS STANDARD.pdf"/>
    <hyperlink ref="E316" r:id="rId44" display="\\Elizabethpc\2013\generalidades2013w\ORDENES DE BIENES Y SERVCIOS\6913 MJ REMODELACIONES, S.A. DE C.V..pdf"/>
    <hyperlink ref="E315" r:id="rId45" display="\\Elizabethpc\2013\generalidades2013w\CONTRATOS 2013\CONTRATO DE SUMINISTRO N° 70-2013 MARIO GUEVARA.pdf"/>
    <hyperlink ref="E314" r:id="rId46" display="\\Elizabethpc\2013\generalidades2013w\ORDENES DE BIENES Y SERVCIOS\6898 JOSE GIL MAJANO.pdf"/>
    <hyperlink ref="E313" r:id="rId47" display="\\Elizabethpc\2013\generalidades2013w\ORDENES DE BIENES Y SERVCIOS\6890 COLATINO DE R.L..PDF"/>
    <hyperlink ref="E312" r:id="rId48" display="\\Elizabethpc\2013\generalidades2013w\ORDENES DE BIENES Y SERVCIOS\6889 DUTRIZ HERMANOS.PDF"/>
    <hyperlink ref="E311" r:id="rId49" display="\\Elizabethpc\2013\generalidades2013w\ORDENES DE BIENES Y SERVCIOS\6899 JARET NAUN MORAN SORTO.pdf"/>
    <hyperlink ref="E310" r:id="rId50" display="\\Elizabethpc\2013\generalidades2013w\ORDENES DE BIENES Y SERVCIOS\6917 TALLER DIDEA, S.A. DE C.V..pdf"/>
    <hyperlink ref="E309" r:id="rId51" display="\\Elizabethpc\2013\generalidades2013w\ORDENES DE BIENES Y SERVCIOS\6892 GLOBAL MOTORS, S.A. DE C.V..PDF"/>
    <hyperlink ref="E308" r:id="rId52" display="\\Elizabethpc\2013\generalidades2013w\ORDENES DE BIENES Y SERVCIOS\6916 COMERCIALIZADORA INTERAMERICANA.pdf"/>
    <hyperlink ref="E307" r:id="rId53" display="\\Elizabethpc\2013\generalidades2013w\ORDENES DE BIENES Y SERVCIOS\6891JOSE ROBERTO ORTIZ.PDF"/>
    <hyperlink ref="E306" r:id="rId54" display="\\Elizabethpc\2013\generalidades2013w\ORDENES DE BIENES Y SERVCIOS\6915 ACTIVE SYSTEMS SERVICES.pdf"/>
    <hyperlink ref="E305" r:id="rId55" display="\\Elizabethpc\2013\generalidades2013w\ORDENES DE BIENES Y SERVCIOS\6914 DATA &amp; GRAPHICS.pdf"/>
    <hyperlink ref="E304" r:id="rId56" display="\\Elizabethpc\2013\generalidades2013w\CONTRATOS 2013\CONTRATO DE SUMINISTRO N° 76-2013 RAF.pdf"/>
    <hyperlink ref="E303" r:id="rId57" display="\\Elizabethpc\2013\generalidades2013w\CONTRATOS 2013\CONTRATO DE SUMINISTRO N° 74-2013 DATA &amp; GRAPHIS.pdf"/>
    <hyperlink ref="E302" r:id="rId58" display="\\Elizabethpc\2013\generalidades2013w\CONTRATOS 2013\CONTRATO DE SUMINISTRO N° 75-2013 SEGACORP.pdf"/>
    <hyperlink ref="E301" r:id="rId59" display="\\Elizabethpc\2013\generalidades2013w\ORDENES DE BIENES Y SERVCIOS\6944 FRANCISCO REYES ROMERO.pdf"/>
    <hyperlink ref="E300" r:id="rId60" display="\\Elizabethpc\2013\generalidades2013w\ORDENES DE BIENES Y SERVCIOS\6900 COMUNICACIONES IBW EL SALVADOR.pdf"/>
    <hyperlink ref="E298" r:id="rId61" display="\\Elizabethpc\2013\generalidades2013w\ORDENES DE BIENES Y SERVCIOS\6909 VIDRIO INDUSTRIAL, S.A. DE C.V..pdf"/>
    <hyperlink ref="E297" r:id="rId62" display="\\Elizabethpc\2013\generalidades2013w\CONTRATOS 2013\CONTRATO DE SUMINISTRO N° 69-2013 GUMARSAL, S.A. DE C.V..pdf"/>
    <hyperlink ref="E296" r:id="rId63" display="\\Elizabethpc\2013\generalidades2013w\CONTRATOS 2013\CONTRATO DE SUMINISTRO N° 68-2013 FELIX RIVAS.pdf"/>
    <hyperlink ref="E295" r:id="rId64" display="\\Elizabethpc\2013\generalidades2013w\ORDENES DE BIENES Y SERVCIOS\6897 SAVAL, S.A. DE C.V..pdf"/>
    <hyperlink ref="E294" r:id="rId65" display="\\Elizabethpc\2013\generalidades2013w\ORDENES DE BIENES Y SERVCIOS\6896 LIBRERIA Y PAPELERIA EL NUEVO SIGLO.pdf"/>
    <hyperlink ref="E293" r:id="rId66" display="\\Elizabethpc\2013\generalidades2013w\ORDENES DE BIENES Y SERVCIOS\6895 NOE ALBERTO GUILLEN.pdf"/>
    <hyperlink ref="E292" r:id="rId67" display="\\Elizabethpc\2013\generalidades2013w\ORDENES DE BIENES Y SERVCIOS\6894 CALCULADORAS Y TECLADOS.pdf"/>
    <hyperlink ref="E291" r:id="rId68" display="\\Elizabethpc\2013\generalidades2013w\ORDENES DE BIENES Y SERVCIOS\6865 DUTRIZ HERMANOS.PDF"/>
    <hyperlink ref="E290" r:id="rId69" display="\\Elizabethpc\2013\generalidades2013w\ORDENES DE BIENES Y SERVCIOS\6866 JOSE EDGARDO HERNANDEZ PINEDA.PDF"/>
    <hyperlink ref="E289" r:id="rId70" display="\\Elizabethpc\2013\generalidades2013w\ORDENES DE BIENES Y SERVCIOS\6867 LIBRERIA Y PAPELERIA EL NUEVO SIGLO.PDF"/>
    <hyperlink ref="E288" r:id="rId71" display="\\Elizabethpc\2013\generalidades2013w\ORDENES DE BIENES Y SERVCIOS\6882 JOSE EDGARDO HERNANDEZ PINEDA.PDF"/>
    <hyperlink ref="E287" r:id="rId72" display="\\Elizabethpc\2013\generalidades2013w\ORDENES DE BIENES Y SERVCIOS\6881 MAGNO ALDEMAR GONZALEZ.PDF"/>
    <hyperlink ref="E286" r:id="rId73" display="\\Elizabethpc\2013\generalidades2013w\ORDENES DE BIENES Y SERVCIOS\6880 JOSE EDGARDO HERNANDEZ.PDF"/>
    <hyperlink ref="E285" r:id="rId74" display="\\Elizabethpc\2013\generalidades2013w\ORDENES DE BIENES Y SERVCIOS\6879 COMERCIALIZADORA BF INTERNACIONAL, S.A. DEV..PDF"/>
    <hyperlink ref="E284" r:id="rId75" display="\\Elizabethpc\2013\generalidades2013w\ORDENES DE BIENES Y SERVCIOS\6871 RICOH EL SALVADOR.PDF"/>
    <hyperlink ref="E283" r:id="rId76" display="\\Elizabethpc\2013\generalidades2013w\ORDENES DE BIENES Y SERVCIOS\6869 DPG, S.A. DE C.V..PDF"/>
    <hyperlink ref="E282" r:id="rId77" display="\\Elizabethpc\2013\generalidades2013w\ORDENES DE BIENES Y SERVCIOS\6872 PBS EL SALVADOR.PDF"/>
    <hyperlink ref="E281" r:id="rId78" display="\\Elizabethpc\2013\generalidades2013w\ORDENES DE BIENES Y SERVCIOS\6870 DATA &amp; GRAPHIC.PDF"/>
    <hyperlink ref="E280" r:id="rId79" display="\\Elizabethpc\2013\generalidades2013w\ORDENES DE BIENES Y SERVCIOS\6868 IMPRESOS MULTIPLES.PDF"/>
    <hyperlink ref="E279" r:id="rId80" display="\\Elizabethpc\2013\generalidades2013w\ORDENES DE BIENES Y SERVCIOS\6885 LIDIA MARTINEZ.PDF"/>
    <hyperlink ref="E278" r:id="rId81" display="\\Elizabethpc\2013\generalidades2013w\ORDENES DE BIENES Y SERVCIOS\6888 COMERCIALIZADORA BF INTERNACIONAL.PDF"/>
    <hyperlink ref="E277" r:id="rId82" display="\\Elizabethpc\2013\generalidades2013w\ORDENES DE BIENES Y SERVCIOS\6886 OXIGENO Y GASES.PDF"/>
    <hyperlink ref="E276" r:id="rId83" display="\\Elizabethpc\2013\generalidades2013w\ORDENES DE BIENES Y SERVCIOS\6887 ELECTROLAB MEDIC, S.A. DE C.V.PDF"/>
    <hyperlink ref="E275" r:id="rId84" display="\\Elizabethpc\2013\generalidades2013w\CONTRATOS 2013\CONTRATO DE SUMINISTRO N° 67-2013 FARMACIA SAN NICOLAS.PDF"/>
    <hyperlink ref="E274" r:id="rId85" display="\\Elizabethpc\2013\generalidades2013w\ORDENES DE BIENES Y SERVCIOS\6862 ALMACENES VIDRI, S.A. DE C.V..PDF"/>
    <hyperlink ref="E273" r:id="rId86" display="\\Elizabethpc\2013\generalidades2013w\ORDENES DE BIENES Y SERVCIOS\6883- 6884 INFRA DE EL SALVADOR1.pdf"/>
    <hyperlink ref="E272" r:id="rId87" display="\\Elizabethpc\2013\generalidades2013w\ORDENES DE BIENES Y SERVCIOS\6905 SERVICIOS TECNICOS MEDICOS.pdf"/>
    <hyperlink ref="E271" r:id="rId88" display="\\Elizabethpc\2013\generalidades2013w\ORDENES DE BIENES Y SERVCIOS\6907 OXIGENO Y GASES.pdf"/>
    <hyperlink ref="E270" r:id="rId89" display="\\Elizabethpc\2013\generalidades2013w\ORDENES DE BIENES Y SERVCIOS\6908 ELECTROLAB MEDIC.pdf"/>
    <hyperlink ref="E269" r:id="rId90" display="\\Elizabethpc\2013\generalidades2013w\ORDENES DE BIENES Y SERVCIOS\6906 LIDIA MARTINEZ DE MARROQUIN.pdf"/>
    <hyperlink ref="E268" r:id="rId91" display="\\Elizabethpc\2013\generalidades2013w\ORDENES DE BIENES Y SERVCIOS\6864 MARIO GUEVARA.PDF"/>
    <hyperlink ref="E267" r:id="rId92" display="\\Elizabethpc\2013\generalidades2013w\ORDENES DE BIENES Y SERVCIOS\6863 CARLOS ERNESTO ELIAS.PDF"/>
    <hyperlink ref="E266" r:id="rId93" display="\\Elizabethpc\2013\generalidades2013w\ORDENES DE BIENES Y SERVCIOS\6857 DUTRIZ HERMANOS, S.A. DE C.V..PDF"/>
    <hyperlink ref="E265" r:id="rId94" display="\\Elizabethpc\2013\generalidades2013w\ORDENES DE BIENES Y SERVCIOS\6856 LUIS EDUARDO VAQUERO ANDRADE.pdf"/>
    <hyperlink ref="E264" r:id="rId95" display="\\Elizabethpc\2013\generalidades2013w\ORDENES DE BIENES Y SERVCIOS\6849 FREUND DE EL SALVADOR.pdf"/>
    <hyperlink ref="E263" r:id="rId96" display="\\Elizabethpc\2013\generalidades2013w\ORDENES DE BIENES Y SERVCIOS\6852 MARIO EUGENIO GUEVARA.PDF"/>
    <hyperlink ref="E262" r:id="rId97" display="\\Elizabethpc\2013\generalidades2013w\ORDENES DE BIENES Y SERVCIOS\6854 JOAQUIN ANTONIO FUENTES.PDF"/>
    <hyperlink ref="E261" r:id="rId98" display="\\Elizabethpc\2013\generalidades2013w\ORDENES DE BIENES Y SERVCIOS\6853 WINZER, CORPORACION.PDF"/>
    <hyperlink ref="E260" r:id="rId99" display="\\Elizabethpc\2013\generalidades2013w\ORDENES DE BIENES Y SERVCIOS\6855 FELIX ADAN RIVAS UMAÑA.PDF"/>
    <hyperlink ref="E259" r:id="rId100" display="\\Elizabethpc\2013\generalidades2013w\CONTRATOS 2013\CONTRATO DE SUMINISTRO N° 66-2013 JOSE MONTEROSA.PDF"/>
    <hyperlink ref="E258" r:id="rId101" display="\\Elizabethpc\2013\generalidades2013w\CONTRATOS 2013\CONTRATO DE SUMINISTRO N° 65-2013 CARLOS ELÍAS.PDF"/>
    <hyperlink ref="E257" r:id="rId102" display="\\Elizabethpc\2013\generalidades2013w\ORDENES DE BIENES Y SERVCIOS\6842 MARIO EUGENIO GUEVARA MARTINEZ.pdf"/>
    <hyperlink ref="E256" r:id="rId103" display="\\Elizabethpc\2013\generalidades2013w\ORDENES DE BIENES Y SERVCIOS\6832 EDITORA EL MUNDO.PDF"/>
    <hyperlink ref="E255" r:id="rId104" display="\\Elizabethpc\2013\generalidades2013w\ORDENES DE BIENES Y SERVCIOS\6848 JEREMIAS DE JESUS ARTIGA.PDF"/>
    <hyperlink ref="E254" r:id="rId105" display="\\Elizabethpc\2013\generalidades2013w\ORDENES DE BIENES Y SERVCIOS\6844 DÓFFICE, S.A. DE C.V..PDF"/>
    <hyperlink ref="E253" r:id="rId106" display="\\Elizabethpc\2013\generalidades2013w\ORDENES DE BIENES Y SERVCIOS\6845 INTERVISION.PDF"/>
    <hyperlink ref="E252" r:id="rId107" display="\\Elizabethpc\2013\generalidades2013w\ORDENES DE BIENES Y SERVCIOS\6843 CONSTRUMARKET.PDF"/>
    <hyperlink ref="E251" r:id="rId108" display="\\Elizabethpc\2013\generalidades2013w\ORDENES DE BIENES Y SERVCIOS\6841 OPERADORA DEL SUR,.PDF"/>
    <hyperlink ref="E250" r:id="rId109" display="\\Elizabethpc\2013\generalidades2013w\ORDENES DE BIENES Y SERVCIOS\6846 CLUADIA MIRNA POSADA.PDF"/>
    <hyperlink ref="E249" r:id="rId110" display="\\Elizabethpc\2013\generalidades2013w\ORDENES DE BIENES Y SERVCIOS\6829 DUTRIZ HERMANOS.PDF"/>
    <hyperlink ref="E248" r:id="rId111" display="\\Elizabethpc\2013\generalidades2013w\ORDENES DE BIENES Y SERVCIOS\6850 MAR Y ASOCIADOS.PDF"/>
    <hyperlink ref="E247" r:id="rId112" display="\\Elizabethpc\2013\generalidades2013w\ORDENES DE BIENES Y SERVCIOS\6839 TELECOMODA.pdf"/>
    <hyperlink ref="E246" r:id="rId113" display="\\Elizabethpc\2013\generalidades2013w\ORDENES DE BIENES Y SERVCIOS\6825 EDITORIAL ALTAMIRANO MADRIZ, S.A. DE C.V..PDF"/>
    <hyperlink ref="E245" r:id="rId114" display="\\Elizabethpc\2013\generalidades2013w\ORDENES DE BIENES Y SERVCIOS\6824 DUTRIZ HERMANOS, S.A. DE C.V..PDF"/>
    <hyperlink ref="E244" r:id="rId115" display="\\Elizabethpc\2013\generalidades2013w\ORDENES DE BIENES Y SERVCIOS\6840 ELECTROLAB MEDIC.PDF"/>
    <hyperlink ref="E243" r:id="rId116" display="\\Elizabethpc\2013\generalidades2013w\ORDENES DE BIENES Y SERVCIOS\6838 INNOVACIONES MEDICAS, S.A. DE C.V..PDF"/>
    <hyperlink ref="E242" r:id="rId117" display="\\Elizabethpc\2013\generalidades2013w\ORDENES DE BIENES Y SERVCIOS\6836 MARIO EUGENIO GUEVARA MARTINEZ.PDF"/>
    <hyperlink ref="E241" r:id="rId118" display="\\Elizabethpc\2013\generalidades2013w\ORDENES DE BIENES Y SERVCIOS\6823 HOTELES, S.A. DE C.V..pdf"/>
    <hyperlink ref="E240" r:id="rId119" display="\\Elizabethpc\2013\generalidades2013w\ORDENES DE BIENES Y SERVCIOS\6828 VIDUC, S.A. DE C.V..PDF"/>
    <hyperlink ref="E239" r:id="rId120" display="\\Elizabethpc\2013\generalidades2013w\ORDENES DE BIENES Y SERVCIOS\6833 RAF, S.A. DE C.V..PDF"/>
    <hyperlink ref="E238" r:id="rId121" display="\\Elizabethpc\2013\generalidades2013w\ORDENES DE BIENES Y SERVCIOS\6827 JORGE ANTONIO ABARCA CORADO.pdf"/>
    <hyperlink ref="E237" r:id="rId122" display="\\Elizabethpc\2013\generalidades2013w\ORDENES DE BIENES Y SERVCIOS\6819 PROPOL.PDF"/>
    <hyperlink ref="E236" r:id="rId123" display="\\Elizabethpc\2013\generalidades2013w\ORDENES DE BIENES Y SERVCIOS\6826 ELECTROLAB MEDIC.PDF"/>
    <hyperlink ref="E235" r:id="rId124" display="\\Elizabethpc\2013\generalidades2013w\ORDENES DE BIENES Y SERVCIOS\6837 ROSA MARIA MANCIA DE REYES.PDF"/>
    <hyperlink ref="E234" r:id="rId125" display="\\Elizabethpc\2013\generalidades2013w\ORDENES DE BIENES Y SERVCIOS\6804 EDITORIAL EL MUNDO, S.A..PDF"/>
    <hyperlink ref="E233" r:id="rId126" display="\\Elizabethpc\2013\generalidades2013w\CONTRATOS 2013\CONTRATO DE SERVICIO N° 62-2013 CASA DEL ACCESORIO.PDF"/>
    <hyperlink ref="E232" r:id="rId127" display="\\Elizabethpc\2013\generalidades2013w\ORDENES DE BIENES Y SERVCIOS\6834 SERVICES AND REPRESENTATIONS, S.A. DE C.V..pdf"/>
    <hyperlink ref="E231" r:id="rId128" display="\\Elizabethpc\2013\generalidades2013w\ORDENES DE BIENES Y SERVCIOS\6805 FORMAS ARTES Y SERVICIOS, S.A. DE C.V..PDF"/>
    <hyperlink ref="E230" r:id="rId129" display="\\Elizabethpc\2013\generalidades2013w\ORDENES DE BIENES Y SERVCIOS\6801 EDITORIAL EL MUNDO, S.A..pdf"/>
    <hyperlink ref="E229" r:id="rId130" display="\\Elizabethpc\2013\generalidades2013w\ORDENES DE BIENES Y SERVCIOS\6828 VIDUC, S.A. DE C.V..PDF"/>
    <hyperlink ref="E228" r:id="rId131" display="\\Elizabethpc\2013\generalidades2013w\ORDENES DE BIENES Y SERVCIOS\6822 CARLOS ERNESTO ELIAS AVALOS.PDF"/>
    <hyperlink ref="E227" r:id="rId132" display="\\Elizabethpc\2013\generalidades2013w\ORDENES DE BIENES Y SERVCIOS\6831 JOSE PEDRO PALACIOS.PDF"/>
    <hyperlink ref="E226" r:id="rId133" display="\\Elizabethpc\2013\generalidades2013w\ORDENES DE BIENES Y SERVCIOS\6820 LIDIA MARTINEZ.pdf"/>
    <hyperlink ref="E225" r:id="rId134" display="\\Elizabethpc\2013\generalidades2013w\ORDENES DE BIENES Y SERVCIOS\6797 HOTEL GRECIA REAL.PDF"/>
    <hyperlink ref="E224" r:id="rId135" display="\\Elizabethpc\2013\generalidades2013w\ORDENES DE BIENES Y SERVCIOS\6793-6802  ANNA´S TRAVEL SERVICE.pdf"/>
    <hyperlink ref="E223" r:id="rId136" display="\\Elizabethpc\2013\generalidades2013w\ORDENES DE BIENES Y SERVCIOS\6803 MULTILINE, S.A. DE C.V..PDF"/>
    <hyperlink ref="E222" r:id="rId137" display="\\Elizabethpc\2013\generalidades2013w\ORDENES DE BIENES Y SERVCIOS\6806 CENTRO AUDIOLOGICO MEDICO, S.A. DE C.V..PDF"/>
    <hyperlink ref="E221" r:id="rId138" display="\\Elizabethpc\2013\generalidades2013w\ORDENES DE BIENES Y SERVCIOS\6807 INNOVACIONES MEDICAS, S.A. DE C.V..PDF"/>
    <hyperlink ref="E220" r:id="rId139" display="\\Elizabethpc\2013\generalidades2013w\ORDENES DE BIENES Y SERVCIOS\6811 CARLOS ERNESTO ELIAS AVALOS.PDF"/>
    <hyperlink ref="E219" r:id="rId140" display="\\Elizabethpc\2013\generalidades2013w\ORDENES DE BIENES Y SERVCIOS\6830 NOVOGIFTS, S.A. DE C.V..PDF"/>
    <hyperlink ref="E218" r:id="rId141" display="\\Elizabethpc\2013\generalidades2013w\ORDENES DE BIENES Y SERVCIOS\6818 MARCIAL PERDOMO RUIZ.PDF"/>
    <hyperlink ref="E217" r:id="rId142" display="\\Elizabethpc\2013\generalidades2013w\ORDENES DE BIENES Y SERVCIOS\6817 JOSE ALFREDO RODDRIGUEZ.PDF"/>
    <hyperlink ref="E216" r:id="rId143" display="\\Elizabethpc\2013\generalidades2013w\ORDENES DE BIENES Y SERVCIOS\6816 RODRIGO JESUS QUEZADA.PDF"/>
    <hyperlink ref="E215" r:id="rId144" display="\\Elizabethpc\2013\generalidades2013w\ORDENES DE BIENES Y SERVCIOS\6815 BUENAVENTURA ARGUETA CHICA.PDF"/>
    <hyperlink ref="E214" r:id="rId145" display="\\Elizabethpc\2013\generalidades2013w\ORDENES DE BIENES Y SERVCIOS\6814 AGROSERVICIO EL SURCO.PDF"/>
    <hyperlink ref="E213" r:id="rId146" display="\\Elizabethpc\2013\generalidades2013w\ORDENES DE BIENES Y SERVCIOS\6813 WINZER, CPYS, S.A. DE C.V..PDF"/>
    <hyperlink ref="E212" r:id="rId147" display="\\Elizabethpc\2013\generalidades2013w\ORDENES DE BIENES Y SERVCIOS\6787 EDITORA EL MUNDO.PDF"/>
    <hyperlink ref="E211" r:id="rId148" display="\\Elizabethpc\2013\generalidades2013w\ORDENES DE BIENES Y SERVCIOS\6792 DATA &amp; GRAFIC.PDF"/>
    <hyperlink ref="E210" r:id="rId149" display="\\Elizabethpc\2013\generalidades2013w\ORDENES DE BIENES Y SERVCIOS\6795 INNOVACIONES MEDICAS, S.A. DE C.V..PDF"/>
    <hyperlink ref="E209" r:id="rId150" display="\\Elizabethpc\2013\generalidades2013w\ORDENES DE BIENES Y SERVCIOS\6794 GRUPO CARSON, S.A. DE C.V..PDF"/>
    <hyperlink ref="E208" r:id="rId151" display="\\Elizabethpc\2013\generalidades2013w\ORDENES DE BIENES Y SERVCIOS\6796 PATRONATO DEL CUERPO DE BOMBEROS DE EL SALVADOR.PDF"/>
    <hyperlink ref="E207" r:id="rId152" display="\\Elizabethpc\2013\generalidades2013w\ORDENES DE BIENES Y SERVCIOS\6798 JORGE ANTONIO ABARCA CORADO.PDF"/>
    <hyperlink ref="E206" r:id="rId153" display="\\Elizabethpc\2013\generalidades2013w\ORDENES DE BIENES Y SERVCIOS\6789 OD EL SALVADOR LIMITADA DE CV.PDF"/>
    <hyperlink ref="E205" r:id="rId154" display="\\Elizabethpc\2013\generalidades2013w\ORDENES DE BIENES Y SERVCIOS\6791 IMPRESOS MULTIPLES, S.A. DE C.V..pdf"/>
    <hyperlink ref="E204" r:id="rId155" display="\\Elizabethpc\2013\generalidades2013w\ORDENES DE BIENES Y SERVCIOS\6777 EDITORIAL ALTAMIRANO.PDF"/>
    <hyperlink ref="E203" r:id="rId156" display="\\Elizabethpc\2013\generalidades2013w\CONTRATOS 2013\CONTRATO DE SERVICIOS N° 44-2013 VALESOLO, S.A. DE C.V..PDF"/>
    <hyperlink ref="E202" r:id="rId157" display="\\Elizabethpc\2013\generalidades2013w\ORDENES DE BIENES Y SERVCIOS\6800 MARIA ESTER ORELLANA BONILLA.PDF"/>
    <hyperlink ref="E201" r:id="rId158" display="\\Elizabethpc\2013\generalidades2013w\CONTRATOS 2013\CONTRATO DE SERVICIO N° 46-2013 SETCS, S.A. DE C.V..PDF"/>
    <hyperlink ref="E200" r:id="rId159" display="\\Elizabethpc\2013\generalidades2013w\CONTRATOS 2013\CONTRATO DE SERVICIO N° 45-2013 SETCS, S.A. DE C.V..PDF"/>
    <hyperlink ref="E199" r:id="rId160" display="\\Elizabethpc\2013\generalidades2013w\CONTRATOS 2013\CONTRATO DE SUMINISTRO N° 47-2013 DIDEA.PDF"/>
    <hyperlink ref="E198" r:id="rId161" display="\\Elizabethpc\2013\generalidades2013w\CONTRATOS 2013\CONTRATO DE SUMINISTRO N° 53-2013 ELECTROLAB, S.A. DE C.V..PDF"/>
    <hyperlink ref="E197" r:id="rId162" display="\\Elizabethpc\2013\generalidades2013w\CONTRATOS 2013\CONTRATO DE SUMINISTRO N° 52-2013 LIDIA MARTINEZ.PDF"/>
    <hyperlink ref="E196" r:id="rId163" display="\\Elizabethpc\2013\generalidades2013w\ORDENES DE BIENES Y SERVCIOS\6771 EDITORA EL MUNDO, S.A..PDF"/>
    <hyperlink ref="E195" r:id="rId164" display="\\Elizabethpc\2013\generalidades2013w\ORDENES DE BIENES Y SERVCIOS\6770 EDITORIAL ALTAMIRANO.PDF"/>
    <hyperlink ref="E194" r:id="rId165" display="\\Elizabethpc\2013\generalidades2013w\ORDENES DE BIENES Y SERVCIOS\6768 COLATINO DE RL.PDF"/>
    <hyperlink ref="E193" r:id="rId166" display="\\Elizabethpc\2013\generalidades2013w\ORDENES DE BIENES Y SERVCIOS\6769 EDITORIAL ALTAMIRANO MADRIZ.PDF"/>
    <hyperlink ref="E192" r:id="rId167" display="\\Elizabethpc\2013\generalidades2013w\ORDENES DE BIENES Y SERVCIOS\6760 COLATINO.PDF"/>
    <hyperlink ref="E191" r:id="rId168" display="\\Elizabethpc\2013\generalidades2013w\ORDENES DE BIENES Y SERVCIOS\6752 DUTRIZ HERMANOS, S.A. DE C.V..PDF"/>
    <hyperlink ref="E190" r:id="rId169" display="\\Elizabethpc\2013\generalidades2013w\ORDENES DE BIENES Y SERVCIOS\6788 SCREENCHECK EL SALVADOR.PDF"/>
    <hyperlink ref="E189" r:id="rId170" display="\\Elizabethpc\2013\generalidades2013w\CONTRATOS 2013\CONTRATO DE SUMINISTRO N° 39-2013 RICOH.PDF"/>
    <hyperlink ref="E188" r:id="rId171" display="\\Elizabethpc\2013\generalidades2013w\ORDENES DE BIENES Y SERVCIOS\6786 DATA &amp; GRAPHICS, S.A. DE C.V..PDF"/>
    <hyperlink ref="E187" r:id="rId172" display="\\Elizabethpc\2013\generalidades2013w\CONTRATOS 2013\CONTRATO DE SUMINISTRO N° 38-2013 FRANCISCO REYES ROMERO.PDF"/>
    <hyperlink ref="E186" r:id="rId173" display="\\Elizabethpc\2013\generalidades2013w\ORDENES DE BIENES Y SERVCIOS\6767 FUMIGADORA Y FORMULADORA CAMPOS, S.A. DE C.V..PDF"/>
    <hyperlink ref="E185" r:id="rId174" display="\\Elizabethpc\2013\generalidades2013w\ORDENES DE BIENES Y SERVCIOS\6756 EDIDTORIAL ALTAMIRANO.PDF"/>
    <hyperlink ref="E184" r:id="rId175" display="\\Elizabethpc\2013\generalidades2013w\ORDENES DE BIENES Y SERVCIOS\6755 COLATINO.PDF"/>
    <hyperlink ref="E183" r:id="rId176" display="\\Elizabethpc\2013\generalidades2013w\ORDENES DE BIENES Y SERVCIOS\6775 GLOBAL MOTORS, S.A. DE C.V..PDF"/>
    <hyperlink ref="E182" r:id="rId177" display="\\Elizabethpc\2013\generalidades2013w\ORDENES DE BIENES Y SERVCIOS\6765 AGROCOMER, S.A. DE C.V..PDF"/>
    <hyperlink ref="E181" r:id="rId178" display="\\Elizabethpc\2013\generalidades2013w\ORDENES DE BIENES Y SERVCIOS\6757 OXIGENO Y GASES DE EL SALVADOR.PDF"/>
    <hyperlink ref="E180" r:id="rId179" display="\\Elizabethpc\2013\generalidades2013w\ORDENES DE BIENES Y SERVCIOS\6753 JULIO NEFTALI CAÑAS Z.pdf"/>
    <hyperlink ref="E179" r:id="rId180" display="\\Elizabethpc\2013\generalidades2013w\ORDENES DE BIENES Y SERVCIOS\6752 DUTRIZ HERMANOS, S.A. DE C.V..PDF"/>
    <hyperlink ref="E178" r:id="rId181" display="\\Elizabethpc\2013\generalidades2013w\ORDENES DE BIENES Y SERVCIOS\6861 FELIX ADAN RIVAS.PDF"/>
    <hyperlink ref="E177" r:id="rId182" display="\\Elizabethpc\2013\generalidades2013w\ORDENES DE BIENES Y SERVCIOS\6860 JOSE DIMAS SANDOVAL.PDF"/>
    <hyperlink ref="E176" r:id="rId183" display="\\Elizabethpc\2013\generalidades2013w\ORDENES DE BIENES Y SERVCIOS\6859 ANTONIO VIDES ALEMAN.PDF"/>
    <hyperlink ref="E175" r:id="rId184" display="\\Elizabethpc\2013\generalidades2013w\ORDENES DE BIENES Y SERVCIOS\6858 CASIMIRO LOPEZ GIL.PDF"/>
    <hyperlink ref="E174" r:id="rId185" display="\\Elizabethpc\2013\generalidades2013w\ORDENES DE BIENES Y SERVCIOS\6790 GRUPO GOVIOTTA DE CENTROAMERICA.PDF"/>
    <hyperlink ref="E173" r:id="rId186" display="\\Elizabethpc\2013\generalidades2013w\ORDENES DE BIENES Y SERVCIOS\6762 MERCEDES VARELA CHAVARRIA.PDF"/>
    <hyperlink ref="E172" r:id="rId187" display="\\Elizabethpc\2013\generalidades2013w\CONTRATOS 2013\CONTRATO DE SUMINISTRO N° 71-2013 FELIX RIVAS..pdf"/>
    <hyperlink ref="E171" r:id="rId188" display="\\Elizabethpc\2013\generalidades2013w\ORDENES DE BIENES Y SERVCIOS\6772 ALMACENES VIDRI, S.A. DE C.V..PDF"/>
    <hyperlink ref="E170" r:id="rId189" display="\\Elizabethpc\2013\generalidades2013w\ORDENES DE BIENES Y SERVCIOS\6773 VIDUC, S.A. DE C.V..PDF"/>
    <hyperlink ref="E169" r:id="rId190" display="\\Elizabethpc\2013\generalidades2013w\ORDENES DE BIENES Y SERVCIOS\6774 OXIGENO Y GASES DE EL SALVADOR, S.A. DE C.V..PDF"/>
    <hyperlink ref="E168" r:id="rId191" display="\\Elizabethpc\2013\generalidades2013w\ORDENES DE BIENES Y SERVCIOS\6851 FELIX ADAN RIVAS UMAÑA.PDF"/>
    <hyperlink ref="E167" r:id="rId192" display="\\Elizabethpc\2013\generalidades2013w\ORDENES DE BIENES Y SERVCIOS\6750 ARSEGUI DE EL SALVADOR.PDF"/>
    <hyperlink ref="E166" r:id="rId193" display="\\Elizabethpc\2013\generalidades2013w\ORDENES DE BIENES Y SERVCIOS\6751 INDUSTRIAS GRAFICAS VIMTAZA, S.A. DE C.V..PDF"/>
    <hyperlink ref="E165" r:id="rId194" display="\\Elizabethpc\2013\generalidades2013w\ORDENES DE BIENES Y SERVCIOS\6766 PASTRANA, S.A. DE C.V..PDF"/>
    <hyperlink ref="E164" r:id="rId195" display="\\Elizabethpc\2013\generalidades2013w\ORDENES DE BIENES Y SERVCIOS\6758 EQUITEC, S.A. DE C.V..PDF"/>
    <hyperlink ref="E163" r:id="rId196" display="\\Elizabethpc\2013\generalidades2013w\ORDENES DE BIENES Y SERVCIOS\6748 MARIA MURGA.PDF"/>
    <hyperlink ref="E162" r:id="rId197" display="\\Elizabethpc\2013\generalidades2013w\ORDENES DE BIENES Y SERVCIOS\6730 COLATINO DE R.L..PDF"/>
    <hyperlink ref="E161" r:id="rId198" display="\\Elizabethpc\2013\generalidades2013w\ORDENES DE BIENES Y SERVCIOS\6729 EDITORIAL ALTAMIRANO.PDF"/>
    <hyperlink ref="E160" r:id="rId199" display="\\Elizabethpc\2013\generalidades2013w\ORDENES DE BIENES Y SERVCIOS\6754 ROBERTO JOSE FROT LARRAÑAGA.PDF"/>
    <hyperlink ref="E159" r:id="rId200" display="\\Elizabethpc\2013\generalidades2013w\ORDENES DE BIENES Y SERVCIOS\6747 DESARROLLO DE SOLUCIONES.PDF"/>
    <hyperlink ref="E158" r:id="rId201" display="\\Elizabethpc\2013\generalidades2013w\ORDENES DE BIENES Y SERVCIOS\6734 ELMER ORLANDO VILLALOBOS PORTILLO.PDF"/>
    <hyperlink ref="E157" r:id="rId202" display="\\Elizabethpc\2013\generalidades2013w\ORDENES DE BIENES Y SERVCIOS\6723 COLATINO DE R.L..PDF"/>
    <hyperlink ref="E156" r:id="rId203" display="\\Elizabethpc\2013\generalidades2013w\ORDENES DE BIENES Y SERVCIOS\6722 DUTRIZ HERMANOS.pdf"/>
    <hyperlink ref="E155" r:id="rId204" display="\\Elizabethpc\2013\generalidades2013w\ORDENES DE BIENES Y SERVCIOS\6729 EDITORIAL ALTAMIRANO.PDF"/>
    <hyperlink ref="E154" r:id="rId205" display="\\Elizabethpc\2013\generalidades2013w\ORDENES DE BIENES Y SERVCIOS\6728 ELECTROLAB MEDIC, S.A. DE C.V..pdf"/>
    <hyperlink ref="E153" r:id="rId206" display="\\Elizabethpc\2013\generalidades2013w\ORDENES DE BIENES Y SERVCIOS\6733 ST. MEDIC.PDF"/>
    <hyperlink ref="E152" r:id="rId207" display="\\Elizabethpc\2013\generalidades2013w\ORDENES DE BIENES Y SERVCIOS\6725 ROBERTO JOSE FROT LARRAÑAGA.PDF"/>
    <hyperlink ref="E151" r:id="rId208" display="\\Elizabethpc\2013\generalidades2013w\ORDENES DE BIENES Y SERVCIOS\6735 ROBERTO JOSE FROT LARRAÑAGA.PDF"/>
    <hyperlink ref="E150" r:id="rId209" display="\\Elizabethpc\2013\generalidades2013w\ORDENES DE BIENES Y SERVCIOS\6716 EDITORIAL ALTAMIRANO MADRID.PDF"/>
    <hyperlink ref="E149" r:id="rId210" display="\\Elizabethpc\2013\generalidades2013w\ORDENES DE BIENES Y SERVCIOS\6715 COLATINO DE R.L.PDF"/>
    <hyperlink ref="E148" r:id="rId211" display="\\Elizabethpc\2013\generalidades2013w\ORDENES DE BIENES Y SERVCIOS\6713 COTALINO DE R.L.PDF"/>
    <hyperlink ref="E147" r:id="rId212" display="\\Elizabethpc\2013\generalidades2013w\ORDENES DE BIENES Y SERVCIOS\6712 DUTRIZ HERMANOS, S.A. DE C.V..PDF"/>
    <hyperlink ref="E146" r:id="rId213" display="\\Elizabethpc\2013\generalidades2013w\ORDENES DE BIENES Y SERVCIOS\6749 MULTILINE, S.A. DE C.V..PDF"/>
    <hyperlink ref="E145" r:id="rId214" display="\\Elizabethpc\2013\generalidades2013w\ORDENES DE BIENES Y SERVCIOS\6785 PROVEEDORES DE INSUMO DIVERSOS.PDF"/>
    <hyperlink ref="E144" r:id="rId215" display="\\Elizabethpc\2013\generalidades2013w\ORDENES DE BIENES Y SERVCIOS\6784 ORGANIZACIONE SISMA.PDF"/>
    <hyperlink ref="E143" r:id="rId216" display="\\Elizabethpc\2013\generalidades2013w\ORDENES DE BIENES Y SERVCIOS\6783 OXGASA.PDF"/>
    <hyperlink ref="E142" r:id="rId217" display="\\Elizabethpc\2013\generalidades2013w\ORDENES DE BIENES Y SERVCIOS\6776 LIZ JENNY REYES VARGAS.PDF"/>
    <hyperlink ref="E141" r:id="rId218" display="\\Elizabethpc\2013\generalidades2013w\CONTRATOS 2013\CONTRATO DE SUMINISTRO N° 29-2013 DATA GRAFIC.PDF"/>
    <hyperlink ref="E140" r:id="rId219" display="\\Elizabethpc\2013\generalidades2013w\CONTRATOS 2013\CONTRATO DE SUMINISTRO N° 25-2013 MARINA INDUSTRIAL,.PDF"/>
    <hyperlink ref="E139" r:id="rId220" display="\\Elizabethpc\2013\generalidades2013w\ORDENES DE BIENES Y SERVCIOS\6726 JUAN ANTONIO RAMIREZ.pdf"/>
    <hyperlink ref="E138" r:id="rId221" display="\\Elizabethpc\2013\generalidades2013w\ORDENES DE BIENES Y SERVCIOS\6720 UCA.pdf"/>
    <hyperlink ref="E137" r:id="rId222" display="\\Elizabethpc\2013\generalidades2013w\ORDENES DE BIENES Y SERVCIOS\6717 PATRICIA DEL CARMEN GARCIA.PDF"/>
    <hyperlink ref="E136" r:id="rId223" display="\\Elizabethpc\2013\generalidades2013w\ORDENES DE BIENES Y SERVCIOS\6746 DISTRIBUIDORA AGELSA, S.A. DE C.V..PDF"/>
    <hyperlink ref="E135" r:id="rId224" display="\\Elizabethpc\2013\generalidades2013w\ORDENES DE BIENES Y SERVCIOS\6745 SAVAL, S.A. DE C.V..PDF"/>
    <hyperlink ref="E134" r:id="rId225" display="\\Elizabethpc\2013\generalidades2013w\ORDENES DE BIENES Y SERVCIOS\6744 MULTIPLES NEGOCIOS, S.A. DE C.V..PDF"/>
    <hyperlink ref="E133" r:id="rId226" display="\\Elizabethpc\2013\generalidades2013w\ORDENES DE BIENES Y SERVCIOS\6742 - 6743 LIBRERIA CERVANTES.PDF"/>
    <hyperlink ref="E132" r:id="rId227" display="\\Elizabethpc\2013\generalidades2013w\ORDENES DE BIENES Y SERVCIOS\6741 NOE ALBERTO GUILLEN.PDF"/>
    <hyperlink ref="E131" r:id="rId228" display="\\Elizabethpc\2013\generalidades2013w\CONTRATOS 2013\CONTRATO DE SUMINISTRO N° 35-2013 CENTRO AUDIOLOGICO MEDICO.PDF"/>
    <hyperlink ref="E130" r:id="rId229" display="\\Elizabethpc\2013\generalidades2013w\ORDENES DE BIENES Y SERVCIOS\6724 LIGIA MARIA ALFARO.pdf"/>
    <hyperlink ref="E129" r:id="rId230" display="\\Elizabethpc\2013\generalidades2013w\ORDENES DE BIENES Y SERVCIOS\6718 SISECOR, S.A. DE C.V..pdf"/>
    <hyperlink ref="E128" r:id="rId231" display="\\Elizabethpc\2013\generalidades2013w\ORDENES DE BIENES Y SERVCIOS\6721 ELEVADORES DE CENTROAMERICA, S.A. DE C.V..PDF"/>
    <hyperlink ref="E127" r:id="rId232" display="\\Elizabethpc\2013\generalidades2013w\ORDENES DE BIENES Y SERVCIOS\6711 DATA &amp; GRAPHICS, S.A. DE C.V..PDF"/>
    <hyperlink ref="E126" r:id="rId233" display="\\Elizabethpc\2013\generalidades2013w\ORDENES DE BIENES Y SERVCIOS\6691 EDITORA EL MUNDO, S.A..PDF"/>
    <hyperlink ref="E125" r:id="rId234" display="\\Elizabethpc\2013\generalidades2013w\ORDENES DE BIENES Y SERVCIOS\6731 ST. MEDIC.PDF"/>
    <hyperlink ref="E124" r:id="rId235" display="\\Elizabethpc\2013\generalidades2013w\ORDENES DE BIENES Y SERVCIOS\6732 ELECTROLAB MEDIC.PDF"/>
    <hyperlink ref="E123" r:id="rId236" display="\\Elizabethpc\2013\generalidades2013w\ORDENES DE BIENES Y SERVCIOS\6690 EDITORIAL ALTAMIRANO MADRIZ, S.A. DE C.V..PDF"/>
    <hyperlink ref="E122" r:id="rId237" display="\\Elizabethpc\2013\generalidades2013w\ORDENES DE BIENES Y SERVCIOS\6689 COLATINO DE R.L..PDF"/>
    <hyperlink ref="E121" r:id="rId238" display="\\Elizabethpc\2013\generalidades2013w\ORDENES DE BIENES Y SERVCIOS\6684 CENTRO DE CAPACITACION Y ASISTENCIA PSICOLOGICA, S.A. DE C.V..pdf"/>
    <hyperlink ref="E120" r:id="rId239" display="\\Elizabethpc\2013\generalidades2013w\ORDENES DE BIENES Y SERVCIOS\6714 CENTURY TECH GROUP, S.A. DE C.V..PDF"/>
    <hyperlink ref="E119" r:id="rId240" display="\\Elizabethpc\2013\generalidades2013w\ORDENES DE BIENES Y SERVCIOS\6719 TELECOMODA, S.A. DE C.V..PDF"/>
    <hyperlink ref="E118" r:id="rId241" display="\\Elizabethpc\2013\generalidades2013w\CONTRATOS 2013\CONTRATO DE SUMINISTRO N° 27-2013 LIZ REYES.PDF"/>
    <hyperlink ref="E117" r:id="rId242" display="\\Elizabethpc\2013\generalidades2013w\ORDENES DE BIENES Y SERVCIOS\6763 MEGA FUTURO, S.A. DE C.V..PDF"/>
    <hyperlink ref="E116" r:id="rId243" display="\\Elizabethpc\2013\generalidades2013w\CONTRATOS 2013\CONTRATO DE SUMINISTRO N° 26-2013 MULTILINE, S.A. DE C.V..PDF"/>
    <hyperlink ref="E115" r:id="rId244" display="\\Elizabethpc\2013\generalidades2013w\ORDENES DE BIENES Y SERVCIOS\6738 JESUS EDUARDO ORELLANA C.PDF"/>
    <hyperlink ref="E114" r:id="rId245" display="\\Elizabethpc\2013\generalidades2013w\ORDENES DE BIENES Y SERVCIOS\6737 MORA CONSUELO BELLOSO H.PDF"/>
    <hyperlink ref="E113" r:id="rId246" display="\\Elizabethpc\2013\generalidades2013w\ORDENES DE BIENES Y SERVCIOS\6736 CARBAZEL, S.A. DE C.V..PDF"/>
    <hyperlink ref="E112" r:id="rId247" display="\\Elizabethpc\2013\generalidades2013w\ORDENES DE BIENES Y SERVCIOS\6708 CLEAN AIR, S.A. DE C.V..PDF"/>
    <hyperlink ref="E111" r:id="rId248" display="\\Elizabethpc\2013\generalidades2013w\ORDENES DE BIENES Y SERVCIOS\6679 EDITORIAL ALTAMIRANO MADRID, S.A. DE C.V..PDF"/>
    <hyperlink ref="E110" r:id="rId249" display="\\Elizabethpc\2013\generalidades2013w\ORDENES DE BIENES Y SERVCIOS\6678 DUTRIZ HERMANOS, S.A. DE C.V..PDF"/>
    <hyperlink ref="E109" r:id="rId250" display="\\Elizabethpc\2013\generalidades2013w\ORDENES DE BIENES Y SERVCIOS\6677 IMPRESO EL SISTEMA, S.A. DE C.V..PDF"/>
    <hyperlink ref="E108" r:id="rId251" display="\\Elizabethpc\2013\generalidades2013w\ORDENES DE BIENES Y SERVCIOS\6699 RADIO CHALATENANGO, S.A. DE C.V..PDF"/>
    <hyperlink ref="E107" r:id="rId252" display="\\Elizabethpc\2013\generalidades2013w\ORDENES DE BIENES Y SERVCIOS\6707 STEREO NOVENTA Y CUATRO PUNTO UNO F.M., S.A. DE C.V..PDF"/>
    <hyperlink ref="E106" r:id="rId253" display="\\Elizabethpc\2013\generalidades2013w\ORDENES DE BIENES Y SERVCIOS\6706 RADIO INDUSTRIA M Y M, S.A. DE C.V..PDF"/>
    <hyperlink ref="E105" r:id="rId254" display="\\Elizabethpc\2013\generalidades2013w\ORDENES DE BIENES Y SERVCIOS\6696 EMISORAS UNIDAS, S.A. DE C.V..PDF"/>
    <hyperlink ref="E104" r:id="rId255" display="\\Elizabethpc\2013\generalidades2013w\ORDENES DE BIENES Y SERVCIOS\6695 ASOCIACION AGAPE DE EL SALVADOR.PDF"/>
    <hyperlink ref="E103" r:id="rId256" display="\\Elizabethpc\2013\generalidades2013w\ORDENES DE BIENES Y SERVCIOS\6694 Y.S.L.N LA MONUMENTAL, S.A. DE C.V..PDF"/>
    <hyperlink ref="E102" r:id="rId257" display="\\Elizabethpc\2013\generalidades2013w\ORDENES DE BIENES Y SERVCIOS\6693 YSLR LA ROMANTICA, S.A. DE C.V..PDF"/>
    <hyperlink ref="E101" r:id="rId258" display="\\Elizabethpc\2013\generalidades2013w\ORDENES DE BIENES Y SERVCIOS\6692 RADIO CADENA YSKL, S.A. DE C.V..PDF"/>
    <hyperlink ref="E100" r:id="rId259" display="\\Elizabethpc\2013\generalidades2013w\ORDENES DE BIENES Y SERVCIOS\6680 ARSEGUI DE EL SALVADOR, S.A. DE C.V..PDF"/>
    <hyperlink ref="E99" r:id="rId260" display="\\Elizabethpc\2013\generalidades2013w\ORDENES DE BIENES Y SERVCIOS\6740 FAES.pdf"/>
    <hyperlink ref="E98" r:id="rId261" display="\\Elizabethpc\2013\generalidades2013w\CONTRATOS 2013\CONTRATO DE SUMINISTRO N° 24-2013 INDUSTRIAS MONERVA, S.A. DE C.V..PDF"/>
    <hyperlink ref="E97" r:id="rId262" display="\\Elizabethpc\2013\generalidades2013w\CONTRATOS 2013\CONTRATO DE SUMINISTRO N° 23-2013 HERMELINDA VALDIVIESO.PDF"/>
    <hyperlink ref="E96" r:id="rId263" display="\\Elizabethpc\2013\generalidades2013w\ORDENES DE BIENES Y SERVCIOS\6739 JOSE AMADEO ALFARO.pdf"/>
    <hyperlink ref="E95" r:id="rId264" display="\\Elizabethpc\2013\generalidades2013w\ORDENES DE BIENES Y SERVCIOS\6704 UNIVERSIDAD DON BOSCO.PDF"/>
    <hyperlink ref="E94" r:id="rId265" display="\\Elizabethpc\2013\generalidades2013w\ORDENES DE BIENES Y SERVCIOS\6703 CARLOS ERNESTO ELIAS AVALOS.PDF"/>
    <hyperlink ref="E93" r:id="rId266" display="\\Elizabethpc\2013\generalidades2013w\ORDENES DE BIENES Y SERVCIOS\6702 INNOVACIONES MEDICAS, S.A. DE C.V..PDF"/>
    <hyperlink ref="E92" r:id="rId267" display="\\Elizabethpc\2013\generalidades2013w\ORDENES DE BIENES Y SERVCIOS\6636 DUTRIZ HERMANOS, S.A. DE C.V..PDF"/>
    <hyperlink ref="E91" r:id="rId268" display="\\Elizabethpc\2013\generalidades2013w\ORDENES DE BIENES Y SERVCIOS\6701 LUIS GERARDO CAMPOS MARTINEZ.PDF"/>
    <hyperlink ref="E90" r:id="rId269" display="\\Elizabethpc\2013\generalidades2013w\ORDENES DE BIENES Y SERVCIOS\6700 ROBERTO ARTURO RODRIGUEZ DIAZ.PDF"/>
    <hyperlink ref="E89" r:id="rId270" display="\\Elizabethpc\2013\generalidades2013w\ORDENES DE BIENES Y SERVCIOS\6639 INNOVACIONES MEDICAS, S.A. DE C.V..PDF"/>
    <hyperlink ref="E88" r:id="rId271" display="\\Elizabethpc\2013\generalidades2013w\ORDENES DE BIENES Y SERVCIOS\6643 LIGIA MARIA ALFARO CRUZ.PDF"/>
    <hyperlink ref="E87" r:id="rId272" display="\\Elizabethpc\2013\generalidades2013w\ORDENES DE BIENES Y SERVCIOS\6637 GRUPO ENTU-SIASMO, S.A. DE C.V..PDF"/>
    <hyperlink ref="E86" r:id="rId273" display="\\Elizabethpc\2013\generalidades2013w\ORDENES DE BIENES Y SERVCIOS\6688 DPG, S.A. DE C.V..PDF"/>
    <hyperlink ref="E85" r:id="rId274" display="\\Elizabethpc\2013\generalidades2013w\ORDENES DE BIENES Y SERVCIOS\6687 D´QUISA, S.A. DE C.V..PDF"/>
    <hyperlink ref="E84" r:id="rId275" display="\\Elizabethpc\2013\generalidades2013w\ORDENES DE BIENES Y SERVCIOS\6686 PBS, S.A. DE C.V..PDF"/>
    <hyperlink ref="E83" r:id="rId276" display="\\Elizabethpc\2013\generalidades2013w\ORDENES DE BIENES Y SERVCIOS\6685 SCRRENCHECK EL SALVADOR, S.A. DE C.V..PDF"/>
    <hyperlink ref="E82" r:id="rId277" display="\\Elizabethpc\2013\generalidades2013w\ORDENES DE BIENES Y SERVCIOS\6710 QUALITY GRAINS, S.A. DE C.V..PDF"/>
    <hyperlink ref="E81" r:id="rId278" display="\\Elizabethpc\2013\generalidades2013w\ORDENES DE BIENES Y SERVCIOS\6709 JOSE EDGARDO HERNANDEZ PINEDA.PDF"/>
    <hyperlink ref="E80" r:id="rId279" display="\\Elizabethpc\2013\generalidades2013w\ORDENES DE BIENES Y SERVCIOS\6683 MARIA GUILLERMINA AGUILAR JOVEL.PDF"/>
    <hyperlink ref="E79" r:id="rId280" display="\\Elizabethpc\2013\generalidades2013w\ORDENES DE BIENES Y SERVCIOS\6682 PROQUISA, S.A. DE C.V..PDF"/>
    <hyperlink ref="E78" r:id="rId281" display="\\Elizabethpc\2013\generalidades2013w\ORDENES DE BIENES Y SERVCIOS\6681 DISTRIBUIDORA AXBEN, S.A. DE C.V..PDF"/>
    <hyperlink ref="E77" r:id="rId282" display="\\Elizabethpc\2013\generalidades2013w\ORDENES DE BIENES Y SERVCIOS\6642 PROQUINSA, S.A. DE C.V..PDF"/>
    <hyperlink ref="E76" r:id="rId283" display="\\Elizabethpc\2013\generalidades2013w\ORDENES DE BIENES Y SERVCIOS\6641 SERVINTEGRA, S.A. DE C.V..PDF"/>
    <hyperlink ref="E75" r:id="rId284" display="\\Elizabethpc\2013\generalidades2013w\ORDENES DE BIENES Y SERVCIOS\6640 MARIA GUILLERMINA AGUILAR JOVEL.PDF"/>
    <hyperlink ref="E74" r:id="rId285" display="\\Elizabethpc\2013\generalidades2013w\ORDENES DE BIENES Y SERVCIOS\6633 TOROGOZ, S.A. DE C.V..pdf"/>
    <hyperlink ref="E73" r:id="rId286" display="\\Elizabethpc\2013\generalidades2013w\ORDENES DE BIENES Y SERVCIOS\6638 NOELIA TEJADA DE REYES.PDF"/>
    <hyperlink ref="E72" r:id="rId287" display="\\Elizabethpc\2013\generalidades2013w\ORDENES DE BIENES Y SERVCIOS\6634 EL LANCERO, S.A. DE C.V..PDF"/>
    <hyperlink ref="E71" r:id="rId288" display="\\Elizabethpc\2013\generalidades2013w\ORDENES DE BIENES Y SERVCIOS\6613 COLATINO DE RL.PDF"/>
    <hyperlink ref="E70" r:id="rId289" display="\\Elizabethpc\2013\generalidades2013w\ORDENES DE BIENES Y SERVCIOS\6612 DUTRIZ HERMANOS, S.A. DE C.V..PDF"/>
    <hyperlink ref="E69" r:id="rId290" display="\\Elizabethpc\2013\generalidades2013w\ORDENES DE BIENES Y SERVCIOS\6616 LIDIA MARTINEZ DE MARROQUIN.PDF"/>
    <hyperlink ref="E68" r:id="rId291" display="\\Elizabethpc\2013\generalidades2013w\ORDENES DE BIENES Y SERVCIOS\6629 RADIO CADENA CUSCATLAN.PDF"/>
    <hyperlink ref="E67" r:id="rId292" display="\\Elizabethpc\2013\generalidades2013w\ORDENES DE BIENES Y SERVCIOS\6628 ARPAS.PDF"/>
    <hyperlink ref="E66" r:id="rId293" display="\\Elizabethpc\2013\generalidades2013w\ORDENES DE BIENES Y SERVCIOS\6627 CHAMAGUA MORATAYA, S.A. DE C.V..PDF"/>
    <hyperlink ref="E65" r:id="rId294" display="\\Elizabethpc\2013\generalidades2013w\CONTRATOS 2013\CONTRATO DE SERVICIO N° 19-2013 FRANCISCO ANTONIO CERNA.PDF"/>
    <hyperlink ref="E64" r:id="rId295" display="\\Elizabethpc\2013\generalidades2013w\ORDENES DE BIENES Y SERVCIOS\6614 COMUNICACIONES IBW EL SALVADOR, S.A. DE C.V..PDF"/>
    <hyperlink ref="E63" r:id="rId296" display="\\Elizabethpc\2013\generalidades2013w\ORDENES DE BIENES Y SERVCIOS\6626 OXIGENO Y GASES DE EL SALVADOR, S.A. DE C.V..PDF"/>
    <hyperlink ref="E62" r:id="rId297" display="\\Elizabethpc\2013\generalidades2013w\ORDENES DE BIENES Y SERVCIOS\6625 LIDIA MARTINEZ DE MARROQUIN.PDF"/>
    <hyperlink ref="E61" r:id="rId298" display="\\Elizabethpc\2013\generalidades2013w\ORDENES DE BIENES Y SERVCIOS\6624 ALMACENES VIDRI, S.A. DE C.V..PDF"/>
    <hyperlink ref="E60" r:id="rId299" display="\\Elizabethpc\2013\generalidades2013w\ORDENES DE BIENES Y SERVCIOS\6623 ELECTROLAB MEDIC, S.A. DE C.V..PDF"/>
    <hyperlink ref="E59" r:id="rId300" display="\\Elizabethpc\2013\generalidades2013w\ORDENES DE BIENES Y SERVCIOS\6622 LIBRERIA Y PAPELERIA EL NUEVO SIGLO, S.A. DE C.V..PDF"/>
    <hyperlink ref="E58" r:id="rId301" display="\\Elizabethpc\2013\generalidades2013w\ORDENES DE BIENES Y SERVCIOS\6621 NOE ALBERTO GUILLEN.PDF"/>
    <hyperlink ref="E57" r:id="rId302" display="\\Elizabethpc\2013\generalidades2013w\ORDENES DE BIENES Y SERVCIOS\6610 COLATINO DE R.L..PDF"/>
    <hyperlink ref="E56" r:id="rId303" display="\\Elizabethpc\2013\generalidades2013w\ORDENES DE BIENES Y SERVCIOS\6609 EDITORIAL ALTAMIRANO MADRIZ, S.A. DE C.V..PDF"/>
    <hyperlink ref="E55" r:id="rId304" display="\\Elizabethpc\2013\generalidades2013w\CONTRATOS 2013\CONTRATO DE TELEFONIA MOVIL N° 431460 TIGO.PDF"/>
    <hyperlink ref="E54" r:id="rId305" display="\\Elizabethpc\2013\generalidades2013w\CONTRATOS 2013\CONTRATO DE SERVICIOS N° 12-2013 CARLOS ANTONIO CISNEROS MADRID.PDF"/>
    <hyperlink ref="E53" r:id="rId306" display="\\Elizabethpc\2013\generalidades2013w\CONTRATOS 2013\CONTRATO DE SUMINISTRO N° 20-2013 PAN EDUVIGES, S.A. DE C.V..pdf"/>
    <hyperlink ref="E52" r:id="rId307" display="\\Elizabethpc\2013\generalidades2013w\CONTRATOS 2013\CONTRATO DE SUMINISTRO N° 21-2013 VILLALOBOS, S.A. DE C.V..PDF"/>
    <hyperlink ref="E51" r:id="rId308" display="\\Elizabethpc\2013\generalidades2013w\ORDENES DE BIENES Y SERVCIOS\6619 LIGIA MARIA ALFARO CRUZ.PDF"/>
    <hyperlink ref="E50" r:id="rId309" display="\\Elizabethpc\2013\generalidades2013w\ORDENES DE BIENES Y SERVCIOS\6606 COLATINO DE R.L..PDF"/>
    <hyperlink ref="E49" r:id="rId310" display="\\Elizabethpc\2013\generalidades2013w\ORDENES DE BIENES Y SERVCIOS\6605 DUTRIZ HERMANOS, S.A. DE C.V..PDF"/>
    <hyperlink ref="E48" r:id="rId311" display="\\Elizabethpc\2013\generalidades2013w\CONTRATOS 2013\CONTRATO DEL SERVICIO DE INTERNET CORPORATIVO, MILLICOM.PDF"/>
    <hyperlink ref="E47" r:id="rId312" display="\\Elizabethpc\2013\generalidades2013w\ORDENES DE BIENES Y SERVCIOS\6611 ASAL, S.A. DE C.V..PDF"/>
    <hyperlink ref="E46" r:id="rId313" display="\\Elizabethpc\2013\generalidades2013w\CONTRATOS 2013\ESCRITURA PUBLICA N° 22 VELASQUEZ GRANADOS Y CIA.PDF"/>
    <hyperlink ref="E45" r:id="rId314" display="\\Elizabethpc\2013\generalidades2013w\CONTRATOS 2013\CONTRATO DE SERVICIO N° 14-2013 CARLOS ANTONIO ARAUJO GRIMALDI.PDF"/>
    <hyperlink ref="E44" r:id="rId315" display="\\Elizabethpc\2013\generalidades2013w\CONTRATOS 2013\CONTRATO DE SERVICIO N° 10-2013 DOCTOR GRIMALDI.PDF"/>
    <hyperlink ref="E43" r:id="rId316" display="\\Elizabethpc\2013\generalidades2013w\CONTRATOS 2013\CONTRATO DE SUMINISTRO N° 09-2013 SERDICA, S.A. DE C.V..PDF"/>
    <hyperlink ref="E42" r:id="rId317" display="\\Elizabethpc\2013\generalidades2013w\ORDENES DE BIENES Y SERVCIOS\6604 COLATINO DE R.L..PDF"/>
    <hyperlink ref="E41" r:id="rId318" display="\\Elizabethpc\2013\generalidades2013w\ORDENES DE BIENES Y SERVCIOS\6603 EDITORA EL MUNDO, S.A..PDF"/>
    <hyperlink ref="E40" r:id="rId319" display="\\Elizabethpc\2013\generalidades2013w\ORDENES DE BIENES Y SERVCIOS\6602 EDITORIAL ALTAMIRANO MADRIZ, S.A. DE C.V.PDF"/>
    <hyperlink ref="E39" r:id="rId320" display="\\Elizabethpc\2013\generalidades2013w\ORDENES DE BIENES Y SERVCIOS\6601 DUTRIZ HERMANOS, S.A. DE C.V..PDF"/>
    <hyperlink ref="E38" r:id="rId321" display="\\Elizabethpc\2013\generalidades2013w\ORDENES DE BIENES Y SERVCIOS\6617 S&amp;S CONSULTORES EN DESARROLLO HUMANO, S.A. DE C.V..PDF"/>
    <hyperlink ref="E37" r:id="rId322" display="\\Elizabethpc\2013\generalidades2013w\CONTRATOS 2013\CONTRATO DE SUMINISTRO N° 01-2013 PODES.PDF"/>
    <hyperlink ref="E36" r:id="rId323" display="\\Elizabethpc\2013\generalidades2013w\CONTRATOS 2013\CONTRATO DE SUMINISTRO N° 02-2013 UNIVERSIDAD DON BOSCO.PDF"/>
    <hyperlink ref="E35" r:id="rId324" display="\\Elizabethpc\2013\generalidades2013w\CONTRATOS 2013\CONTRATO DE SERVICIO N° 11-2013 PODES..PDF"/>
    <hyperlink ref="E34" r:id="rId325" display="\\Elizabethpc\2013\generalidades2013w\ORDENES DE BIENES Y SERVCIOS\6608 ROSA MARIA MANCIA DE REYES.PDF"/>
    <hyperlink ref="E33" r:id="rId326" display="\\Elizabethpc\2013\generalidades2013w\CONTRATOS 2013\CONTRATO DE SUMINISTRO N° 08-2013 JOSE LEONEL MONTERROSA CARRANZA.PDF"/>
    <hyperlink ref="E32" r:id="rId327" display="\\Elizabethpc\2013\generalidades2013w\CONTRATOS 2013\CONTRATO DE SUMINISTRO N° 07-2013 CARLOS ERNESTO ELIAS AVALOS.PDF"/>
    <hyperlink ref="E31" r:id="rId328" display="\\Elizabethpc\2013\generalidades2013w\CONTRATOS 2013\CONTRATO DE SUMINISTRO N° 13-2013 LIDIA MARTINEZ DE MARROQUIN..PDF"/>
    <hyperlink ref="E30" r:id="rId329" display="\\Elizabethpc\2013\generalidades2013w\ORDENES DE BIENES Y SERVCIOS\6635 DROGUERIA BUENOS AIRES, S.A. DE C.V..PDF"/>
    <hyperlink ref="E29" r:id="rId330" display="\\Elizabethpc\2013\generalidades2013w\ORDENES DE BIENES Y SERVCIOS\6630 OXIGENO Y GASES DE EL SALVADOR, S.A. DE C.V..PDF"/>
    <hyperlink ref="E28" r:id="rId331" display="\\Elizabethpc\2013\generalidades2013w\ORDENES DE BIENES Y SERVCIOS\6632 LIDIA MARTINEZ DE MARROQUIN.PDF"/>
    <hyperlink ref="E26" r:id="rId332" display="\\Elizabethpc\2013\generalidades2013w\CONTRATOS 2013\CONTRATO DE SUMINISTRO N° 14-2013 BIS FARMACIA SAN NICOLAS, S.A. DE C.V..PDF"/>
    <hyperlink ref="E24" r:id="rId333" display="\\Elizabethpc\2013\generalidades2013w\CONTRATOS 2013\CONTRATO DE SERVICIO N° 06-2013 SEGUROS DEL PACIFICIO.PDF"/>
    <hyperlink ref="E23" r:id="rId334" display="\\Elizabethpc\2013\generalidades2013w\CONTRATOS 2013\MODIFICACION Y PRORROGA DE CONTRATO DE SERVICIO N° 02-2012.PDF"/>
    <hyperlink ref="E21" r:id="rId335" display="\\Elizabethpc\2013\generalidades2013w\CONTRATOS 2013\MODIFICACION Y PRORROGA DE CONTRATO DE SERVICIO N° 01-2012.PDF"/>
    <hyperlink ref="E20" r:id="rId336" display="\\Elizabethpc\2013\generalidades2013w\CONTRATOS 2013\PRORROGA DE CONTRATO DE ARRENDAMIENTO N° 01-2012 OSCAR ARMANDO SANCHEZ CARBALLO.pdf"/>
    <hyperlink ref="E19" r:id="rId337" display="\\Elizabethpc\2013\generalidades2013w\CONTRATOS 2013\PRORROGA DE CONTRATO DE ARRENDAMIENTO N° 01-2012 OSCAR ARMANDO SANCHEZ CARBALLO.pdf"/>
    <hyperlink ref="E18" r:id="rId338" display="\\Elizabethpc\2013\generalidades2013w\CONTRATOS 2013\PRORROGA DE CONTRATO DE ARRENDAMIENTO N° 02-2012 GUADALUPE DEL CARMEN DÍAS RODRIGUEZ.PDF"/>
    <hyperlink ref="E365" r:id="rId339" display="\\Elizabethpc\2013\generalidades2013w\CONTRATOS 2013\CONTRATO DE SUMINISTRO N° 17-2013 OXGASA.PDF"/>
    <hyperlink ref="E366" r:id="rId340" display="\\Elizabethpc\2013\generalidades2013w\CONTRATOS 2013\CONTRATO DE SUMINISTRO N° 18-2013 LIDIA MARTINEZ DE MARROQUIN.PDF"/>
    <hyperlink ref="E367" r:id="rId341" display="\\Elizabethpc\2013\generalidades2013w\CONTRATOS 2013\CONTRATO DE SUMINISTRO N° 16-2013 COPRODEPO,.PDF"/>
    <hyperlink ref="E368" r:id="rId342" display="\\Elizabethpc\2013\generalidades2013w\CONTRATOS 2013\CONTRATO DE SERVICIOS N° 22-2013 SAU, S.A. DE C.V..PDF"/>
    <hyperlink ref="E370" r:id="rId343" display="\\Elizabethpc\2013\generalidades2013w\CONTRATOS 2013\CONTRATO DE SUMINISTRO N° 28-2013 DIDEA.PDF"/>
    <hyperlink ref="E371" r:id="rId344" display="\\Elizabethpc\2013\generalidades2013w\CONTRATOS 2013\CONTRATO DE SUMINISTRO N° 30-2013 TEMSA.PDF"/>
    <hyperlink ref="E372" r:id="rId345" display="\\Elizabethpc\2013\generalidades2013w\CONTRATOS 2013\MODIFICICACION A CONTRATO DE SUMINISTRO N° 30-2013.PDF"/>
    <hyperlink ref="E373" r:id="rId346" display="\\Elizabethpc\2013\generalidades2013w\CONTRATOS 2013\CONTRATO DE SUMINISTRO N° 31-2013 MAQUINARIA AGRICOLA.PDF"/>
    <hyperlink ref="E374" r:id="rId347" display="\\Elizabethpc\2013\generalidades2013w\CONTRATOS 2013\CONTRATO DE SUMINISTRO N° 32-2013 MEGA FUTURO.PDF"/>
    <hyperlink ref="E375" r:id="rId348" display="\\Elizabethpc\2013\generalidades2013w\CONTRATOS 2013\CONTRATO DE SUMINISTRO N° 33-2013 TECNICO MERCANTIL.PDF"/>
    <hyperlink ref="E376" r:id="rId349" display="\\Elizabethpc\2013\generalidades2013w\CONTRATOS 2013\CONTRATO DE SUMINISTRO N° 34-2013 MULTILINE, S.A. DE C.V..PDF"/>
    <hyperlink ref="E377" r:id="rId350" display="\\Elizabethpc\2013\generalidades2013w\CONTRATOS 2013\CONTRATO DE SUMINISTRO N° 40-2013 MEGA FUTURO.PDF"/>
    <hyperlink ref="E378" r:id="rId351" display="\\Elizabethpc\2013\generalidades2013w\CONTRATOS 2013\CONTRATO DE SUMINISTRO N° 41-2013 MULTILINE, S.A. DE C.V..PDF"/>
    <hyperlink ref="E379" r:id="rId352" display="\\Elizabethpc\2013\generalidades2013w\CONTRATOS 2013\CONTRATO DE SUMINISTRO N° 42-2013 JOAQUIN FUENTES.PDF"/>
    <hyperlink ref="E380" r:id="rId353" display="\\Elizabethpc\2013\generalidades2013w\CONTRATOS 2013\CONTRATO DE SUMINISTRO N° 58-2013 JOAQUIN FUENTES.PDF"/>
    <hyperlink ref="E381" r:id="rId354" display="\\Elizabethpc\2013\generalidades2013w\CONTRATOS 2013\CONTRATO DE SUMINISTRO N° 43-2013 MAYA CLEANING, S.A. DE C.V..PDF"/>
    <hyperlink ref="E382" r:id="rId355" display="\\Elizabethpc\2013\generalidades2013w\CONTRATOS 2013\CONTRATO DE SUMINISTRO N° 54-2013 OXGASA.PDF"/>
    <hyperlink ref="E383" r:id="rId356" display="\\Elizabethpc\2013\generalidades2013w\CONTRATOS 2013\CONTRATO DE SUMINISTRO N° 55-2013 MEXICHEM.PDF"/>
    <hyperlink ref="E384" r:id="rId357" display="\\Elizabethpc\2013\generalidades2013w\CONTRATOS 2013\CONTRATO DE SUMINISTRO N° 56-2013 VIDUC.PDF"/>
    <hyperlink ref="E385" r:id="rId358" display="\\Elizabethpc\2013\generalidades2013w\CONTRATOS 2013\CONTRATO DE SUMINISTRO N° 57-2013 COMERCIALIZACION SAN PABLO.PDF"/>
    <hyperlink ref="E386" r:id="rId359" display="\\Elizabethpc\2013\generalidades2013w\CONTRATOS 2013\CONTRATO DE SUMINISTRO N° 77-2013 VIDUC.pdf"/>
    <hyperlink ref="E387" r:id="rId360" display="\\Elizabethpc\2013\generalidades2013w\ORDENES DE BIENES Y SERVCIOS\6962 OXGASA.pdf"/>
    <hyperlink ref="E393" r:id="rId361" display="\\Elizabethpc\2013\generalidades2013w\ORDENES DE BIENES Y SERVCIOS\6646 NELSON ISAIS MIRANDA MORATAYA.PDF"/>
    <hyperlink ref="E394" r:id="rId362" display="\\Elizabethpc\2013\generalidades2013w\ORDENES DE BIENES Y SERVCIOS\6647 MANUEL UBERTO MEJIA PEÑA.PDF"/>
    <hyperlink ref="E395" r:id="rId363" display="\\Elizabethpc\2013\generalidades2013w\ORDENES DE BIENES Y SERVCIOS\6648 SONIA DEL CARMEN SANTOS DE ALVARENGA.PDF"/>
    <hyperlink ref="E396" r:id="rId364" display="\\Elizabethpc\2013\generalidades2013w\ORDENES DE BIENES Y SERVCIOS\6649 MIGUEL ARMANDO IBARRA PEREZ.PDF"/>
    <hyperlink ref="E397" r:id="rId365" display="\\Elizabethpc\2013\generalidades2013w\ORDENES DE BIENES Y SERVCIOS\6650 JOSE ROBERTO CASTRO MONTOYA.PDF"/>
    <hyperlink ref="E398" r:id="rId366" display="\\Elizabethpc\2013\generalidades2013w\ORDENES DE BIENES Y SERVCIOS\6651 EDGAR ARTURO PERDOMO FLORES.PDF"/>
    <hyperlink ref="E399" r:id="rId367" display="\\Elizabethpc\2013\generalidades2013w\ORDENES DE BIENES Y SERVCIOS\6652 JUAN BAUTISTA CABALLERO SIBRIAN.PDF"/>
    <hyperlink ref="E400" r:id="rId368" display="\\Elizabethpc\2013\generalidades2013w\ORDENES DE BIENES Y SERVCIOS\6653 RUDOLF ERICO LAZO CASTANEDA.PDF"/>
    <hyperlink ref="E401" r:id="rId369" display="\\Elizabethpc\2013\generalidades2013w\ORDENES DE BIENES Y SERVCIOS\6654 MIRIAN IDALIA GOMEZ DE RIVERA.PDF"/>
    <hyperlink ref="E402" r:id="rId370" display="\\Elizabethpc\2013\generalidades2013w\ORDENES DE BIENES Y SERVCIOS\6655 CARLOS ANTONIO ARAUJO GRIMALDI.PDF"/>
    <hyperlink ref="E403" r:id="rId371" display="\\Elizabethpc\2013\generalidades2013w\ORDENES DE BIENES Y SERVCIOS\6656 VICTOR JACINTO COLOCHO PALACIOS.PDF"/>
    <hyperlink ref="E404" r:id="rId372" display="\\Elizabethpc\2013\generalidades2013w\ORDENES DE BIENES Y SERVCIOS\6657 MARITZA GUADALUPE MELGAR DE GUARDADO.PDF"/>
    <hyperlink ref="E405" r:id="rId373" display="\\Elizabethpc\2013\generalidades2013w\ORDENES DE BIENES Y SERVCIOS\6658 JOSE NEMESIO PORTILLO.PDF"/>
    <hyperlink ref="E406" r:id="rId374" display="\\Elizabethpc\2013\generalidades2013w\ORDENES DE BIENES Y SERVCIOS\6659 REINA GUADALUPE ERICKA LOPEZ TORRES.PDF"/>
    <hyperlink ref="E407" r:id="rId375" display="\\Elizabethpc\2013\generalidades2013w\ORDENES DE BIENES Y SERVCIOS\6660 ROBERTO LOPEZ AGUILAR.PDF"/>
    <hyperlink ref="E408" r:id="rId376" display="\\Elizabethpc\2013\generalidades2013w\ORDENES DE BIENES Y SERVCIOS\6661 GERARDO ALFONSO ESCOBAR SORIANO.PDF"/>
    <hyperlink ref="E409" r:id="rId377" display="\\Elizabethpc\2013\generalidades2013w\ORDENES DE BIENES Y SERVCIOS\6662 JOSE ROBERTO DE JESUS PINEDA GALERO.PDF"/>
    <hyperlink ref="E410" r:id="rId378" display="\\Elizabethpc\2013\generalidades2013w\ORDENES DE BIENES Y SERVCIOS\6663 LUIS ERNESTO QUIÑONEZ MAGAÑA.PDF"/>
    <hyperlink ref="E411" r:id="rId379" display="\\Elizabethpc\2013\generalidades2013w\ORDENES DE BIENES Y SERVCIOS\6664 JAIME WILFREDO GARCIA HERNANDEZ.PDF"/>
    <hyperlink ref="E412" r:id="rId380" display="../elizabethmail/TODO/UACI/2013/GENERALIDADES2013W/ORDENES DE BIENES Y SERVCIOS/6665 JORGE ALBERTO VICENTE BELTRAN.PDF"/>
    <hyperlink ref="E413" r:id="rId381" display="\\Elizabethpc\2013\generalidades2013w\ORDENES DE BIENES Y SERVCIOS\6666 LAURA BEATRIZ VARGAS RIVAS.PDF"/>
    <hyperlink ref="E414" r:id="rId382" display="\\Elizabethpc\2013\generalidades2013w\ORDENES DE BIENES Y SERVCIOS\6667 MIGUEL BENJAMIN TENSE TRABANINO VERDADERO.PDF"/>
    <hyperlink ref="E415" r:id="rId383" display="\\Elizabethpc\2013\generalidades2013w\ORDENES DE BIENES Y SERVCIOS\6668 ANDRES ALBERTO ZIMMERMANN MEJIA.PDF"/>
    <hyperlink ref="E416" r:id="rId384" display="\\Elizabethpc\2013\generalidades2013w\ORDENES DE BIENES Y SERVCIOS\6669 MIGUEL ANGEL YANEZ SIRIANY.PDF"/>
    <hyperlink ref="E417" r:id="rId385" display="\\Elizabethpc\2013\generalidades2013w\ORDENES DE BIENES Y SERVCIOS\6670 MAYRA LIGIA GALLARDO ALVARADO.PDF"/>
    <hyperlink ref="E418" r:id="rId386" display="\\Elizabethpc\2013\generalidades2013w\ORDENES DE BIENES Y SERVCIOS\6671 SARA MARIA ALFARO CRISTALES.PDF"/>
    <hyperlink ref="E419" r:id="rId387" display="\\Elizabethpc\2013\generalidades2013w\ORDENES DE BIENES Y SERVCIOS\6672 TATIANA ELIZABETH VELARDE DE VICENTE.PDF"/>
    <hyperlink ref="E420" r:id="rId388" display="\\Elizabethpc\2013\generalidades2013w\ORDENES DE BIENES Y SERVCIOS\6673 OTTO JAIME MONTOYA TOBAR.PDF"/>
    <hyperlink ref="E421" r:id="rId389" display="\\Elizabethpc\2013\generalidades2013w\ORDENES DE BIENES Y SERVCIOS\6674 MARTA EVELYN MENA MARQUEZ.PDF"/>
    <hyperlink ref="E422" r:id="rId390" display="\\Elizabethpc\2013\generalidades2013w\ORDENES DE BIENES Y SERVCIOS\6675 NELSON ANTONIO ROMERO CABALLERO.PDF"/>
    <hyperlink ref="E423" r:id="rId391" display="\\Elizabethpc\2013\generalidades2013w\ORDENES DE BIENES Y SERVCIOS\6676 JOSE FRANCISCO FLORES NAVARRETE.PDF"/>
    <hyperlink ref="E424" r:id="rId392" display="\\Elizabethpc\2013\generalidades2013w\ORDENES DE BIENES Y SERVCIOS\6780 URIESA, S.A. DE C.V..PDF"/>
    <hyperlink ref="E425" r:id="rId393" display="\\Elizabethpc\2013\generalidades2013w\ORDENES DE BIENES Y SERVCIOS\6779 VLADIMIR EDMUNDO CERNA RUBIO.PDF"/>
    <hyperlink ref="E426" r:id="rId394" display="\\Elizabethpc\2013\generalidades2013w\ORDENES DE BIENES Y SERVCIOS\6782 WALTER JAMES MORAN.PDF"/>
    <hyperlink ref="E427" r:id="rId395" display="\\Elizabethpc\2013\generalidades2013w\ORDENES DE BIENES Y SERVCIOS\6781 DANIEL EZEQUIEL TORRES.PDF"/>
    <hyperlink ref="E428" r:id="rId396" display="\\Elizabethpc\2013\generalidades2013w\ORDENES DE BIENES Y SERVCIOS\6873 LAURA BEATRIZ VARGAS RIVAS.PDF"/>
    <hyperlink ref="E429" r:id="rId397" display="\\Elizabethpc\2013\generalidades2013w\ORDENES DE BIENES Y SERVCIOS\6874 MUGUEL BENJAMIEN TENZE TRABANINO.PDF"/>
    <hyperlink ref="E430" r:id="rId398" display="\\Elizabethpc\2013\generalidades2013w\ORDENES DE BIENES Y SERVCIOS\6875 ANDRES ALBERTO ZINNERMANN MEJIA.PDF"/>
    <hyperlink ref="E431" r:id="rId399" display="\\Elizabethpc\2013\generalidades2013w\ORDENES DE BIENES Y SERVCIOS\6876 TATIANA ELIZABETH VELARDE DE VICENTE.PDF"/>
    <hyperlink ref="E432" r:id="rId400" display="\\Elizabethpc\2013\generalidades2013w\ORDENES DE BIENES Y SERVCIOS\6877 OTTO JAIME MONTOYA TOBAR.PDF"/>
    <hyperlink ref="E433" r:id="rId401" display="\\Elizabethpc\2013\generalidades2013w\ORDENES DE BIENES Y SERVCIOS\6878 MARTA EVELYN MENA MARQUEZ.PDF"/>
    <hyperlink ref="E434" r:id="rId402" display="\\Elizabethpc\2013\generalidades2013w\CONTRATOS 2013\CONTRATO DE SUMINISTRO N° 36-2013 UNIVERSIDAD DON BOSCO.PDF"/>
    <hyperlink ref="E435" r:id="rId403" display="\\Elizabethpc\2013\generalidades2013w\CONTRATOS 2013\CONTATO DE SUMINISTRO N° 37-2013 PODES.PDF"/>
    <hyperlink ref="E436" r:id="rId404" display="\\Elizabethpc\2013\generalidades2013w\CONTRATOS 2013\MODIFICICACION A CONTRATO DE SERVICIO N° 37-2013 PODES.PDF"/>
    <hyperlink ref="E437" r:id="rId405" display="\\Elizabethpc\2013\generalidades2013w\CONTRATOS 2013\CONTRATO DE SUMINISTRO N° 48-2013 CARLOS ERNESTO ELIAS AVALOS.PDF"/>
    <hyperlink ref="E438" r:id="rId406" display="\\Elizabethpc\2013\generalidades2013w\CONTRATOS 2013\CONTRATO DE SUMINISTRO N° 60-2013 CARLOS ELIAS AVALOS.PDF"/>
    <hyperlink ref="E439" r:id="rId407" display="\\Elizabethpc\2013\generalidades2013w\CONTRATOS 2013\CONTRATO DE SUMINISTRO N° 49-2013 PODES.PDF"/>
    <hyperlink ref="E440" r:id="rId408" display="\\Elizabethpc\2013\generalidades2013w\CONTRATOS 2013\CONTRATO DE SUMINISTRO N° 61-2013 PODES.PDF"/>
    <hyperlink ref="E441" r:id="rId409" display="\\Elizabethpc\2013\generalidades2013w\CONTRATOS 2013\CONTRATO DE SUMINISTRO N° 50-2013 MARIO EUGENIO GUEVARRA.PDF"/>
    <hyperlink ref="E442" r:id="rId410" display="\\Elizabethpc\2013\generalidades2013w\CONTRATOS 2013\CONTRATO DE SUMINISTRO N° 59-2013 MARIO EUGENIO GUEVARA.PDF"/>
    <hyperlink ref="E443" r:id="rId411" display="\\Elizabethpc\2013\generalidades2013w\CONTRATOS 2013\CONTRATO DE SUMINISTRO N° 63-2013 MEQUINSAL.pdf"/>
    <hyperlink ref="E444" r:id="rId412" display="\\Elizabethpc\2013\generalidades2013w\CONTRATOS 2013\CONTRATO DE SUMINISTRO N° 64-2013 MEGA FUTURO.PDF"/>
    <hyperlink ref="E445" r:id="rId413" display="\\Elizabethpc\2013\generalidades2013w\CONTRATOS 2013\CONTRATO DE SUMINISTRO N° 72-2013 MARIO GUEVARA.pdf"/>
    <hyperlink ref="E446" r:id="rId414" display="\\Elizabethpc\2013\generalidades2013w\CONTRATOS 2013\CONTRATO DE SUMINISTRO N° 73-2013 PODES.pdf"/>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Q415"/>
  <sheetViews>
    <sheetView topLeftCell="A7" zoomScale="82" zoomScaleNormal="82" zoomScaleSheetLayoutView="66" workbookViewId="0">
      <pane ySplit="6" topLeftCell="A13" activePane="bottomLeft" state="frozen"/>
      <selection activeCell="A7" sqref="A7"/>
      <selection pane="bottomLeft" activeCell="C15" sqref="C15"/>
    </sheetView>
  </sheetViews>
  <sheetFormatPr baseColWidth="10" defaultColWidth="11.7109375" defaultRowHeight="17.25" customHeight="1" x14ac:dyDescent="0.2"/>
  <cols>
    <col min="1" max="1" width="10.85546875" style="165" customWidth="1"/>
    <col min="2" max="2" width="29.5703125" style="170" customWidth="1"/>
    <col min="3" max="3" width="32.5703125" style="4" customWidth="1"/>
    <col min="4" max="4" width="12.5703125" style="171" customWidth="1"/>
    <col min="5" max="5" width="13.42578125" style="172" customWidth="1"/>
    <col min="6" max="6" width="10.140625" style="173" customWidth="1"/>
    <col min="7" max="7" width="31.7109375" style="173" customWidth="1"/>
    <col min="8" max="8" width="15.7109375" style="173" customWidth="1"/>
    <col min="9" max="9" width="8.28515625" style="166" bestFit="1" customWidth="1"/>
    <col min="10" max="10" width="9.5703125" style="166" bestFit="1" customWidth="1"/>
    <col min="11" max="11" width="8.28515625" style="166" bestFit="1" customWidth="1"/>
    <col min="12" max="12" width="9.5703125" style="166" bestFit="1" customWidth="1"/>
    <col min="13" max="13" width="7.85546875" style="167" bestFit="1" customWidth="1"/>
    <col min="14" max="14" width="9.7109375" style="167" bestFit="1" customWidth="1"/>
    <col min="15" max="16" width="8" style="167" bestFit="1" customWidth="1"/>
    <col min="17" max="17" width="31.7109375" style="173" customWidth="1"/>
    <col min="18" max="236" width="11.7109375" style="166"/>
    <col min="237" max="237" width="6.7109375" style="166" bestFit="1" customWidth="1"/>
    <col min="238" max="238" width="30.7109375" style="166" customWidth="1"/>
    <col min="239" max="239" width="29.5703125" style="166" customWidth="1"/>
    <col min="240" max="240" width="32.5703125" style="166" customWidth="1"/>
    <col min="241" max="241" width="12.5703125" style="166" customWidth="1"/>
    <col min="242" max="242" width="13.42578125" style="166" customWidth="1"/>
    <col min="243" max="243" width="10.140625" style="166" customWidth="1"/>
    <col min="244" max="244" width="31.7109375" style="166" customWidth="1"/>
    <col min="245" max="245" width="15.7109375" style="166" customWidth="1"/>
    <col min="246" max="246" width="18.28515625" style="166" customWidth="1"/>
    <col min="247" max="247" width="18" style="166" customWidth="1"/>
    <col min="248" max="248" width="12" style="166" customWidth="1"/>
    <col min="249" max="249" width="13.85546875" style="166" customWidth="1"/>
    <col min="250" max="250" width="11" style="166" customWidth="1"/>
    <col min="251" max="251" width="11.28515625" style="166" customWidth="1"/>
    <col min="252" max="252" width="6" style="166" customWidth="1"/>
    <col min="253" max="253" width="8" style="166" customWidth="1"/>
    <col min="254" max="254" width="9.5703125" style="166" customWidth="1"/>
    <col min="255" max="255" width="3.85546875" style="166" customWidth="1"/>
    <col min="256" max="256" width="6.85546875" style="166" customWidth="1"/>
    <col min="257" max="257" width="5.7109375" style="166" customWidth="1"/>
    <col min="258" max="258" width="4.85546875" style="166" customWidth="1"/>
    <col min="259" max="259" width="7.42578125" style="166" customWidth="1"/>
    <col min="260" max="260" width="5.5703125" style="166" customWidth="1"/>
    <col min="261" max="261" width="9.7109375" style="166" customWidth="1"/>
    <col min="262" max="262" width="11.85546875" style="166" customWidth="1"/>
    <col min="263" max="263" width="7" style="166" customWidth="1"/>
    <col min="264" max="264" width="18" style="166" customWidth="1"/>
    <col min="265" max="272" width="11.7109375" style="166" customWidth="1"/>
    <col min="273" max="492" width="11.7109375" style="166"/>
    <col min="493" max="493" width="6.7109375" style="166" bestFit="1" customWidth="1"/>
    <col min="494" max="494" width="30.7109375" style="166" customWidth="1"/>
    <col min="495" max="495" width="29.5703125" style="166" customWidth="1"/>
    <col min="496" max="496" width="32.5703125" style="166" customWidth="1"/>
    <col min="497" max="497" width="12.5703125" style="166" customWidth="1"/>
    <col min="498" max="498" width="13.42578125" style="166" customWidth="1"/>
    <col min="499" max="499" width="10.140625" style="166" customWidth="1"/>
    <col min="500" max="500" width="31.7109375" style="166" customWidth="1"/>
    <col min="501" max="501" width="15.7109375" style="166" customWidth="1"/>
    <col min="502" max="502" width="18.28515625" style="166" customWidth="1"/>
    <col min="503" max="503" width="18" style="166" customWidth="1"/>
    <col min="504" max="504" width="12" style="166" customWidth="1"/>
    <col min="505" max="505" width="13.85546875" style="166" customWidth="1"/>
    <col min="506" max="506" width="11" style="166" customWidth="1"/>
    <col min="507" max="507" width="11.28515625" style="166" customWidth="1"/>
    <col min="508" max="508" width="6" style="166" customWidth="1"/>
    <col min="509" max="509" width="8" style="166" customWidth="1"/>
    <col min="510" max="510" width="9.5703125" style="166" customWidth="1"/>
    <col min="511" max="511" width="3.85546875" style="166" customWidth="1"/>
    <col min="512" max="512" width="6.85546875" style="166" customWidth="1"/>
    <col min="513" max="513" width="5.7109375" style="166" customWidth="1"/>
    <col min="514" max="514" width="4.85546875" style="166" customWidth="1"/>
    <col min="515" max="515" width="7.42578125" style="166" customWidth="1"/>
    <col min="516" max="516" width="5.5703125" style="166" customWidth="1"/>
    <col min="517" max="517" width="9.7109375" style="166" customWidth="1"/>
    <col min="518" max="518" width="11.85546875" style="166" customWidth="1"/>
    <col min="519" max="519" width="7" style="166" customWidth="1"/>
    <col min="520" max="520" width="18" style="166" customWidth="1"/>
    <col min="521" max="528" width="11.7109375" style="166" customWidth="1"/>
    <col min="529" max="748" width="11.7109375" style="166"/>
    <col min="749" max="749" width="6.7109375" style="166" bestFit="1" customWidth="1"/>
    <col min="750" max="750" width="30.7109375" style="166" customWidth="1"/>
    <col min="751" max="751" width="29.5703125" style="166" customWidth="1"/>
    <col min="752" max="752" width="32.5703125" style="166" customWidth="1"/>
    <col min="753" max="753" width="12.5703125" style="166" customWidth="1"/>
    <col min="754" max="754" width="13.42578125" style="166" customWidth="1"/>
    <col min="755" max="755" width="10.140625" style="166" customWidth="1"/>
    <col min="756" max="756" width="31.7109375" style="166" customWidth="1"/>
    <col min="757" max="757" width="15.7109375" style="166" customWidth="1"/>
    <col min="758" max="758" width="18.28515625" style="166" customWidth="1"/>
    <col min="759" max="759" width="18" style="166" customWidth="1"/>
    <col min="760" max="760" width="12" style="166" customWidth="1"/>
    <col min="761" max="761" width="13.85546875" style="166" customWidth="1"/>
    <col min="762" max="762" width="11" style="166" customWidth="1"/>
    <col min="763" max="763" width="11.28515625" style="166" customWidth="1"/>
    <col min="764" max="764" width="6" style="166" customWidth="1"/>
    <col min="765" max="765" width="8" style="166" customWidth="1"/>
    <col min="766" max="766" width="9.5703125" style="166" customWidth="1"/>
    <col min="767" max="767" width="3.85546875" style="166" customWidth="1"/>
    <col min="768" max="768" width="6.85546875" style="166" customWidth="1"/>
    <col min="769" max="769" width="5.7109375" style="166" customWidth="1"/>
    <col min="770" max="770" width="4.85546875" style="166" customWidth="1"/>
    <col min="771" max="771" width="7.42578125" style="166" customWidth="1"/>
    <col min="772" max="772" width="5.5703125" style="166" customWidth="1"/>
    <col min="773" max="773" width="9.7109375" style="166" customWidth="1"/>
    <col min="774" max="774" width="11.85546875" style="166" customWidth="1"/>
    <col min="775" max="775" width="7" style="166" customWidth="1"/>
    <col min="776" max="776" width="18" style="166" customWidth="1"/>
    <col min="777" max="784" width="11.7109375" style="166" customWidth="1"/>
    <col min="785" max="1004" width="11.7109375" style="166"/>
    <col min="1005" max="1005" width="6.7109375" style="166" bestFit="1" customWidth="1"/>
    <col min="1006" max="1006" width="30.7109375" style="166" customWidth="1"/>
    <col min="1007" max="1007" width="29.5703125" style="166" customWidth="1"/>
    <col min="1008" max="1008" width="32.5703125" style="166" customWidth="1"/>
    <col min="1009" max="1009" width="12.5703125" style="166" customWidth="1"/>
    <col min="1010" max="1010" width="13.42578125" style="166" customWidth="1"/>
    <col min="1011" max="1011" width="10.140625" style="166" customWidth="1"/>
    <col min="1012" max="1012" width="31.7109375" style="166" customWidth="1"/>
    <col min="1013" max="1013" width="15.7109375" style="166" customWidth="1"/>
    <col min="1014" max="1014" width="18.28515625" style="166" customWidth="1"/>
    <col min="1015" max="1015" width="18" style="166" customWidth="1"/>
    <col min="1016" max="1016" width="12" style="166" customWidth="1"/>
    <col min="1017" max="1017" width="13.85546875" style="166" customWidth="1"/>
    <col min="1018" max="1018" width="11" style="166" customWidth="1"/>
    <col min="1019" max="1019" width="11.28515625" style="166" customWidth="1"/>
    <col min="1020" max="1020" width="6" style="166" customWidth="1"/>
    <col min="1021" max="1021" width="8" style="166" customWidth="1"/>
    <col min="1022" max="1022" width="9.5703125" style="166" customWidth="1"/>
    <col min="1023" max="1023" width="3.85546875" style="166" customWidth="1"/>
    <col min="1024" max="1024" width="6.85546875" style="166" customWidth="1"/>
    <col min="1025" max="1025" width="5.7109375" style="166" customWidth="1"/>
    <col min="1026" max="1026" width="4.85546875" style="166" customWidth="1"/>
    <col min="1027" max="1027" width="7.42578125" style="166" customWidth="1"/>
    <col min="1028" max="1028" width="5.5703125" style="166" customWidth="1"/>
    <col min="1029" max="1029" width="9.7109375" style="166" customWidth="1"/>
    <col min="1030" max="1030" width="11.85546875" style="166" customWidth="1"/>
    <col min="1031" max="1031" width="7" style="166" customWidth="1"/>
    <col min="1032" max="1032" width="18" style="166" customWidth="1"/>
    <col min="1033" max="1040" width="11.7109375" style="166" customWidth="1"/>
    <col min="1041" max="1260" width="11.7109375" style="166"/>
    <col min="1261" max="1261" width="6.7109375" style="166" bestFit="1" customWidth="1"/>
    <col min="1262" max="1262" width="30.7109375" style="166" customWidth="1"/>
    <col min="1263" max="1263" width="29.5703125" style="166" customWidth="1"/>
    <col min="1264" max="1264" width="32.5703125" style="166" customWidth="1"/>
    <col min="1265" max="1265" width="12.5703125" style="166" customWidth="1"/>
    <col min="1266" max="1266" width="13.42578125" style="166" customWidth="1"/>
    <col min="1267" max="1267" width="10.140625" style="166" customWidth="1"/>
    <col min="1268" max="1268" width="31.7109375" style="166" customWidth="1"/>
    <col min="1269" max="1269" width="15.7109375" style="166" customWidth="1"/>
    <col min="1270" max="1270" width="18.28515625" style="166" customWidth="1"/>
    <col min="1271" max="1271" width="18" style="166" customWidth="1"/>
    <col min="1272" max="1272" width="12" style="166" customWidth="1"/>
    <col min="1273" max="1273" width="13.85546875" style="166" customWidth="1"/>
    <col min="1274" max="1274" width="11" style="166" customWidth="1"/>
    <col min="1275" max="1275" width="11.28515625" style="166" customWidth="1"/>
    <col min="1276" max="1276" width="6" style="166" customWidth="1"/>
    <col min="1277" max="1277" width="8" style="166" customWidth="1"/>
    <col min="1278" max="1278" width="9.5703125" style="166" customWidth="1"/>
    <col min="1279" max="1279" width="3.85546875" style="166" customWidth="1"/>
    <col min="1280" max="1280" width="6.85546875" style="166" customWidth="1"/>
    <col min="1281" max="1281" width="5.7109375" style="166" customWidth="1"/>
    <col min="1282" max="1282" width="4.85546875" style="166" customWidth="1"/>
    <col min="1283" max="1283" width="7.42578125" style="166" customWidth="1"/>
    <col min="1284" max="1284" width="5.5703125" style="166" customWidth="1"/>
    <col min="1285" max="1285" width="9.7109375" style="166" customWidth="1"/>
    <col min="1286" max="1286" width="11.85546875" style="166" customWidth="1"/>
    <col min="1287" max="1287" width="7" style="166" customWidth="1"/>
    <col min="1288" max="1288" width="18" style="166" customWidth="1"/>
    <col min="1289" max="1296" width="11.7109375" style="166" customWidth="1"/>
    <col min="1297" max="1516" width="11.7109375" style="166"/>
    <col min="1517" max="1517" width="6.7109375" style="166" bestFit="1" customWidth="1"/>
    <col min="1518" max="1518" width="30.7109375" style="166" customWidth="1"/>
    <col min="1519" max="1519" width="29.5703125" style="166" customWidth="1"/>
    <col min="1520" max="1520" width="32.5703125" style="166" customWidth="1"/>
    <col min="1521" max="1521" width="12.5703125" style="166" customWidth="1"/>
    <col min="1522" max="1522" width="13.42578125" style="166" customWidth="1"/>
    <col min="1523" max="1523" width="10.140625" style="166" customWidth="1"/>
    <col min="1524" max="1524" width="31.7109375" style="166" customWidth="1"/>
    <col min="1525" max="1525" width="15.7109375" style="166" customWidth="1"/>
    <col min="1526" max="1526" width="18.28515625" style="166" customWidth="1"/>
    <col min="1527" max="1527" width="18" style="166" customWidth="1"/>
    <col min="1528" max="1528" width="12" style="166" customWidth="1"/>
    <col min="1529" max="1529" width="13.85546875" style="166" customWidth="1"/>
    <col min="1530" max="1530" width="11" style="166" customWidth="1"/>
    <col min="1531" max="1531" width="11.28515625" style="166" customWidth="1"/>
    <col min="1532" max="1532" width="6" style="166" customWidth="1"/>
    <col min="1533" max="1533" width="8" style="166" customWidth="1"/>
    <col min="1534" max="1534" width="9.5703125" style="166" customWidth="1"/>
    <col min="1535" max="1535" width="3.85546875" style="166" customWidth="1"/>
    <col min="1536" max="1536" width="6.85546875" style="166" customWidth="1"/>
    <col min="1537" max="1537" width="5.7109375" style="166" customWidth="1"/>
    <col min="1538" max="1538" width="4.85546875" style="166" customWidth="1"/>
    <col min="1539" max="1539" width="7.42578125" style="166" customWidth="1"/>
    <col min="1540" max="1540" width="5.5703125" style="166" customWidth="1"/>
    <col min="1541" max="1541" width="9.7109375" style="166" customWidth="1"/>
    <col min="1542" max="1542" width="11.85546875" style="166" customWidth="1"/>
    <col min="1543" max="1543" width="7" style="166" customWidth="1"/>
    <col min="1544" max="1544" width="18" style="166" customWidth="1"/>
    <col min="1545" max="1552" width="11.7109375" style="166" customWidth="1"/>
    <col min="1553" max="1772" width="11.7109375" style="166"/>
    <col min="1773" max="1773" width="6.7109375" style="166" bestFit="1" customWidth="1"/>
    <col min="1774" max="1774" width="30.7109375" style="166" customWidth="1"/>
    <col min="1775" max="1775" width="29.5703125" style="166" customWidth="1"/>
    <col min="1776" max="1776" width="32.5703125" style="166" customWidth="1"/>
    <col min="1777" max="1777" width="12.5703125" style="166" customWidth="1"/>
    <col min="1778" max="1778" width="13.42578125" style="166" customWidth="1"/>
    <col min="1779" max="1779" width="10.140625" style="166" customWidth="1"/>
    <col min="1780" max="1780" width="31.7109375" style="166" customWidth="1"/>
    <col min="1781" max="1781" width="15.7109375" style="166" customWidth="1"/>
    <col min="1782" max="1782" width="18.28515625" style="166" customWidth="1"/>
    <col min="1783" max="1783" width="18" style="166" customWidth="1"/>
    <col min="1784" max="1784" width="12" style="166" customWidth="1"/>
    <col min="1785" max="1785" width="13.85546875" style="166" customWidth="1"/>
    <col min="1786" max="1786" width="11" style="166" customWidth="1"/>
    <col min="1787" max="1787" width="11.28515625" style="166" customWidth="1"/>
    <col min="1788" max="1788" width="6" style="166" customWidth="1"/>
    <col min="1789" max="1789" width="8" style="166" customWidth="1"/>
    <col min="1790" max="1790" width="9.5703125" style="166" customWidth="1"/>
    <col min="1791" max="1791" width="3.85546875" style="166" customWidth="1"/>
    <col min="1792" max="1792" width="6.85546875" style="166" customWidth="1"/>
    <col min="1793" max="1793" width="5.7109375" style="166" customWidth="1"/>
    <col min="1794" max="1794" width="4.85546875" style="166" customWidth="1"/>
    <col min="1795" max="1795" width="7.42578125" style="166" customWidth="1"/>
    <col min="1796" max="1796" width="5.5703125" style="166" customWidth="1"/>
    <col min="1797" max="1797" width="9.7109375" style="166" customWidth="1"/>
    <col min="1798" max="1798" width="11.85546875" style="166" customWidth="1"/>
    <col min="1799" max="1799" width="7" style="166" customWidth="1"/>
    <col min="1800" max="1800" width="18" style="166" customWidth="1"/>
    <col min="1801" max="1808" width="11.7109375" style="166" customWidth="1"/>
    <col min="1809" max="2028" width="11.7109375" style="166"/>
    <col min="2029" max="2029" width="6.7109375" style="166" bestFit="1" customWidth="1"/>
    <col min="2030" max="2030" width="30.7109375" style="166" customWidth="1"/>
    <col min="2031" max="2031" width="29.5703125" style="166" customWidth="1"/>
    <col min="2032" max="2032" width="32.5703125" style="166" customWidth="1"/>
    <col min="2033" max="2033" width="12.5703125" style="166" customWidth="1"/>
    <col min="2034" max="2034" width="13.42578125" style="166" customWidth="1"/>
    <col min="2035" max="2035" width="10.140625" style="166" customWidth="1"/>
    <col min="2036" max="2036" width="31.7109375" style="166" customWidth="1"/>
    <col min="2037" max="2037" width="15.7109375" style="166" customWidth="1"/>
    <col min="2038" max="2038" width="18.28515625" style="166" customWidth="1"/>
    <col min="2039" max="2039" width="18" style="166" customWidth="1"/>
    <col min="2040" max="2040" width="12" style="166" customWidth="1"/>
    <col min="2041" max="2041" width="13.85546875" style="166" customWidth="1"/>
    <col min="2042" max="2042" width="11" style="166" customWidth="1"/>
    <col min="2043" max="2043" width="11.28515625" style="166" customWidth="1"/>
    <col min="2044" max="2044" width="6" style="166" customWidth="1"/>
    <col min="2045" max="2045" width="8" style="166" customWidth="1"/>
    <col min="2046" max="2046" width="9.5703125" style="166" customWidth="1"/>
    <col min="2047" max="2047" width="3.85546875" style="166" customWidth="1"/>
    <col min="2048" max="2048" width="6.85546875" style="166" customWidth="1"/>
    <col min="2049" max="2049" width="5.7109375" style="166" customWidth="1"/>
    <col min="2050" max="2050" width="4.85546875" style="166" customWidth="1"/>
    <col min="2051" max="2051" width="7.42578125" style="166" customWidth="1"/>
    <col min="2052" max="2052" width="5.5703125" style="166" customWidth="1"/>
    <col min="2053" max="2053" width="9.7109375" style="166" customWidth="1"/>
    <col min="2054" max="2054" width="11.85546875" style="166" customWidth="1"/>
    <col min="2055" max="2055" width="7" style="166" customWidth="1"/>
    <col min="2056" max="2056" width="18" style="166" customWidth="1"/>
    <col min="2057" max="2064" width="11.7109375" style="166" customWidth="1"/>
    <col min="2065" max="2284" width="11.7109375" style="166"/>
    <col min="2285" max="2285" width="6.7109375" style="166" bestFit="1" customWidth="1"/>
    <col min="2286" max="2286" width="30.7109375" style="166" customWidth="1"/>
    <col min="2287" max="2287" width="29.5703125" style="166" customWidth="1"/>
    <col min="2288" max="2288" width="32.5703125" style="166" customWidth="1"/>
    <col min="2289" max="2289" width="12.5703125" style="166" customWidth="1"/>
    <col min="2290" max="2290" width="13.42578125" style="166" customWidth="1"/>
    <col min="2291" max="2291" width="10.140625" style="166" customWidth="1"/>
    <col min="2292" max="2292" width="31.7109375" style="166" customWidth="1"/>
    <col min="2293" max="2293" width="15.7109375" style="166" customWidth="1"/>
    <col min="2294" max="2294" width="18.28515625" style="166" customWidth="1"/>
    <col min="2295" max="2295" width="18" style="166" customWidth="1"/>
    <col min="2296" max="2296" width="12" style="166" customWidth="1"/>
    <col min="2297" max="2297" width="13.85546875" style="166" customWidth="1"/>
    <col min="2298" max="2298" width="11" style="166" customWidth="1"/>
    <col min="2299" max="2299" width="11.28515625" style="166" customWidth="1"/>
    <col min="2300" max="2300" width="6" style="166" customWidth="1"/>
    <col min="2301" max="2301" width="8" style="166" customWidth="1"/>
    <col min="2302" max="2302" width="9.5703125" style="166" customWidth="1"/>
    <col min="2303" max="2303" width="3.85546875" style="166" customWidth="1"/>
    <col min="2304" max="2304" width="6.85546875" style="166" customWidth="1"/>
    <col min="2305" max="2305" width="5.7109375" style="166" customWidth="1"/>
    <col min="2306" max="2306" width="4.85546875" style="166" customWidth="1"/>
    <col min="2307" max="2307" width="7.42578125" style="166" customWidth="1"/>
    <col min="2308" max="2308" width="5.5703125" style="166" customWidth="1"/>
    <col min="2309" max="2309" width="9.7109375" style="166" customWidth="1"/>
    <col min="2310" max="2310" width="11.85546875" style="166" customWidth="1"/>
    <col min="2311" max="2311" width="7" style="166" customWidth="1"/>
    <col min="2312" max="2312" width="18" style="166" customWidth="1"/>
    <col min="2313" max="2320" width="11.7109375" style="166" customWidth="1"/>
    <col min="2321" max="2540" width="11.7109375" style="166"/>
    <col min="2541" max="2541" width="6.7109375" style="166" bestFit="1" customWidth="1"/>
    <col min="2542" max="2542" width="30.7109375" style="166" customWidth="1"/>
    <col min="2543" max="2543" width="29.5703125" style="166" customWidth="1"/>
    <col min="2544" max="2544" width="32.5703125" style="166" customWidth="1"/>
    <col min="2545" max="2545" width="12.5703125" style="166" customWidth="1"/>
    <col min="2546" max="2546" width="13.42578125" style="166" customWidth="1"/>
    <col min="2547" max="2547" width="10.140625" style="166" customWidth="1"/>
    <col min="2548" max="2548" width="31.7109375" style="166" customWidth="1"/>
    <col min="2549" max="2549" width="15.7109375" style="166" customWidth="1"/>
    <col min="2550" max="2550" width="18.28515625" style="166" customWidth="1"/>
    <col min="2551" max="2551" width="18" style="166" customWidth="1"/>
    <col min="2552" max="2552" width="12" style="166" customWidth="1"/>
    <col min="2553" max="2553" width="13.85546875" style="166" customWidth="1"/>
    <col min="2554" max="2554" width="11" style="166" customWidth="1"/>
    <col min="2555" max="2555" width="11.28515625" style="166" customWidth="1"/>
    <col min="2556" max="2556" width="6" style="166" customWidth="1"/>
    <col min="2557" max="2557" width="8" style="166" customWidth="1"/>
    <col min="2558" max="2558" width="9.5703125" style="166" customWidth="1"/>
    <col min="2559" max="2559" width="3.85546875" style="166" customWidth="1"/>
    <col min="2560" max="2560" width="6.85546875" style="166" customWidth="1"/>
    <col min="2561" max="2561" width="5.7109375" style="166" customWidth="1"/>
    <col min="2562" max="2562" width="4.85546875" style="166" customWidth="1"/>
    <col min="2563" max="2563" width="7.42578125" style="166" customWidth="1"/>
    <col min="2564" max="2564" width="5.5703125" style="166" customWidth="1"/>
    <col min="2565" max="2565" width="9.7109375" style="166" customWidth="1"/>
    <col min="2566" max="2566" width="11.85546875" style="166" customWidth="1"/>
    <col min="2567" max="2567" width="7" style="166" customWidth="1"/>
    <col min="2568" max="2568" width="18" style="166" customWidth="1"/>
    <col min="2569" max="2576" width="11.7109375" style="166" customWidth="1"/>
    <col min="2577" max="2796" width="11.7109375" style="166"/>
    <col min="2797" max="2797" width="6.7109375" style="166" bestFit="1" customWidth="1"/>
    <col min="2798" max="2798" width="30.7109375" style="166" customWidth="1"/>
    <col min="2799" max="2799" width="29.5703125" style="166" customWidth="1"/>
    <col min="2800" max="2800" width="32.5703125" style="166" customWidth="1"/>
    <col min="2801" max="2801" width="12.5703125" style="166" customWidth="1"/>
    <col min="2802" max="2802" width="13.42578125" style="166" customWidth="1"/>
    <col min="2803" max="2803" width="10.140625" style="166" customWidth="1"/>
    <col min="2804" max="2804" width="31.7109375" style="166" customWidth="1"/>
    <col min="2805" max="2805" width="15.7109375" style="166" customWidth="1"/>
    <col min="2806" max="2806" width="18.28515625" style="166" customWidth="1"/>
    <col min="2807" max="2807" width="18" style="166" customWidth="1"/>
    <col min="2808" max="2808" width="12" style="166" customWidth="1"/>
    <col min="2809" max="2809" width="13.85546875" style="166" customWidth="1"/>
    <col min="2810" max="2810" width="11" style="166" customWidth="1"/>
    <col min="2811" max="2811" width="11.28515625" style="166" customWidth="1"/>
    <col min="2812" max="2812" width="6" style="166" customWidth="1"/>
    <col min="2813" max="2813" width="8" style="166" customWidth="1"/>
    <col min="2814" max="2814" width="9.5703125" style="166" customWidth="1"/>
    <col min="2815" max="2815" width="3.85546875" style="166" customWidth="1"/>
    <col min="2816" max="2816" width="6.85546875" style="166" customWidth="1"/>
    <col min="2817" max="2817" width="5.7109375" style="166" customWidth="1"/>
    <col min="2818" max="2818" width="4.85546875" style="166" customWidth="1"/>
    <col min="2819" max="2819" width="7.42578125" style="166" customWidth="1"/>
    <col min="2820" max="2820" width="5.5703125" style="166" customWidth="1"/>
    <col min="2821" max="2821" width="9.7109375" style="166" customWidth="1"/>
    <col min="2822" max="2822" width="11.85546875" style="166" customWidth="1"/>
    <col min="2823" max="2823" width="7" style="166" customWidth="1"/>
    <col min="2824" max="2824" width="18" style="166" customWidth="1"/>
    <col min="2825" max="2832" width="11.7109375" style="166" customWidth="1"/>
    <col min="2833" max="3052" width="11.7109375" style="166"/>
    <col min="3053" max="3053" width="6.7109375" style="166" bestFit="1" customWidth="1"/>
    <col min="3054" max="3054" width="30.7109375" style="166" customWidth="1"/>
    <col min="3055" max="3055" width="29.5703125" style="166" customWidth="1"/>
    <col min="3056" max="3056" width="32.5703125" style="166" customWidth="1"/>
    <col min="3057" max="3057" width="12.5703125" style="166" customWidth="1"/>
    <col min="3058" max="3058" width="13.42578125" style="166" customWidth="1"/>
    <col min="3059" max="3059" width="10.140625" style="166" customWidth="1"/>
    <col min="3060" max="3060" width="31.7109375" style="166" customWidth="1"/>
    <col min="3061" max="3061" width="15.7109375" style="166" customWidth="1"/>
    <col min="3062" max="3062" width="18.28515625" style="166" customWidth="1"/>
    <col min="3063" max="3063" width="18" style="166" customWidth="1"/>
    <col min="3064" max="3064" width="12" style="166" customWidth="1"/>
    <col min="3065" max="3065" width="13.85546875" style="166" customWidth="1"/>
    <col min="3066" max="3066" width="11" style="166" customWidth="1"/>
    <col min="3067" max="3067" width="11.28515625" style="166" customWidth="1"/>
    <col min="3068" max="3068" width="6" style="166" customWidth="1"/>
    <col min="3069" max="3069" width="8" style="166" customWidth="1"/>
    <col min="3070" max="3070" width="9.5703125" style="166" customWidth="1"/>
    <col min="3071" max="3071" width="3.85546875" style="166" customWidth="1"/>
    <col min="3072" max="3072" width="6.85546875" style="166" customWidth="1"/>
    <col min="3073" max="3073" width="5.7109375" style="166" customWidth="1"/>
    <col min="3074" max="3074" width="4.85546875" style="166" customWidth="1"/>
    <col min="3075" max="3075" width="7.42578125" style="166" customWidth="1"/>
    <col min="3076" max="3076" width="5.5703125" style="166" customWidth="1"/>
    <col min="3077" max="3077" width="9.7109375" style="166" customWidth="1"/>
    <col min="3078" max="3078" width="11.85546875" style="166" customWidth="1"/>
    <col min="3079" max="3079" width="7" style="166" customWidth="1"/>
    <col min="3080" max="3080" width="18" style="166" customWidth="1"/>
    <col min="3081" max="3088" width="11.7109375" style="166" customWidth="1"/>
    <col min="3089" max="3308" width="11.7109375" style="166"/>
    <col min="3309" max="3309" width="6.7109375" style="166" bestFit="1" customWidth="1"/>
    <col min="3310" max="3310" width="30.7109375" style="166" customWidth="1"/>
    <col min="3311" max="3311" width="29.5703125" style="166" customWidth="1"/>
    <col min="3312" max="3312" width="32.5703125" style="166" customWidth="1"/>
    <col min="3313" max="3313" width="12.5703125" style="166" customWidth="1"/>
    <col min="3314" max="3314" width="13.42578125" style="166" customWidth="1"/>
    <col min="3315" max="3315" width="10.140625" style="166" customWidth="1"/>
    <col min="3316" max="3316" width="31.7109375" style="166" customWidth="1"/>
    <col min="3317" max="3317" width="15.7109375" style="166" customWidth="1"/>
    <col min="3318" max="3318" width="18.28515625" style="166" customWidth="1"/>
    <col min="3319" max="3319" width="18" style="166" customWidth="1"/>
    <col min="3320" max="3320" width="12" style="166" customWidth="1"/>
    <col min="3321" max="3321" width="13.85546875" style="166" customWidth="1"/>
    <col min="3322" max="3322" width="11" style="166" customWidth="1"/>
    <col min="3323" max="3323" width="11.28515625" style="166" customWidth="1"/>
    <col min="3324" max="3324" width="6" style="166" customWidth="1"/>
    <col min="3325" max="3325" width="8" style="166" customWidth="1"/>
    <col min="3326" max="3326" width="9.5703125" style="166" customWidth="1"/>
    <col min="3327" max="3327" width="3.85546875" style="166" customWidth="1"/>
    <col min="3328" max="3328" width="6.85546875" style="166" customWidth="1"/>
    <col min="3329" max="3329" width="5.7109375" style="166" customWidth="1"/>
    <col min="3330" max="3330" width="4.85546875" style="166" customWidth="1"/>
    <col min="3331" max="3331" width="7.42578125" style="166" customWidth="1"/>
    <col min="3332" max="3332" width="5.5703125" style="166" customWidth="1"/>
    <col min="3333" max="3333" width="9.7109375" style="166" customWidth="1"/>
    <col min="3334" max="3334" width="11.85546875" style="166" customWidth="1"/>
    <col min="3335" max="3335" width="7" style="166" customWidth="1"/>
    <col min="3336" max="3336" width="18" style="166" customWidth="1"/>
    <col min="3337" max="3344" width="11.7109375" style="166" customWidth="1"/>
    <col min="3345" max="3564" width="11.7109375" style="166"/>
    <col min="3565" max="3565" width="6.7109375" style="166" bestFit="1" customWidth="1"/>
    <col min="3566" max="3566" width="30.7109375" style="166" customWidth="1"/>
    <col min="3567" max="3567" width="29.5703125" style="166" customWidth="1"/>
    <col min="3568" max="3568" width="32.5703125" style="166" customWidth="1"/>
    <col min="3569" max="3569" width="12.5703125" style="166" customWidth="1"/>
    <col min="3570" max="3570" width="13.42578125" style="166" customWidth="1"/>
    <col min="3571" max="3571" width="10.140625" style="166" customWidth="1"/>
    <col min="3572" max="3572" width="31.7109375" style="166" customWidth="1"/>
    <col min="3573" max="3573" width="15.7109375" style="166" customWidth="1"/>
    <col min="3574" max="3574" width="18.28515625" style="166" customWidth="1"/>
    <col min="3575" max="3575" width="18" style="166" customWidth="1"/>
    <col min="3576" max="3576" width="12" style="166" customWidth="1"/>
    <col min="3577" max="3577" width="13.85546875" style="166" customWidth="1"/>
    <col min="3578" max="3578" width="11" style="166" customWidth="1"/>
    <col min="3579" max="3579" width="11.28515625" style="166" customWidth="1"/>
    <col min="3580" max="3580" width="6" style="166" customWidth="1"/>
    <col min="3581" max="3581" width="8" style="166" customWidth="1"/>
    <col min="3582" max="3582" width="9.5703125" style="166" customWidth="1"/>
    <col min="3583" max="3583" width="3.85546875" style="166" customWidth="1"/>
    <col min="3584" max="3584" width="6.85546875" style="166" customWidth="1"/>
    <col min="3585" max="3585" width="5.7109375" style="166" customWidth="1"/>
    <col min="3586" max="3586" width="4.85546875" style="166" customWidth="1"/>
    <col min="3587" max="3587" width="7.42578125" style="166" customWidth="1"/>
    <col min="3588" max="3588" width="5.5703125" style="166" customWidth="1"/>
    <col min="3589" max="3589" width="9.7109375" style="166" customWidth="1"/>
    <col min="3590" max="3590" width="11.85546875" style="166" customWidth="1"/>
    <col min="3591" max="3591" width="7" style="166" customWidth="1"/>
    <col min="3592" max="3592" width="18" style="166" customWidth="1"/>
    <col min="3593" max="3600" width="11.7109375" style="166" customWidth="1"/>
    <col min="3601" max="3820" width="11.7109375" style="166"/>
    <col min="3821" max="3821" width="6.7109375" style="166" bestFit="1" customWidth="1"/>
    <col min="3822" max="3822" width="30.7109375" style="166" customWidth="1"/>
    <col min="3823" max="3823" width="29.5703125" style="166" customWidth="1"/>
    <col min="3824" max="3824" width="32.5703125" style="166" customWidth="1"/>
    <col min="3825" max="3825" width="12.5703125" style="166" customWidth="1"/>
    <col min="3826" max="3826" width="13.42578125" style="166" customWidth="1"/>
    <col min="3827" max="3827" width="10.140625" style="166" customWidth="1"/>
    <col min="3828" max="3828" width="31.7109375" style="166" customWidth="1"/>
    <col min="3829" max="3829" width="15.7109375" style="166" customWidth="1"/>
    <col min="3830" max="3830" width="18.28515625" style="166" customWidth="1"/>
    <col min="3831" max="3831" width="18" style="166" customWidth="1"/>
    <col min="3832" max="3832" width="12" style="166" customWidth="1"/>
    <col min="3833" max="3833" width="13.85546875" style="166" customWidth="1"/>
    <col min="3834" max="3834" width="11" style="166" customWidth="1"/>
    <col min="3835" max="3835" width="11.28515625" style="166" customWidth="1"/>
    <col min="3836" max="3836" width="6" style="166" customWidth="1"/>
    <col min="3837" max="3837" width="8" style="166" customWidth="1"/>
    <col min="3838" max="3838" width="9.5703125" style="166" customWidth="1"/>
    <col min="3839" max="3839" width="3.85546875" style="166" customWidth="1"/>
    <col min="3840" max="3840" width="6.85546875" style="166" customWidth="1"/>
    <col min="3841" max="3841" width="5.7109375" style="166" customWidth="1"/>
    <col min="3842" max="3842" width="4.85546875" style="166" customWidth="1"/>
    <col min="3843" max="3843" width="7.42578125" style="166" customWidth="1"/>
    <col min="3844" max="3844" width="5.5703125" style="166" customWidth="1"/>
    <col min="3845" max="3845" width="9.7109375" style="166" customWidth="1"/>
    <col min="3846" max="3846" width="11.85546875" style="166" customWidth="1"/>
    <col min="3847" max="3847" width="7" style="166" customWidth="1"/>
    <col min="3848" max="3848" width="18" style="166" customWidth="1"/>
    <col min="3849" max="3856" width="11.7109375" style="166" customWidth="1"/>
    <col min="3857" max="4076" width="11.7109375" style="166"/>
    <col min="4077" max="4077" width="6.7109375" style="166" bestFit="1" customWidth="1"/>
    <col min="4078" max="4078" width="30.7109375" style="166" customWidth="1"/>
    <col min="4079" max="4079" width="29.5703125" style="166" customWidth="1"/>
    <col min="4080" max="4080" width="32.5703125" style="166" customWidth="1"/>
    <col min="4081" max="4081" width="12.5703125" style="166" customWidth="1"/>
    <col min="4082" max="4082" width="13.42578125" style="166" customWidth="1"/>
    <col min="4083" max="4083" width="10.140625" style="166" customWidth="1"/>
    <col min="4084" max="4084" width="31.7109375" style="166" customWidth="1"/>
    <col min="4085" max="4085" width="15.7109375" style="166" customWidth="1"/>
    <col min="4086" max="4086" width="18.28515625" style="166" customWidth="1"/>
    <col min="4087" max="4087" width="18" style="166" customWidth="1"/>
    <col min="4088" max="4088" width="12" style="166" customWidth="1"/>
    <col min="4089" max="4089" width="13.85546875" style="166" customWidth="1"/>
    <col min="4090" max="4090" width="11" style="166" customWidth="1"/>
    <col min="4091" max="4091" width="11.28515625" style="166" customWidth="1"/>
    <col min="4092" max="4092" width="6" style="166" customWidth="1"/>
    <col min="4093" max="4093" width="8" style="166" customWidth="1"/>
    <col min="4094" max="4094" width="9.5703125" style="166" customWidth="1"/>
    <col min="4095" max="4095" width="3.85546875" style="166" customWidth="1"/>
    <col min="4096" max="4096" width="6.85546875" style="166" customWidth="1"/>
    <col min="4097" max="4097" width="5.7109375" style="166" customWidth="1"/>
    <col min="4098" max="4098" width="4.85546875" style="166" customWidth="1"/>
    <col min="4099" max="4099" width="7.42578125" style="166" customWidth="1"/>
    <col min="4100" max="4100" width="5.5703125" style="166" customWidth="1"/>
    <col min="4101" max="4101" width="9.7109375" style="166" customWidth="1"/>
    <col min="4102" max="4102" width="11.85546875" style="166" customWidth="1"/>
    <col min="4103" max="4103" width="7" style="166" customWidth="1"/>
    <col min="4104" max="4104" width="18" style="166" customWidth="1"/>
    <col min="4105" max="4112" width="11.7109375" style="166" customWidth="1"/>
    <col min="4113" max="4332" width="11.7109375" style="166"/>
    <col min="4333" max="4333" width="6.7109375" style="166" bestFit="1" customWidth="1"/>
    <col min="4334" max="4334" width="30.7109375" style="166" customWidth="1"/>
    <col min="4335" max="4335" width="29.5703125" style="166" customWidth="1"/>
    <col min="4336" max="4336" width="32.5703125" style="166" customWidth="1"/>
    <col min="4337" max="4337" width="12.5703125" style="166" customWidth="1"/>
    <col min="4338" max="4338" width="13.42578125" style="166" customWidth="1"/>
    <col min="4339" max="4339" width="10.140625" style="166" customWidth="1"/>
    <col min="4340" max="4340" width="31.7109375" style="166" customWidth="1"/>
    <col min="4341" max="4341" width="15.7109375" style="166" customWidth="1"/>
    <col min="4342" max="4342" width="18.28515625" style="166" customWidth="1"/>
    <col min="4343" max="4343" width="18" style="166" customWidth="1"/>
    <col min="4344" max="4344" width="12" style="166" customWidth="1"/>
    <col min="4345" max="4345" width="13.85546875" style="166" customWidth="1"/>
    <col min="4346" max="4346" width="11" style="166" customWidth="1"/>
    <col min="4347" max="4347" width="11.28515625" style="166" customWidth="1"/>
    <col min="4348" max="4348" width="6" style="166" customWidth="1"/>
    <col min="4349" max="4349" width="8" style="166" customWidth="1"/>
    <col min="4350" max="4350" width="9.5703125" style="166" customWidth="1"/>
    <col min="4351" max="4351" width="3.85546875" style="166" customWidth="1"/>
    <col min="4352" max="4352" width="6.85546875" style="166" customWidth="1"/>
    <col min="4353" max="4353" width="5.7109375" style="166" customWidth="1"/>
    <col min="4354" max="4354" width="4.85546875" style="166" customWidth="1"/>
    <col min="4355" max="4355" width="7.42578125" style="166" customWidth="1"/>
    <col min="4356" max="4356" width="5.5703125" style="166" customWidth="1"/>
    <col min="4357" max="4357" width="9.7109375" style="166" customWidth="1"/>
    <col min="4358" max="4358" width="11.85546875" style="166" customWidth="1"/>
    <col min="4359" max="4359" width="7" style="166" customWidth="1"/>
    <col min="4360" max="4360" width="18" style="166" customWidth="1"/>
    <col min="4361" max="4368" width="11.7109375" style="166" customWidth="1"/>
    <col min="4369" max="4588" width="11.7109375" style="166"/>
    <col min="4589" max="4589" width="6.7109375" style="166" bestFit="1" customWidth="1"/>
    <col min="4590" max="4590" width="30.7109375" style="166" customWidth="1"/>
    <col min="4591" max="4591" width="29.5703125" style="166" customWidth="1"/>
    <col min="4592" max="4592" width="32.5703125" style="166" customWidth="1"/>
    <col min="4593" max="4593" width="12.5703125" style="166" customWidth="1"/>
    <col min="4594" max="4594" width="13.42578125" style="166" customWidth="1"/>
    <col min="4595" max="4595" width="10.140625" style="166" customWidth="1"/>
    <col min="4596" max="4596" width="31.7109375" style="166" customWidth="1"/>
    <col min="4597" max="4597" width="15.7109375" style="166" customWidth="1"/>
    <col min="4598" max="4598" width="18.28515625" style="166" customWidth="1"/>
    <col min="4599" max="4599" width="18" style="166" customWidth="1"/>
    <col min="4600" max="4600" width="12" style="166" customWidth="1"/>
    <col min="4601" max="4601" width="13.85546875" style="166" customWidth="1"/>
    <col min="4602" max="4602" width="11" style="166" customWidth="1"/>
    <col min="4603" max="4603" width="11.28515625" style="166" customWidth="1"/>
    <col min="4604" max="4604" width="6" style="166" customWidth="1"/>
    <col min="4605" max="4605" width="8" style="166" customWidth="1"/>
    <col min="4606" max="4606" width="9.5703125" style="166" customWidth="1"/>
    <col min="4607" max="4607" width="3.85546875" style="166" customWidth="1"/>
    <col min="4608" max="4608" width="6.85546875" style="166" customWidth="1"/>
    <col min="4609" max="4609" width="5.7109375" style="166" customWidth="1"/>
    <col min="4610" max="4610" width="4.85546875" style="166" customWidth="1"/>
    <col min="4611" max="4611" width="7.42578125" style="166" customWidth="1"/>
    <col min="4612" max="4612" width="5.5703125" style="166" customWidth="1"/>
    <col min="4613" max="4613" width="9.7109375" style="166" customWidth="1"/>
    <col min="4614" max="4614" width="11.85546875" style="166" customWidth="1"/>
    <col min="4615" max="4615" width="7" style="166" customWidth="1"/>
    <col min="4616" max="4616" width="18" style="166" customWidth="1"/>
    <col min="4617" max="4624" width="11.7109375" style="166" customWidth="1"/>
    <col min="4625" max="4844" width="11.7109375" style="166"/>
    <col min="4845" max="4845" width="6.7109375" style="166" bestFit="1" customWidth="1"/>
    <col min="4846" max="4846" width="30.7109375" style="166" customWidth="1"/>
    <col min="4847" max="4847" width="29.5703125" style="166" customWidth="1"/>
    <col min="4848" max="4848" width="32.5703125" style="166" customWidth="1"/>
    <col min="4849" max="4849" width="12.5703125" style="166" customWidth="1"/>
    <col min="4850" max="4850" width="13.42578125" style="166" customWidth="1"/>
    <col min="4851" max="4851" width="10.140625" style="166" customWidth="1"/>
    <col min="4852" max="4852" width="31.7109375" style="166" customWidth="1"/>
    <col min="4853" max="4853" width="15.7109375" style="166" customWidth="1"/>
    <col min="4854" max="4854" width="18.28515625" style="166" customWidth="1"/>
    <col min="4855" max="4855" width="18" style="166" customWidth="1"/>
    <col min="4856" max="4856" width="12" style="166" customWidth="1"/>
    <col min="4857" max="4857" width="13.85546875" style="166" customWidth="1"/>
    <col min="4858" max="4858" width="11" style="166" customWidth="1"/>
    <col min="4859" max="4859" width="11.28515625" style="166" customWidth="1"/>
    <col min="4860" max="4860" width="6" style="166" customWidth="1"/>
    <col min="4861" max="4861" width="8" style="166" customWidth="1"/>
    <col min="4862" max="4862" width="9.5703125" style="166" customWidth="1"/>
    <col min="4863" max="4863" width="3.85546875" style="166" customWidth="1"/>
    <col min="4864" max="4864" width="6.85546875" style="166" customWidth="1"/>
    <col min="4865" max="4865" width="5.7109375" style="166" customWidth="1"/>
    <col min="4866" max="4866" width="4.85546875" style="166" customWidth="1"/>
    <col min="4867" max="4867" width="7.42578125" style="166" customWidth="1"/>
    <col min="4868" max="4868" width="5.5703125" style="166" customWidth="1"/>
    <col min="4869" max="4869" width="9.7109375" style="166" customWidth="1"/>
    <col min="4870" max="4870" width="11.85546875" style="166" customWidth="1"/>
    <col min="4871" max="4871" width="7" style="166" customWidth="1"/>
    <col min="4872" max="4872" width="18" style="166" customWidth="1"/>
    <col min="4873" max="4880" width="11.7109375" style="166" customWidth="1"/>
    <col min="4881" max="5100" width="11.7109375" style="166"/>
    <col min="5101" max="5101" width="6.7109375" style="166" bestFit="1" customWidth="1"/>
    <col min="5102" max="5102" width="30.7109375" style="166" customWidth="1"/>
    <col min="5103" max="5103" width="29.5703125" style="166" customWidth="1"/>
    <col min="5104" max="5104" width="32.5703125" style="166" customWidth="1"/>
    <col min="5105" max="5105" width="12.5703125" style="166" customWidth="1"/>
    <col min="5106" max="5106" width="13.42578125" style="166" customWidth="1"/>
    <col min="5107" max="5107" width="10.140625" style="166" customWidth="1"/>
    <col min="5108" max="5108" width="31.7109375" style="166" customWidth="1"/>
    <col min="5109" max="5109" width="15.7109375" style="166" customWidth="1"/>
    <col min="5110" max="5110" width="18.28515625" style="166" customWidth="1"/>
    <col min="5111" max="5111" width="18" style="166" customWidth="1"/>
    <col min="5112" max="5112" width="12" style="166" customWidth="1"/>
    <col min="5113" max="5113" width="13.85546875" style="166" customWidth="1"/>
    <col min="5114" max="5114" width="11" style="166" customWidth="1"/>
    <col min="5115" max="5115" width="11.28515625" style="166" customWidth="1"/>
    <col min="5116" max="5116" width="6" style="166" customWidth="1"/>
    <col min="5117" max="5117" width="8" style="166" customWidth="1"/>
    <col min="5118" max="5118" width="9.5703125" style="166" customWidth="1"/>
    <col min="5119" max="5119" width="3.85546875" style="166" customWidth="1"/>
    <col min="5120" max="5120" width="6.85546875" style="166" customWidth="1"/>
    <col min="5121" max="5121" width="5.7109375" style="166" customWidth="1"/>
    <col min="5122" max="5122" width="4.85546875" style="166" customWidth="1"/>
    <col min="5123" max="5123" width="7.42578125" style="166" customWidth="1"/>
    <col min="5124" max="5124" width="5.5703125" style="166" customWidth="1"/>
    <col min="5125" max="5125" width="9.7109375" style="166" customWidth="1"/>
    <col min="5126" max="5126" width="11.85546875" style="166" customWidth="1"/>
    <col min="5127" max="5127" width="7" style="166" customWidth="1"/>
    <col min="5128" max="5128" width="18" style="166" customWidth="1"/>
    <col min="5129" max="5136" width="11.7109375" style="166" customWidth="1"/>
    <col min="5137" max="5356" width="11.7109375" style="166"/>
    <col min="5357" max="5357" width="6.7109375" style="166" bestFit="1" customWidth="1"/>
    <col min="5358" max="5358" width="30.7109375" style="166" customWidth="1"/>
    <col min="5359" max="5359" width="29.5703125" style="166" customWidth="1"/>
    <col min="5360" max="5360" width="32.5703125" style="166" customWidth="1"/>
    <col min="5361" max="5361" width="12.5703125" style="166" customWidth="1"/>
    <col min="5362" max="5362" width="13.42578125" style="166" customWidth="1"/>
    <col min="5363" max="5363" width="10.140625" style="166" customWidth="1"/>
    <col min="5364" max="5364" width="31.7109375" style="166" customWidth="1"/>
    <col min="5365" max="5365" width="15.7109375" style="166" customWidth="1"/>
    <col min="5366" max="5366" width="18.28515625" style="166" customWidth="1"/>
    <col min="5367" max="5367" width="18" style="166" customWidth="1"/>
    <col min="5368" max="5368" width="12" style="166" customWidth="1"/>
    <col min="5369" max="5369" width="13.85546875" style="166" customWidth="1"/>
    <col min="5370" max="5370" width="11" style="166" customWidth="1"/>
    <col min="5371" max="5371" width="11.28515625" style="166" customWidth="1"/>
    <col min="5372" max="5372" width="6" style="166" customWidth="1"/>
    <col min="5373" max="5373" width="8" style="166" customWidth="1"/>
    <col min="5374" max="5374" width="9.5703125" style="166" customWidth="1"/>
    <col min="5375" max="5375" width="3.85546875" style="166" customWidth="1"/>
    <col min="5376" max="5376" width="6.85546875" style="166" customWidth="1"/>
    <col min="5377" max="5377" width="5.7109375" style="166" customWidth="1"/>
    <col min="5378" max="5378" width="4.85546875" style="166" customWidth="1"/>
    <col min="5379" max="5379" width="7.42578125" style="166" customWidth="1"/>
    <col min="5380" max="5380" width="5.5703125" style="166" customWidth="1"/>
    <col min="5381" max="5381" width="9.7109375" style="166" customWidth="1"/>
    <col min="5382" max="5382" width="11.85546875" style="166" customWidth="1"/>
    <col min="5383" max="5383" width="7" style="166" customWidth="1"/>
    <col min="5384" max="5384" width="18" style="166" customWidth="1"/>
    <col min="5385" max="5392" width="11.7109375" style="166" customWidth="1"/>
    <col min="5393" max="5612" width="11.7109375" style="166"/>
    <col min="5613" max="5613" width="6.7109375" style="166" bestFit="1" customWidth="1"/>
    <col min="5614" max="5614" width="30.7109375" style="166" customWidth="1"/>
    <col min="5615" max="5615" width="29.5703125" style="166" customWidth="1"/>
    <col min="5616" max="5616" width="32.5703125" style="166" customWidth="1"/>
    <col min="5617" max="5617" width="12.5703125" style="166" customWidth="1"/>
    <col min="5618" max="5618" width="13.42578125" style="166" customWidth="1"/>
    <col min="5619" max="5619" width="10.140625" style="166" customWidth="1"/>
    <col min="5620" max="5620" width="31.7109375" style="166" customWidth="1"/>
    <col min="5621" max="5621" width="15.7109375" style="166" customWidth="1"/>
    <col min="5622" max="5622" width="18.28515625" style="166" customWidth="1"/>
    <col min="5623" max="5623" width="18" style="166" customWidth="1"/>
    <col min="5624" max="5624" width="12" style="166" customWidth="1"/>
    <col min="5625" max="5625" width="13.85546875" style="166" customWidth="1"/>
    <col min="5626" max="5626" width="11" style="166" customWidth="1"/>
    <col min="5627" max="5627" width="11.28515625" style="166" customWidth="1"/>
    <col min="5628" max="5628" width="6" style="166" customWidth="1"/>
    <col min="5629" max="5629" width="8" style="166" customWidth="1"/>
    <col min="5630" max="5630" width="9.5703125" style="166" customWidth="1"/>
    <col min="5631" max="5631" width="3.85546875" style="166" customWidth="1"/>
    <col min="5632" max="5632" width="6.85546875" style="166" customWidth="1"/>
    <col min="5633" max="5633" width="5.7109375" style="166" customWidth="1"/>
    <col min="5634" max="5634" width="4.85546875" style="166" customWidth="1"/>
    <col min="5635" max="5635" width="7.42578125" style="166" customWidth="1"/>
    <col min="5636" max="5636" width="5.5703125" style="166" customWidth="1"/>
    <col min="5637" max="5637" width="9.7109375" style="166" customWidth="1"/>
    <col min="5638" max="5638" width="11.85546875" style="166" customWidth="1"/>
    <col min="5639" max="5639" width="7" style="166" customWidth="1"/>
    <col min="5640" max="5640" width="18" style="166" customWidth="1"/>
    <col min="5641" max="5648" width="11.7109375" style="166" customWidth="1"/>
    <col min="5649" max="5868" width="11.7109375" style="166"/>
    <col min="5869" max="5869" width="6.7109375" style="166" bestFit="1" customWidth="1"/>
    <col min="5870" max="5870" width="30.7109375" style="166" customWidth="1"/>
    <col min="5871" max="5871" width="29.5703125" style="166" customWidth="1"/>
    <col min="5872" max="5872" width="32.5703125" style="166" customWidth="1"/>
    <col min="5873" max="5873" width="12.5703125" style="166" customWidth="1"/>
    <col min="5874" max="5874" width="13.42578125" style="166" customWidth="1"/>
    <col min="5875" max="5875" width="10.140625" style="166" customWidth="1"/>
    <col min="5876" max="5876" width="31.7109375" style="166" customWidth="1"/>
    <col min="5877" max="5877" width="15.7109375" style="166" customWidth="1"/>
    <col min="5878" max="5878" width="18.28515625" style="166" customWidth="1"/>
    <col min="5879" max="5879" width="18" style="166" customWidth="1"/>
    <col min="5880" max="5880" width="12" style="166" customWidth="1"/>
    <col min="5881" max="5881" width="13.85546875" style="166" customWidth="1"/>
    <col min="5882" max="5882" width="11" style="166" customWidth="1"/>
    <col min="5883" max="5883" width="11.28515625" style="166" customWidth="1"/>
    <col min="5884" max="5884" width="6" style="166" customWidth="1"/>
    <col min="5885" max="5885" width="8" style="166" customWidth="1"/>
    <col min="5886" max="5886" width="9.5703125" style="166" customWidth="1"/>
    <col min="5887" max="5887" width="3.85546875" style="166" customWidth="1"/>
    <col min="5888" max="5888" width="6.85546875" style="166" customWidth="1"/>
    <col min="5889" max="5889" width="5.7109375" style="166" customWidth="1"/>
    <col min="5890" max="5890" width="4.85546875" style="166" customWidth="1"/>
    <col min="5891" max="5891" width="7.42578125" style="166" customWidth="1"/>
    <col min="5892" max="5892" width="5.5703125" style="166" customWidth="1"/>
    <col min="5893" max="5893" width="9.7109375" style="166" customWidth="1"/>
    <col min="5894" max="5894" width="11.85546875" style="166" customWidth="1"/>
    <col min="5895" max="5895" width="7" style="166" customWidth="1"/>
    <col min="5896" max="5896" width="18" style="166" customWidth="1"/>
    <col min="5897" max="5904" width="11.7109375" style="166" customWidth="1"/>
    <col min="5905" max="6124" width="11.7109375" style="166"/>
    <col min="6125" max="6125" width="6.7109375" style="166" bestFit="1" customWidth="1"/>
    <col min="6126" max="6126" width="30.7109375" style="166" customWidth="1"/>
    <col min="6127" max="6127" width="29.5703125" style="166" customWidth="1"/>
    <col min="6128" max="6128" width="32.5703125" style="166" customWidth="1"/>
    <col min="6129" max="6129" width="12.5703125" style="166" customWidth="1"/>
    <col min="6130" max="6130" width="13.42578125" style="166" customWidth="1"/>
    <col min="6131" max="6131" width="10.140625" style="166" customWidth="1"/>
    <col min="6132" max="6132" width="31.7109375" style="166" customWidth="1"/>
    <col min="6133" max="6133" width="15.7109375" style="166" customWidth="1"/>
    <col min="6134" max="6134" width="18.28515625" style="166" customWidth="1"/>
    <col min="6135" max="6135" width="18" style="166" customWidth="1"/>
    <col min="6136" max="6136" width="12" style="166" customWidth="1"/>
    <col min="6137" max="6137" width="13.85546875" style="166" customWidth="1"/>
    <col min="6138" max="6138" width="11" style="166" customWidth="1"/>
    <col min="6139" max="6139" width="11.28515625" style="166" customWidth="1"/>
    <col min="6140" max="6140" width="6" style="166" customWidth="1"/>
    <col min="6141" max="6141" width="8" style="166" customWidth="1"/>
    <col min="6142" max="6142" width="9.5703125" style="166" customWidth="1"/>
    <col min="6143" max="6143" width="3.85546875" style="166" customWidth="1"/>
    <col min="6144" max="6144" width="6.85546875" style="166" customWidth="1"/>
    <col min="6145" max="6145" width="5.7109375" style="166" customWidth="1"/>
    <col min="6146" max="6146" width="4.85546875" style="166" customWidth="1"/>
    <col min="6147" max="6147" width="7.42578125" style="166" customWidth="1"/>
    <col min="6148" max="6148" width="5.5703125" style="166" customWidth="1"/>
    <col min="6149" max="6149" width="9.7109375" style="166" customWidth="1"/>
    <col min="6150" max="6150" width="11.85546875" style="166" customWidth="1"/>
    <col min="6151" max="6151" width="7" style="166" customWidth="1"/>
    <col min="6152" max="6152" width="18" style="166" customWidth="1"/>
    <col min="6153" max="6160" width="11.7109375" style="166" customWidth="1"/>
    <col min="6161" max="6380" width="11.7109375" style="166"/>
    <col min="6381" max="6381" width="6.7109375" style="166" bestFit="1" customWidth="1"/>
    <col min="6382" max="6382" width="30.7109375" style="166" customWidth="1"/>
    <col min="6383" max="6383" width="29.5703125" style="166" customWidth="1"/>
    <col min="6384" max="6384" width="32.5703125" style="166" customWidth="1"/>
    <col min="6385" max="6385" width="12.5703125" style="166" customWidth="1"/>
    <col min="6386" max="6386" width="13.42578125" style="166" customWidth="1"/>
    <col min="6387" max="6387" width="10.140625" style="166" customWidth="1"/>
    <col min="6388" max="6388" width="31.7109375" style="166" customWidth="1"/>
    <col min="6389" max="6389" width="15.7109375" style="166" customWidth="1"/>
    <col min="6390" max="6390" width="18.28515625" style="166" customWidth="1"/>
    <col min="6391" max="6391" width="18" style="166" customWidth="1"/>
    <col min="6392" max="6392" width="12" style="166" customWidth="1"/>
    <col min="6393" max="6393" width="13.85546875" style="166" customWidth="1"/>
    <col min="6394" max="6394" width="11" style="166" customWidth="1"/>
    <col min="6395" max="6395" width="11.28515625" style="166" customWidth="1"/>
    <col min="6396" max="6396" width="6" style="166" customWidth="1"/>
    <col min="6397" max="6397" width="8" style="166" customWidth="1"/>
    <col min="6398" max="6398" width="9.5703125" style="166" customWidth="1"/>
    <col min="6399" max="6399" width="3.85546875" style="166" customWidth="1"/>
    <col min="6400" max="6400" width="6.85546875" style="166" customWidth="1"/>
    <col min="6401" max="6401" width="5.7109375" style="166" customWidth="1"/>
    <col min="6402" max="6402" width="4.85546875" style="166" customWidth="1"/>
    <col min="6403" max="6403" width="7.42578125" style="166" customWidth="1"/>
    <col min="6404" max="6404" width="5.5703125" style="166" customWidth="1"/>
    <col min="6405" max="6405" width="9.7109375" style="166" customWidth="1"/>
    <col min="6406" max="6406" width="11.85546875" style="166" customWidth="1"/>
    <col min="6407" max="6407" width="7" style="166" customWidth="1"/>
    <col min="6408" max="6408" width="18" style="166" customWidth="1"/>
    <col min="6409" max="6416" width="11.7109375" style="166" customWidth="1"/>
    <col min="6417" max="6636" width="11.7109375" style="166"/>
    <col min="6637" max="6637" width="6.7109375" style="166" bestFit="1" customWidth="1"/>
    <col min="6638" max="6638" width="30.7109375" style="166" customWidth="1"/>
    <col min="6639" max="6639" width="29.5703125" style="166" customWidth="1"/>
    <col min="6640" max="6640" width="32.5703125" style="166" customWidth="1"/>
    <col min="6641" max="6641" width="12.5703125" style="166" customWidth="1"/>
    <col min="6642" max="6642" width="13.42578125" style="166" customWidth="1"/>
    <col min="6643" max="6643" width="10.140625" style="166" customWidth="1"/>
    <col min="6644" max="6644" width="31.7109375" style="166" customWidth="1"/>
    <col min="6645" max="6645" width="15.7109375" style="166" customWidth="1"/>
    <col min="6646" max="6646" width="18.28515625" style="166" customWidth="1"/>
    <col min="6647" max="6647" width="18" style="166" customWidth="1"/>
    <col min="6648" max="6648" width="12" style="166" customWidth="1"/>
    <col min="6649" max="6649" width="13.85546875" style="166" customWidth="1"/>
    <col min="6650" max="6650" width="11" style="166" customWidth="1"/>
    <col min="6651" max="6651" width="11.28515625" style="166" customWidth="1"/>
    <col min="6652" max="6652" width="6" style="166" customWidth="1"/>
    <col min="6653" max="6653" width="8" style="166" customWidth="1"/>
    <col min="6654" max="6654" width="9.5703125" style="166" customWidth="1"/>
    <col min="6655" max="6655" width="3.85546875" style="166" customWidth="1"/>
    <col min="6656" max="6656" width="6.85546875" style="166" customWidth="1"/>
    <col min="6657" max="6657" width="5.7109375" style="166" customWidth="1"/>
    <col min="6658" max="6658" width="4.85546875" style="166" customWidth="1"/>
    <col min="6659" max="6659" width="7.42578125" style="166" customWidth="1"/>
    <col min="6660" max="6660" width="5.5703125" style="166" customWidth="1"/>
    <col min="6661" max="6661" width="9.7109375" style="166" customWidth="1"/>
    <col min="6662" max="6662" width="11.85546875" style="166" customWidth="1"/>
    <col min="6663" max="6663" width="7" style="166" customWidth="1"/>
    <col min="6664" max="6664" width="18" style="166" customWidth="1"/>
    <col min="6665" max="6672" width="11.7109375" style="166" customWidth="1"/>
    <col min="6673" max="6892" width="11.7109375" style="166"/>
    <col min="6893" max="6893" width="6.7109375" style="166" bestFit="1" customWidth="1"/>
    <col min="6894" max="6894" width="30.7109375" style="166" customWidth="1"/>
    <col min="6895" max="6895" width="29.5703125" style="166" customWidth="1"/>
    <col min="6896" max="6896" width="32.5703125" style="166" customWidth="1"/>
    <col min="6897" max="6897" width="12.5703125" style="166" customWidth="1"/>
    <col min="6898" max="6898" width="13.42578125" style="166" customWidth="1"/>
    <col min="6899" max="6899" width="10.140625" style="166" customWidth="1"/>
    <col min="6900" max="6900" width="31.7109375" style="166" customWidth="1"/>
    <col min="6901" max="6901" width="15.7109375" style="166" customWidth="1"/>
    <col min="6902" max="6902" width="18.28515625" style="166" customWidth="1"/>
    <col min="6903" max="6903" width="18" style="166" customWidth="1"/>
    <col min="6904" max="6904" width="12" style="166" customWidth="1"/>
    <col min="6905" max="6905" width="13.85546875" style="166" customWidth="1"/>
    <col min="6906" max="6906" width="11" style="166" customWidth="1"/>
    <col min="6907" max="6907" width="11.28515625" style="166" customWidth="1"/>
    <col min="6908" max="6908" width="6" style="166" customWidth="1"/>
    <col min="6909" max="6909" width="8" style="166" customWidth="1"/>
    <col min="6910" max="6910" width="9.5703125" style="166" customWidth="1"/>
    <col min="6911" max="6911" width="3.85546875" style="166" customWidth="1"/>
    <col min="6912" max="6912" width="6.85546875" style="166" customWidth="1"/>
    <col min="6913" max="6913" width="5.7109375" style="166" customWidth="1"/>
    <col min="6914" max="6914" width="4.85546875" style="166" customWidth="1"/>
    <col min="6915" max="6915" width="7.42578125" style="166" customWidth="1"/>
    <col min="6916" max="6916" width="5.5703125" style="166" customWidth="1"/>
    <col min="6917" max="6917" width="9.7109375" style="166" customWidth="1"/>
    <col min="6918" max="6918" width="11.85546875" style="166" customWidth="1"/>
    <col min="6919" max="6919" width="7" style="166" customWidth="1"/>
    <col min="6920" max="6920" width="18" style="166" customWidth="1"/>
    <col min="6921" max="6928" width="11.7109375" style="166" customWidth="1"/>
    <col min="6929" max="7148" width="11.7109375" style="166"/>
    <col min="7149" max="7149" width="6.7109375" style="166" bestFit="1" customWidth="1"/>
    <col min="7150" max="7150" width="30.7109375" style="166" customWidth="1"/>
    <col min="7151" max="7151" width="29.5703125" style="166" customWidth="1"/>
    <col min="7152" max="7152" width="32.5703125" style="166" customWidth="1"/>
    <col min="7153" max="7153" width="12.5703125" style="166" customWidth="1"/>
    <col min="7154" max="7154" width="13.42578125" style="166" customWidth="1"/>
    <col min="7155" max="7155" width="10.140625" style="166" customWidth="1"/>
    <col min="7156" max="7156" width="31.7109375" style="166" customWidth="1"/>
    <col min="7157" max="7157" width="15.7109375" style="166" customWidth="1"/>
    <col min="7158" max="7158" width="18.28515625" style="166" customWidth="1"/>
    <col min="7159" max="7159" width="18" style="166" customWidth="1"/>
    <col min="7160" max="7160" width="12" style="166" customWidth="1"/>
    <col min="7161" max="7161" width="13.85546875" style="166" customWidth="1"/>
    <col min="7162" max="7162" width="11" style="166" customWidth="1"/>
    <col min="7163" max="7163" width="11.28515625" style="166" customWidth="1"/>
    <col min="7164" max="7164" width="6" style="166" customWidth="1"/>
    <col min="7165" max="7165" width="8" style="166" customWidth="1"/>
    <col min="7166" max="7166" width="9.5703125" style="166" customWidth="1"/>
    <col min="7167" max="7167" width="3.85546875" style="166" customWidth="1"/>
    <col min="7168" max="7168" width="6.85546875" style="166" customWidth="1"/>
    <col min="7169" max="7169" width="5.7109375" style="166" customWidth="1"/>
    <col min="7170" max="7170" width="4.85546875" style="166" customWidth="1"/>
    <col min="7171" max="7171" width="7.42578125" style="166" customWidth="1"/>
    <col min="7172" max="7172" width="5.5703125" style="166" customWidth="1"/>
    <col min="7173" max="7173" width="9.7109375" style="166" customWidth="1"/>
    <col min="7174" max="7174" width="11.85546875" style="166" customWidth="1"/>
    <col min="7175" max="7175" width="7" style="166" customWidth="1"/>
    <col min="7176" max="7176" width="18" style="166" customWidth="1"/>
    <col min="7177" max="7184" width="11.7109375" style="166" customWidth="1"/>
    <col min="7185" max="7404" width="11.7109375" style="166"/>
    <col min="7405" max="7405" width="6.7109375" style="166" bestFit="1" customWidth="1"/>
    <col min="7406" max="7406" width="30.7109375" style="166" customWidth="1"/>
    <col min="7407" max="7407" width="29.5703125" style="166" customWidth="1"/>
    <col min="7408" max="7408" width="32.5703125" style="166" customWidth="1"/>
    <col min="7409" max="7409" width="12.5703125" style="166" customWidth="1"/>
    <col min="7410" max="7410" width="13.42578125" style="166" customWidth="1"/>
    <col min="7411" max="7411" width="10.140625" style="166" customWidth="1"/>
    <col min="7412" max="7412" width="31.7109375" style="166" customWidth="1"/>
    <col min="7413" max="7413" width="15.7109375" style="166" customWidth="1"/>
    <col min="7414" max="7414" width="18.28515625" style="166" customWidth="1"/>
    <col min="7415" max="7415" width="18" style="166" customWidth="1"/>
    <col min="7416" max="7416" width="12" style="166" customWidth="1"/>
    <col min="7417" max="7417" width="13.85546875" style="166" customWidth="1"/>
    <col min="7418" max="7418" width="11" style="166" customWidth="1"/>
    <col min="7419" max="7419" width="11.28515625" style="166" customWidth="1"/>
    <col min="7420" max="7420" width="6" style="166" customWidth="1"/>
    <col min="7421" max="7421" width="8" style="166" customWidth="1"/>
    <col min="7422" max="7422" width="9.5703125" style="166" customWidth="1"/>
    <col min="7423" max="7423" width="3.85546875" style="166" customWidth="1"/>
    <col min="7424" max="7424" width="6.85546875" style="166" customWidth="1"/>
    <col min="7425" max="7425" width="5.7109375" style="166" customWidth="1"/>
    <col min="7426" max="7426" width="4.85546875" style="166" customWidth="1"/>
    <col min="7427" max="7427" width="7.42578125" style="166" customWidth="1"/>
    <col min="7428" max="7428" width="5.5703125" style="166" customWidth="1"/>
    <col min="7429" max="7429" width="9.7109375" style="166" customWidth="1"/>
    <col min="7430" max="7430" width="11.85546875" style="166" customWidth="1"/>
    <col min="7431" max="7431" width="7" style="166" customWidth="1"/>
    <col min="7432" max="7432" width="18" style="166" customWidth="1"/>
    <col min="7433" max="7440" width="11.7109375" style="166" customWidth="1"/>
    <col min="7441" max="7660" width="11.7109375" style="166"/>
    <col min="7661" max="7661" width="6.7109375" style="166" bestFit="1" customWidth="1"/>
    <col min="7662" max="7662" width="30.7109375" style="166" customWidth="1"/>
    <col min="7663" max="7663" width="29.5703125" style="166" customWidth="1"/>
    <col min="7664" max="7664" width="32.5703125" style="166" customWidth="1"/>
    <col min="7665" max="7665" width="12.5703125" style="166" customWidth="1"/>
    <col min="7666" max="7666" width="13.42578125" style="166" customWidth="1"/>
    <col min="7667" max="7667" width="10.140625" style="166" customWidth="1"/>
    <col min="7668" max="7668" width="31.7109375" style="166" customWidth="1"/>
    <col min="7669" max="7669" width="15.7109375" style="166" customWidth="1"/>
    <col min="7670" max="7670" width="18.28515625" style="166" customWidth="1"/>
    <col min="7671" max="7671" width="18" style="166" customWidth="1"/>
    <col min="7672" max="7672" width="12" style="166" customWidth="1"/>
    <col min="7673" max="7673" width="13.85546875" style="166" customWidth="1"/>
    <col min="7674" max="7674" width="11" style="166" customWidth="1"/>
    <col min="7675" max="7675" width="11.28515625" style="166" customWidth="1"/>
    <col min="7676" max="7676" width="6" style="166" customWidth="1"/>
    <col min="7677" max="7677" width="8" style="166" customWidth="1"/>
    <col min="7678" max="7678" width="9.5703125" style="166" customWidth="1"/>
    <col min="7679" max="7679" width="3.85546875" style="166" customWidth="1"/>
    <col min="7680" max="7680" width="6.85546875" style="166" customWidth="1"/>
    <col min="7681" max="7681" width="5.7109375" style="166" customWidth="1"/>
    <col min="7682" max="7682" width="4.85546875" style="166" customWidth="1"/>
    <col min="7683" max="7683" width="7.42578125" style="166" customWidth="1"/>
    <col min="7684" max="7684" width="5.5703125" style="166" customWidth="1"/>
    <col min="7685" max="7685" width="9.7109375" style="166" customWidth="1"/>
    <col min="7686" max="7686" width="11.85546875" style="166" customWidth="1"/>
    <col min="7687" max="7687" width="7" style="166" customWidth="1"/>
    <col min="7688" max="7688" width="18" style="166" customWidth="1"/>
    <col min="7689" max="7696" width="11.7109375" style="166" customWidth="1"/>
    <col min="7697" max="7916" width="11.7109375" style="166"/>
    <col min="7917" max="7917" width="6.7109375" style="166" bestFit="1" customWidth="1"/>
    <col min="7918" max="7918" width="30.7109375" style="166" customWidth="1"/>
    <col min="7919" max="7919" width="29.5703125" style="166" customWidth="1"/>
    <col min="7920" max="7920" width="32.5703125" style="166" customWidth="1"/>
    <col min="7921" max="7921" width="12.5703125" style="166" customWidth="1"/>
    <col min="7922" max="7922" width="13.42578125" style="166" customWidth="1"/>
    <col min="7923" max="7923" width="10.140625" style="166" customWidth="1"/>
    <col min="7924" max="7924" width="31.7109375" style="166" customWidth="1"/>
    <col min="7925" max="7925" width="15.7109375" style="166" customWidth="1"/>
    <col min="7926" max="7926" width="18.28515625" style="166" customWidth="1"/>
    <col min="7927" max="7927" width="18" style="166" customWidth="1"/>
    <col min="7928" max="7928" width="12" style="166" customWidth="1"/>
    <col min="7929" max="7929" width="13.85546875" style="166" customWidth="1"/>
    <col min="7930" max="7930" width="11" style="166" customWidth="1"/>
    <col min="7931" max="7931" width="11.28515625" style="166" customWidth="1"/>
    <col min="7932" max="7932" width="6" style="166" customWidth="1"/>
    <col min="7933" max="7933" width="8" style="166" customWidth="1"/>
    <col min="7934" max="7934" width="9.5703125" style="166" customWidth="1"/>
    <col min="7935" max="7935" width="3.85546875" style="166" customWidth="1"/>
    <col min="7936" max="7936" width="6.85546875" style="166" customWidth="1"/>
    <col min="7937" max="7937" width="5.7109375" style="166" customWidth="1"/>
    <col min="7938" max="7938" width="4.85546875" style="166" customWidth="1"/>
    <col min="7939" max="7939" width="7.42578125" style="166" customWidth="1"/>
    <col min="7940" max="7940" width="5.5703125" style="166" customWidth="1"/>
    <col min="7941" max="7941" width="9.7109375" style="166" customWidth="1"/>
    <col min="7942" max="7942" width="11.85546875" style="166" customWidth="1"/>
    <col min="7943" max="7943" width="7" style="166" customWidth="1"/>
    <col min="7944" max="7944" width="18" style="166" customWidth="1"/>
    <col min="7945" max="7952" width="11.7109375" style="166" customWidth="1"/>
    <col min="7953" max="8172" width="11.7109375" style="166"/>
    <col min="8173" max="8173" width="6.7109375" style="166" bestFit="1" customWidth="1"/>
    <col min="8174" max="8174" width="30.7109375" style="166" customWidth="1"/>
    <col min="8175" max="8175" width="29.5703125" style="166" customWidth="1"/>
    <col min="8176" max="8176" width="32.5703125" style="166" customWidth="1"/>
    <col min="8177" max="8177" width="12.5703125" style="166" customWidth="1"/>
    <col min="8178" max="8178" width="13.42578125" style="166" customWidth="1"/>
    <col min="8179" max="8179" width="10.140625" style="166" customWidth="1"/>
    <col min="8180" max="8180" width="31.7109375" style="166" customWidth="1"/>
    <col min="8181" max="8181" width="15.7109375" style="166" customWidth="1"/>
    <col min="8182" max="8182" width="18.28515625" style="166" customWidth="1"/>
    <col min="8183" max="8183" width="18" style="166" customWidth="1"/>
    <col min="8184" max="8184" width="12" style="166" customWidth="1"/>
    <col min="8185" max="8185" width="13.85546875" style="166" customWidth="1"/>
    <col min="8186" max="8186" width="11" style="166" customWidth="1"/>
    <col min="8187" max="8187" width="11.28515625" style="166" customWidth="1"/>
    <col min="8188" max="8188" width="6" style="166" customWidth="1"/>
    <col min="8189" max="8189" width="8" style="166" customWidth="1"/>
    <col min="8190" max="8190" width="9.5703125" style="166" customWidth="1"/>
    <col min="8191" max="8191" width="3.85546875" style="166" customWidth="1"/>
    <col min="8192" max="8192" width="6.85546875" style="166" customWidth="1"/>
    <col min="8193" max="8193" width="5.7109375" style="166" customWidth="1"/>
    <col min="8194" max="8194" width="4.85546875" style="166" customWidth="1"/>
    <col min="8195" max="8195" width="7.42578125" style="166" customWidth="1"/>
    <col min="8196" max="8196" width="5.5703125" style="166" customWidth="1"/>
    <col min="8197" max="8197" width="9.7109375" style="166" customWidth="1"/>
    <col min="8198" max="8198" width="11.85546875" style="166" customWidth="1"/>
    <col min="8199" max="8199" width="7" style="166" customWidth="1"/>
    <col min="8200" max="8200" width="18" style="166" customWidth="1"/>
    <col min="8201" max="8208" width="11.7109375" style="166" customWidth="1"/>
    <col min="8209" max="8428" width="11.7109375" style="166"/>
    <col min="8429" max="8429" width="6.7109375" style="166" bestFit="1" customWidth="1"/>
    <col min="8430" max="8430" width="30.7109375" style="166" customWidth="1"/>
    <col min="8431" max="8431" width="29.5703125" style="166" customWidth="1"/>
    <col min="8432" max="8432" width="32.5703125" style="166" customWidth="1"/>
    <col min="8433" max="8433" width="12.5703125" style="166" customWidth="1"/>
    <col min="8434" max="8434" width="13.42578125" style="166" customWidth="1"/>
    <col min="8435" max="8435" width="10.140625" style="166" customWidth="1"/>
    <col min="8436" max="8436" width="31.7109375" style="166" customWidth="1"/>
    <col min="8437" max="8437" width="15.7109375" style="166" customWidth="1"/>
    <col min="8438" max="8438" width="18.28515625" style="166" customWidth="1"/>
    <col min="8439" max="8439" width="18" style="166" customWidth="1"/>
    <col min="8440" max="8440" width="12" style="166" customWidth="1"/>
    <col min="8441" max="8441" width="13.85546875" style="166" customWidth="1"/>
    <col min="8442" max="8442" width="11" style="166" customWidth="1"/>
    <col min="8443" max="8443" width="11.28515625" style="166" customWidth="1"/>
    <col min="8444" max="8444" width="6" style="166" customWidth="1"/>
    <col min="8445" max="8445" width="8" style="166" customWidth="1"/>
    <col min="8446" max="8446" width="9.5703125" style="166" customWidth="1"/>
    <col min="8447" max="8447" width="3.85546875" style="166" customWidth="1"/>
    <col min="8448" max="8448" width="6.85546875" style="166" customWidth="1"/>
    <col min="8449" max="8449" width="5.7109375" style="166" customWidth="1"/>
    <col min="8450" max="8450" width="4.85546875" style="166" customWidth="1"/>
    <col min="8451" max="8451" width="7.42578125" style="166" customWidth="1"/>
    <col min="8452" max="8452" width="5.5703125" style="166" customWidth="1"/>
    <col min="8453" max="8453" width="9.7109375" style="166" customWidth="1"/>
    <col min="8454" max="8454" width="11.85546875" style="166" customWidth="1"/>
    <col min="8455" max="8455" width="7" style="166" customWidth="1"/>
    <col min="8456" max="8456" width="18" style="166" customWidth="1"/>
    <col min="8457" max="8464" width="11.7109375" style="166" customWidth="1"/>
    <col min="8465" max="8684" width="11.7109375" style="166"/>
    <col min="8685" max="8685" width="6.7109375" style="166" bestFit="1" customWidth="1"/>
    <col min="8686" max="8686" width="30.7109375" style="166" customWidth="1"/>
    <col min="8687" max="8687" width="29.5703125" style="166" customWidth="1"/>
    <col min="8688" max="8688" width="32.5703125" style="166" customWidth="1"/>
    <col min="8689" max="8689" width="12.5703125" style="166" customWidth="1"/>
    <col min="8690" max="8690" width="13.42578125" style="166" customWidth="1"/>
    <col min="8691" max="8691" width="10.140625" style="166" customWidth="1"/>
    <col min="8692" max="8692" width="31.7109375" style="166" customWidth="1"/>
    <col min="8693" max="8693" width="15.7109375" style="166" customWidth="1"/>
    <col min="8694" max="8694" width="18.28515625" style="166" customWidth="1"/>
    <col min="8695" max="8695" width="18" style="166" customWidth="1"/>
    <col min="8696" max="8696" width="12" style="166" customWidth="1"/>
    <col min="8697" max="8697" width="13.85546875" style="166" customWidth="1"/>
    <col min="8698" max="8698" width="11" style="166" customWidth="1"/>
    <col min="8699" max="8699" width="11.28515625" style="166" customWidth="1"/>
    <col min="8700" max="8700" width="6" style="166" customWidth="1"/>
    <col min="8701" max="8701" width="8" style="166" customWidth="1"/>
    <col min="8702" max="8702" width="9.5703125" style="166" customWidth="1"/>
    <col min="8703" max="8703" width="3.85546875" style="166" customWidth="1"/>
    <col min="8704" max="8704" width="6.85546875" style="166" customWidth="1"/>
    <col min="8705" max="8705" width="5.7109375" style="166" customWidth="1"/>
    <col min="8706" max="8706" width="4.85546875" style="166" customWidth="1"/>
    <col min="8707" max="8707" width="7.42578125" style="166" customWidth="1"/>
    <col min="8708" max="8708" width="5.5703125" style="166" customWidth="1"/>
    <col min="8709" max="8709" width="9.7109375" style="166" customWidth="1"/>
    <col min="8710" max="8710" width="11.85546875" style="166" customWidth="1"/>
    <col min="8711" max="8711" width="7" style="166" customWidth="1"/>
    <col min="8712" max="8712" width="18" style="166" customWidth="1"/>
    <col min="8713" max="8720" width="11.7109375" style="166" customWidth="1"/>
    <col min="8721" max="8940" width="11.7109375" style="166"/>
    <col min="8941" max="8941" width="6.7109375" style="166" bestFit="1" customWidth="1"/>
    <col min="8942" max="8942" width="30.7109375" style="166" customWidth="1"/>
    <col min="8943" max="8943" width="29.5703125" style="166" customWidth="1"/>
    <col min="8944" max="8944" width="32.5703125" style="166" customWidth="1"/>
    <col min="8945" max="8945" width="12.5703125" style="166" customWidth="1"/>
    <col min="8946" max="8946" width="13.42578125" style="166" customWidth="1"/>
    <col min="8947" max="8947" width="10.140625" style="166" customWidth="1"/>
    <col min="8948" max="8948" width="31.7109375" style="166" customWidth="1"/>
    <col min="8949" max="8949" width="15.7109375" style="166" customWidth="1"/>
    <col min="8950" max="8950" width="18.28515625" style="166" customWidth="1"/>
    <col min="8951" max="8951" width="18" style="166" customWidth="1"/>
    <col min="8952" max="8952" width="12" style="166" customWidth="1"/>
    <col min="8953" max="8953" width="13.85546875" style="166" customWidth="1"/>
    <col min="8954" max="8954" width="11" style="166" customWidth="1"/>
    <col min="8955" max="8955" width="11.28515625" style="166" customWidth="1"/>
    <col min="8956" max="8956" width="6" style="166" customWidth="1"/>
    <col min="8957" max="8957" width="8" style="166" customWidth="1"/>
    <col min="8958" max="8958" width="9.5703125" style="166" customWidth="1"/>
    <col min="8959" max="8959" width="3.85546875" style="166" customWidth="1"/>
    <col min="8960" max="8960" width="6.85546875" style="166" customWidth="1"/>
    <col min="8961" max="8961" width="5.7109375" style="166" customWidth="1"/>
    <col min="8962" max="8962" width="4.85546875" style="166" customWidth="1"/>
    <col min="8963" max="8963" width="7.42578125" style="166" customWidth="1"/>
    <col min="8964" max="8964" width="5.5703125" style="166" customWidth="1"/>
    <col min="8965" max="8965" width="9.7109375" style="166" customWidth="1"/>
    <col min="8966" max="8966" width="11.85546875" style="166" customWidth="1"/>
    <col min="8967" max="8967" width="7" style="166" customWidth="1"/>
    <col min="8968" max="8968" width="18" style="166" customWidth="1"/>
    <col min="8969" max="8976" width="11.7109375" style="166" customWidth="1"/>
    <col min="8977" max="9196" width="11.7109375" style="166"/>
    <col min="9197" max="9197" width="6.7109375" style="166" bestFit="1" customWidth="1"/>
    <col min="9198" max="9198" width="30.7109375" style="166" customWidth="1"/>
    <col min="9199" max="9199" width="29.5703125" style="166" customWidth="1"/>
    <col min="9200" max="9200" width="32.5703125" style="166" customWidth="1"/>
    <col min="9201" max="9201" width="12.5703125" style="166" customWidth="1"/>
    <col min="9202" max="9202" width="13.42578125" style="166" customWidth="1"/>
    <col min="9203" max="9203" width="10.140625" style="166" customWidth="1"/>
    <col min="9204" max="9204" width="31.7109375" style="166" customWidth="1"/>
    <col min="9205" max="9205" width="15.7109375" style="166" customWidth="1"/>
    <col min="9206" max="9206" width="18.28515625" style="166" customWidth="1"/>
    <col min="9207" max="9207" width="18" style="166" customWidth="1"/>
    <col min="9208" max="9208" width="12" style="166" customWidth="1"/>
    <col min="9209" max="9209" width="13.85546875" style="166" customWidth="1"/>
    <col min="9210" max="9210" width="11" style="166" customWidth="1"/>
    <col min="9211" max="9211" width="11.28515625" style="166" customWidth="1"/>
    <col min="9212" max="9212" width="6" style="166" customWidth="1"/>
    <col min="9213" max="9213" width="8" style="166" customWidth="1"/>
    <col min="9214" max="9214" width="9.5703125" style="166" customWidth="1"/>
    <col min="9215" max="9215" width="3.85546875" style="166" customWidth="1"/>
    <col min="9216" max="9216" width="6.85546875" style="166" customWidth="1"/>
    <col min="9217" max="9217" width="5.7109375" style="166" customWidth="1"/>
    <col min="9218" max="9218" width="4.85546875" style="166" customWidth="1"/>
    <col min="9219" max="9219" width="7.42578125" style="166" customWidth="1"/>
    <col min="9220" max="9220" width="5.5703125" style="166" customWidth="1"/>
    <col min="9221" max="9221" width="9.7109375" style="166" customWidth="1"/>
    <col min="9222" max="9222" width="11.85546875" style="166" customWidth="1"/>
    <col min="9223" max="9223" width="7" style="166" customWidth="1"/>
    <col min="9224" max="9224" width="18" style="166" customWidth="1"/>
    <col min="9225" max="9232" width="11.7109375" style="166" customWidth="1"/>
    <col min="9233" max="9452" width="11.7109375" style="166"/>
    <col min="9453" max="9453" width="6.7109375" style="166" bestFit="1" customWidth="1"/>
    <col min="9454" max="9454" width="30.7109375" style="166" customWidth="1"/>
    <col min="9455" max="9455" width="29.5703125" style="166" customWidth="1"/>
    <col min="9456" max="9456" width="32.5703125" style="166" customWidth="1"/>
    <col min="9457" max="9457" width="12.5703125" style="166" customWidth="1"/>
    <col min="9458" max="9458" width="13.42578125" style="166" customWidth="1"/>
    <col min="9459" max="9459" width="10.140625" style="166" customWidth="1"/>
    <col min="9460" max="9460" width="31.7109375" style="166" customWidth="1"/>
    <col min="9461" max="9461" width="15.7109375" style="166" customWidth="1"/>
    <col min="9462" max="9462" width="18.28515625" style="166" customWidth="1"/>
    <col min="9463" max="9463" width="18" style="166" customWidth="1"/>
    <col min="9464" max="9464" width="12" style="166" customWidth="1"/>
    <col min="9465" max="9465" width="13.85546875" style="166" customWidth="1"/>
    <col min="9466" max="9466" width="11" style="166" customWidth="1"/>
    <col min="9467" max="9467" width="11.28515625" style="166" customWidth="1"/>
    <col min="9468" max="9468" width="6" style="166" customWidth="1"/>
    <col min="9469" max="9469" width="8" style="166" customWidth="1"/>
    <col min="9470" max="9470" width="9.5703125" style="166" customWidth="1"/>
    <col min="9471" max="9471" width="3.85546875" style="166" customWidth="1"/>
    <col min="9472" max="9472" width="6.85546875" style="166" customWidth="1"/>
    <col min="9473" max="9473" width="5.7109375" style="166" customWidth="1"/>
    <col min="9474" max="9474" width="4.85546875" style="166" customWidth="1"/>
    <col min="9475" max="9475" width="7.42578125" style="166" customWidth="1"/>
    <col min="9476" max="9476" width="5.5703125" style="166" customWidth="1"/>
    <col min="9477" max="9477" width="9.7109375" style="166" customWidth="1"/>
    <col min="9478" max="9478" width="11.85546875" style="166" customWidth="1"/>
    <col min="9479" max="9479" width="7" style="166" customWidth="1"/>
    <col min="9480" max="9480" width="18" style="166" customWidth="1"/>
    <col min="9481" max="9488" width="11.7109375" style="166" customWidth="1"/>
    <col min="9489" max="9708" width="11.7109375" style="166"/>
    <col min="9709" max="9709" width="6.7109375" style="166" bestFit="1" customWidth="1"/>
    <col min="9710" max="9710" width="30.7109375" style="166" customWidth="1"/>
    <col min="9711" max="9711" width="29.5703125" style="166" customWidth="1"/>
    <col min="9712" max="9712" width="32.5703125" style="166" customWidth="1"/>
    <col min="9713" max="9713" width="12.5703125" style="166" customWidth="1"/>
    <col min="9714" max="9714" width="13.42578125" style="166" customWidth="1"/>
    <col min="9715" max="9715" width="10.140625" style="166" customWidth="1"/>
    <col min="9716" max="9716" width="31.7109375" style="166" customWidth="1"/>
    <col min="9717" max="9717" width="15.7109375" style="166" customWidth="1"/>
    <col min="9718" max="9718" width="18.28515625" style="166" customWidth="1"/>
    <col min="9719" max="9719" width="18" style="166" customWidth="1"/>
    <col min="9720" max="9720" width="12" style="166" customWidth="1"/>
    <col min="9721" max="9721" width="13.85546875" style="166" customWidth="1"/>
    <col min="9722" max="9722" width="11" style="166" customWidth="1"/>
    <col min="9723" max="9723" width="11.28515625" style="166" customWidth="1"/>
    <col min="9724" max="9724" width="6" style="166" customWidth="1"/>
    <col min="9725" max="9725" width="8" style="166" customWidth="1"/>
    <col min="9726" max="9726" width="9.5703125" style="166" customWidth="1"/>
    <col min="9727" max="9727" width="3.85546875" style="166" customWidth="1"/>
    <col min="9728" max="9728" width="6.85546875" style="166" customWidth="1"/>
    <col min="9729" max="9729" width="5.7109375" style="166" customWidth="1"/>
    <col min="9730" max="9730" width="4.85546875" style="166" customWidth="1"/>
    <col min="9731" max="9731" width="7.42578125" style="166" customWidth="1"/>
    <col min="9732" max="9732" width="5.5703125" style="166" customWidth="1"/>
    <col min="9733" max="9733" width="9.7109375" style="166" customWidth="1"/>
    <col min="9734" max="9734" width="11.85546875" style="166" customWidth="1"/>
    <col min="9735" max="9735" width="7" style="166" customWidth="1"/>
    <col min="9736" max="9736" width="18" style="166" customWidth="1"/>
    <col min="9737" max="9744" width="11.7109375" style="166" customWidth="1"/>
    <col min="9745" max="9964" width="11.7109375" style="166"/>
    <col min="9965" max="9965" width="6.7109375" style="166" bestFit="1" customWidth="1"/>
    <col min="9966" max="9966" width="30.7109375" style="166" customWidth="1"/>
    <col min="9967" max="9967" width="29.5703125" style="166" customWidth="1"/>
    <col min="9968" max="9968" width="32.5703125" style="166" customWidth="1"/>
    <col min="9969" max="9969" width="12.5703125" style="166" customWidth="1"/>
    <col min="9970" max="9970" width="13.42578125" style="166" customWidth="1"/>
    <col min="9971" max="9971" width="10.140625" style="166" customWidth="1"/>
    <col min="9972" max="9972" width="31.7109375" style="166" customWidth="1"/>
    <col min="9973" max="9973" width="15.7109375" style="166" customWidth="1"/>
    <col min="9974" max="9974" width="18.28515625" style="166" customWidth="1"/>
    <col min="9975" max="9975" width="18" style="166" customWidth="1"/>
    <col min="9976" max="9976" width="12" style="166" customWidth="1"/>
    <col min="9977" max="9977" width="13.85546875" style="166" customWidth="1"/>
    <col min="9978" max="9978" width="11" style="166" customWidth="1"/>
    <col min="9979" max="9979" width="11.28515625" style="166" customWidth="1"/>
    <col min="9980" max="9980" width="6" style="166" customWidth="1"/>
    <col min="9981" max="9981" width="8" style="166" customWidth="1"/>
    <col min="9982" max="9982" width="9.5703125" style="166" customWidth="1"/>
    <col min="9983" max="9983" width="3.85546875" style="166" customWidth="1"/>
    <col min="9984" max="9984" width="6.85546875" style="166" customWidth="1"/>
    <col min="9985" max="9985" width="5.7109375" style="166" customWidth="1"/>
    <col min="9986" max="9986" width="4.85546875" style="166" customWidth="1"/>
    <col min="9987" max="9987" width="7.42578125" style="166" customWidth="1"/>
    <col min="9988" max="9988" width="5.5703125" style="166" customWidth="1"/>
    <col min="9989" max="9989" width="9.7109375" style="166" customWidth="1"/>
    <col min="9990" max="9990" width="11.85546875" style="166" customWidth="1"/>
    <col min="9991" max="9991" width="7" style="166" customWidth="1"/>
    <col min="9992" max="9992" width="18" style="166" customWidth="1"/>
    <col min="9993" max="10000" width="11.7109375" style="166" customWidth="1"/>
    <col min="10001" max="10220" width="11.7109375" style="166"/>
    <col min="10221" max="10221" width="6.7109375" style="166" bestFit="1" customWidth="1"/>
    <col min="10222" max="10222" width="30.7109375" style="166" customWidth="1"/>
    <col min="10223" max="10223" width="29.5703125" style="166" customWidth="1"/>
    <col min="10224" max="10224" width="32.5703125" style="166" customWidth="1"/>
    <col min="10225" max="10225" width="12.5703125" style="166" customWidth="1"/>
    <col min="10226" max="10226" width="13.42578125" style="166" customWidth="1"/>
    <col min="10227" max="10227" width="10.140625" style="166" customWidth="1"/>
    <col min="10228" max="10228" width="31.7109375" style="166" customWidth="1"/>
    <col min="10229" max="10229" width="15.7109375" style="166" customWidth="1"/>
    <col min="10230" max="10230" width="18.28515625" style="166" customWidth="1"/>
    <col min="10231" max="10231" width="18" style="166" customWidth="1"/>
    <col min="10232" max="10232" width="12" style="166" customWidth="1"/>
    <col min="10233" max="10233" width="13.85546875" style="166" customWidth="1"/>
    <col min="10234" max="10234" width="11" style="166" customWidth="1"/>
    <col min="10235" max="10235" width="11.28515625" style="166" customWidth="1"/>
    <col min="10236" max="10236" width="6" style="166" customWidth="1"/>
    <col min="10237" max="10237" width="8" style="166" customWidth="1"/>
    <col min="10238" max="10238" width="9.5703125" style="166" customWidth="1"/>
    <col min="10239" max="10239" width="3.85546875" style="166" customWidth="1"/>
    <col min="10240" max="10240" width="6.85546875" style="166" customWidth="1"/>
    <col min="10241" max="10241" width="5.7109375" style="166" customWidth="1"/>
    <col min="10242" max="10242" width="4.85546875" style="166" customWidth="1"/>
    <col min="10243" max="10243" width="7.42578125" style="166" customWidth="1"/>
    <col min="10244" max="10244" width="5.5703125" style="166" customWidth="1"/>
    <col min="10245" max="10245" width="9.7109375" style="166" customWidth="1"/>
    <col min="10246" max="10246" width="11.85546875" style="166" customWidth="1"/>
    <col min="10247" max="10247" width="7" style="166" customWidth="1"/>
    <col min="10248" max="10248" width="18" style="166" customWidth="1"/>
    <col min="10249" max="10256" width="11.7109375" style="166" customWidth="1"/>
    <col min="10257" max="10476" width="11.7109375" style="166"/>
    <col min="10477" max="10477" width="6.7109375" style="166" bestFit="1" customWidth="1"/>
    <col min="10478" max="10478" width="30.7109375" style="166" customWidth="1"/>
    <col min="10479" max="10479" width="29.5703125" style="166" customWidth="1"/>
    <col min="10480" max="10480" width="32.5703125" style="166" customWidth="1"/>
    <col min="10481" max="10481" width="12.5703125" style="166" customWidth="1"/>
    <col min="10482" max="10482" width="13.42578125" style="166" customWidth="1"/>
    <col min="10483" max="10483" width="10.140625" style="166" customWidth="1"/>
    <col min="10484" max="10484" width="31.7109375" style="166" customWidth="1"/>
    <col min="10485" max="10485" width="15.7109375" style="166" customWidth="1"/>
    <col min="10486" max="10486" width="18.28515625" style="166" customWidth="1"/>
    <col min="10487" max="10487" width="18" style="166" customWidth="1"/>
    <col min="10488" max="10488" width="12" style="166" customWidth="1"/>
    <col min="10489" max="10489" width="13.85546875" style="166" customWidth="1"/>
    <col min="10490" max="10490" width="11" style="166" customWidth="1"/>
    <col min="10491" max="10491" width="11.28515625" style="166" customWidth="1"/>
    <col min="10492" max="10492" width="6" style="166" customWidth="1"/>
    <col min="10493" max="10493" width="8" style="166" customWidth="1"/>
    <col min="10494" max="10494" width="9.5703125" style="166" customWidth="1"/>
    <col min="10495" max="10495" width="3.85546875" style="166" customWidth="1"/>
    <col min="10496" max="10496" width="6.85546875" style="166" customWidth="1"/>
    <col min="10497" max="10497" width="5.7109375" style="166" customWidth="1"/>
    <col min="10498" max="10498" width="4.85546875" style="166" customWidth="1"/>
    <col min="10499" max="10499" width="7.42578125" style="166" customWidth="1"/>
    <col min="10500" max="10500" width="5.5703125" style="166" customWidth="1"/>
    <col min="10501" max="10501" width="9.7109375" style="166" customWidth="1"/>
    <col min="10502" max="10502" width="11.85546875" style="166" customWidth="1"/>
    <col min="10503" max="10503" width="7" style="166" customWidth="1"/>
    <col min="10504" max="10504" width="18" style="166" customWidth="1"/>
    <col min="10505" max="10512" width="11.7109375" style="166" customWidth="1"/>
    <col min="10513" max="10732" width="11.7109375" style="166"/>
    <col min="10733" max="10733" width="6.7109375" style="166" bestFit="1" customWidth="1"/>
    <col min="10734" max="10734" width="30.7109375" style="166" customWidth="1"/>
    <col min="10735" max="10735" width="29.5703125" style="166" customWidth="1"/>
    <col min="10736" max="10736" width="32.5703125" style="166" customWidth="1"/>
    <col min="10737" max="10737" width="12.5703125" style="166" customWidth="1"/>
    <col min="10738" max="10738" width="13.42578125" style="166" customWidth="1"/>
    <col min="10739" max="10739" width="10.140625" style="166" customWidth="1"/>
    <col min="10740" max="10740" width="31.7109375" style="166" customWidth="1"/>
    <col min="10741" max="10741" width="15.7109375" style="166" customWidth="1"/>
    <col min="10742" max="10742" width="18.28515625" style="166" customWidth="1"/>
    <col min="10743" max="10743" width="18" style="166" customWidth="1"/>
    <col min="10744" max="10744" width="12" style="166" customWidth="1"/>
    <col min="10745" max="10745" width="13.85546875" style="166" customWidth="1"/>
    <col min="10746" max="10746" width="11" style="166" customWidth="1"/>
    <col min="10747" max="10747" width="11.28515625" style="166" customWidth="1"/>
    <col min="10748" max="10748" width="6" style="166" customWidth="1"/>
    <col min="10749" max="10749" width="8" style="166" customWidth="1"/>
    <col min="10750" max="10750" width="9.5703125" style="166" customWidth="1"/>
    <col min="10751" max="10751" width="3.85546875" style="166" customWidth="1"/>
    <col min="10752" max="10752" width="6.85546875" style="166" customWidth="1"/>
    <col min="10753" max="10753" width="5.7109375" style="166" customWidth="1"/>
    <col min="10754" max="10754" width="4.85546875" style="166" customWidth="1"/>
    <col min="10755" max="10755" width="7.42578125" style="166" customWidth="1"/>
    <col min="10756" max="10756" width="5.5703125" style="166" customWidth="1"/>
    <col min="10757" max="10757" width="9.7109375" style="166" customWidth="1"/>
    <col min="10758" max="10758" width="11.85546875" style="166" customWidth="1"/>
    <col min="10759" max="10759" width="7" style="166" customWidth="1"/>
    <col min="10760" max="10760" width="18" style="166" customWidth="1"/>
    <col min="10761" max="10768" width="11.7109375" style="166" customWidth="1"/>
    <col min="10769" max="10988" width="11.7109375" style="166"/>
    <col min="10989" max="10989" width="6.7109375" style="166" bestFit="1" customWidth="1"/>
    <col min="10990" max="10990" width="30.7109375" style="166" customWidth="1"/>
    <col min="10991" max="10991" width="29.5703125" style="166" customWidth="1"/>
    <col min="10992" max="10992" width="32.5703125" style="166" customWidth="1"/>
    <col min="10993" max="10993" width="12.5703125" style="166" customWidth="1"/>
    <col min="10994" max="10994" width="13.42578125" style="166" customWidth="1"/>
    <col min="10995" max="10995" width="10.140625" style="166" customWidth="1"/>
    <col min="10996" max="10996" width="31.7109375" style="166" customWidth="1"/>
    <col min="10997" max="10997" width="15.7109375" style="166" customWidth="1"/>
    <col min="10998" max="10998" width="18.28515625" style="166" customWidth="1"/>
    <col min="10999" max="10999" width="18" style="166" customWidth="1"/>
    <col min="11000" max="11000" width="12" style="166" customWidth="1"/>
    <col min="11001" max="11001" width="13.85546875" style="166" customWidth="1"/>
    <col min="11002" max="11002" width="11" style="166" customWidth="1"/>
    <col min="11003" max="11003" width="11.28515625" style="166" customWidth="1"/>
    <col min="11004" max="11004" width="6" style="166" customWidth="1"/>
    <col min="11005" max="11005" width="8" style="166" customWidth="1"/>
    <col min="11006" max="11006" width="9.5703125" style="166" customWidth="1"/>
    <col min="11007" max="11007" width="3.85546875" style="166" customWidth="1"/>
    <col min="11008" max="11008" width="6.85546875" style="166" customWidth="1"/>
    <col min="11009" max="11009" width="5.7109375" style="166" customWidth="1"/>
    <col min="11010" max="11010" width="4.85546875" style="166" customWidth="1"/>
    <col min="11011" max="11011" width="7.42578125" style="166" customWidth="1"/>
    <col min="11012" max="11012" width="5.5703125" style="166" customWidth="1"/>
    <col min="11013" max="11013" width="9.7109375" style="166" customWidth="1"/>
    <col min="11014" max="11014" width="11.85546875" style="166" customWidth="1"/>
    <col min="11015" max="11015" width="7" style="166" customWidth="1"/>
    <col min="11016" max="11016" width="18" style="166" customWidth="1"/>
    <col min="11017" max="11024" width="11.7109375" style="166" customWidth="1"/>
    <col min="11025" max="11244" width="11.7109375" style="166"/>
    <col min="11245" max="11245" width="6.7109375" style="166" bestFit="1" customWidth="1"/>
    <col min="11246" max="11246" width="30.7109375" style="166" customWidth="1"/>
    <col min="11247" max="11247" width="29.5703125" style="166" customWidth="1"/>
    <col min="11248" max="11248" width="32.5703125" style="166" customWidth="1"/>
    <col min="11249" max="11249" width="12.5703125" style="166" customWidth="1"/>
    <col min="11250" max="11250" width="13.42578125" style="166" customWidth="1"/>
    <col min="11251" max="11251" width="10.140625" style="166" customWidth="1"/>
    <col min="11252" max="11252" width="31.7109375" style="166" customWidth="1"/>
    <col min="11253" max="11253" width="15.7109375" style="166" customWidth="1"/>
    <col min="11254" max="11254" width="18.28515625" style="166" customWidth="1"/>
    <col min="11255" max="11255" width="18" style="166" customWidth="1"/>
    <col min="11256" max="11256" width="12" style="166" customWidth="1"/>
    <col min="11257" max="11257" width="13.85546875" style="166" customWidth="1"/>
    <col min="11258" max="11258" width="11" style="166" customWidth="1"/>
    <col min="11259" max="11259" width="11.28515625" style="166" customWidth="1"/>
    <col min="11260" max="11260" width="6" style="166" customWidth="1"/>
    <col min="11261" max="11261" width="8" style="166" customWidth="1"/>
    <col min="11262" max="11262" width="9.5703125" style="166" customWidth="1"/>
    <col min="11263" max="11263" width="3.85546875" style="166" customWidth="1"/>
    <col min="11264" max="11264" width="6.85546875" style="166" customWidth="1"/>
    <col min="11265" max="11265" width="5.7109375" style="166" customWidth="1"/>
    <col min="11266" max="11266" width="4.85546875" style="166" customWidth="1"/>
    <col min="11267" max="11267" width="7.42578125" style="166" customWidth="1"/>
    <col min="11268" max="11268" width="5.5703125" style="166" customWidth="1"/>
    <col min="11269" max="11269" width="9.7109375" style="166" customWidth="1"/>
    <col min="11270" max="11270" width="11.85546875" style="166" customWidth="1"/>
    <col min="11271" max="11271" width="7" style="166" customWidth="1"/>
    <col min="11272" max="11272" width="18" style="166" customWidth="1"/>
    <col min="11273" max="11280" width="11.7109375" style="166" customWidth="1"/>
    <col min="11281" max="11500" width="11.7109375" style="166"/>
    <col min="11501" max="11501" width="6.7109375" style="166" bestFit="1" customWidth="1"/>
    <col min="11502" max="11502" width="30.7109375" style="166" customWidth="1"/>
    <col min="11503" max="11503" width="29.5703125" style="166" customWidth="1"/>
    <col min="11504" max="11504" width="32.5703125" style="166" customWidth="1"/>
    <col min="11505" max="11505" width="12.5703125" style="166" customWidth="1"/>
    <col min="11506" max="11506" width="13.42578125" style="166" customWidth="1"/>
    <col min="11507" max="11507" width="10.140625" style="166" customWidth="1"/>
    <col min="11508" max="11508" width="31.7109375" style="166" customWidth="1"/>
    <col min="11509" max="11509" width="15.7109375" style="166" customWidth="1"/>
    <col min="11510" max="11510" width="18.28515625" style="166" customWidth="1"/>
    <col min="11511" max="11511" width="18" style="166" customWidth="1"/>
    <col min="11512" max="11512" width="12" style="166" customWidth="1"/>
    <col min="11513" max="11513" width="13.85546875" style="166" customWidth="1"/>
    <col min="11514" max="11514" width="11" style="166" customWidth="1"/>
    <col min="11515" max="11515" width="11.28515625" style="166" customWidth="1"/>
    <col min="11516" max="11516" width="6" style="166" customWidth="1"/>
    <col min="11517" max="11517" width="8" style="166" customWidth="1"/>
    <col min="11518" max="11518" width="9.5703125" style="166" customWidth="1"/>
    <col min="11519" max="11519" width="3.85546875" style="166" customWidth="1"/>
    <col min="11520" max="11520" width="6.85546875" style="166" customWidth="1"/>
    <col min="11521" max="11521" width="5.7109375" style="166" customWidth="1"/>
    <col min="11522" max="11522" width="4.85546875" style="166" customWidth="1"/>
    <col min="11523" max="11523" width="7.42578125" style="166" customWidth="1"/>
    <col min="11524" max="11524" width="5.5703125" style="166" customWidth="1"/>
    <col min="11525" max="11525" width="9.7109375" style="166" customWidth="1"/>
    <col min="11526" max="11526" width="11.85546875" style="166" customWidth="1"/>
    <col min="11527" max="11527" width="7" style="166" customWidth="1"/>
    <col min="11528" max="11528" width="18" style="166" customWidth="1"/>
    <col min="11529" max="11536" width="11.7109375" style="166" customWidth="1"/>
    <col min="11537" max="11756" width="11.7109375" style="166"/>
    <col min="11757" max="11757" width="6.7109375" style="166" bestFit="1" customWidth="1"/>
    <col min="11758" max="11758" width="30.7109375" style="166" customWidth="1"/>
    <col min="11759" max="11759" width="29.5703125" style="166" customWidth="1"/>
    <col min="11760" max="11760" width="32.5703125" style="166" customWidth="1"/>
    <col min="11761" max="11761" width="12.5703125" style="166" customWidth="1"/>
    <col min="11762" max="11762" width="13.42578125" style="166" customWidth="1"/>
    <col min="11763" max="11763" width="10.140625" style="166" customWidth="1"/>
    <col min="11764" max="11764" width="31.7109375" style="166" customWidth="1"/>
    <col min="11765" max="11765" width="15.7109375" style="166" customWidth="1"/>
    <col min="11766" max="11766" width="18.28515625" style="166" customWidth="1"/>
    <col min="11767" max="11767" width="18" style="166" customWidth="1"/>
    <col min="11768" max="11768" width="12" style="166" customWidth="1"/>
    <col min="11769" max="11769" width="13.85546875" style="166" customWidth="1"/>
    <col min="11770" max="11770" width="11" style="166" customWidth="1"/>
    <col min="11771" max="11771" width="11.28515625" style="166" customWidth="1"/>
    <col min="11772" max="11772" width="6" style="166" customWidth="1"/>
    <col min="11773" max="11773" width="8" style="166" customWidth="1"/>
    <col min="11774" max="11774" width="9.5703125" style="166" customWidth="1"/>
    <col min="11775" max="11775" width="3.85546875" style="166" customWidth="1"/>
    <col min="11776" max="11776" width="6.85546875" style="166" customWidth="1"/>
    <col min="11777" max="11777" width="5.7109375" style="166" customWidth="1"/>
    <col min="11778" max="11778" width="4.85546875" style="166" customWidth="1"/>
    <col min="11779" max="11779" width="7.42578125" style="166" customWidth="1"/>
    <col min="11780" max="11780" width="5.5703125" style="166" customWidth="1"/>
    <col min="11781" max="11781" width="9.7109375" style="166" customWidth="1"/>
    <col min="11782" max="11782" width="11.85546875" style="166" customWidth="1"/>
    <col min="11783" max="11783" width="7" style="166" customWidth="1"/>
    <col min="11784" max="11784" width="18" style="166" customWidth="1"/>
    <col min="11785" max="11792" width="11.7109375" style="166" customWidth="1"/>
    <col min="11793" max="12012" width="11.7109375" style="166"/>
    <col min="12013" max="12013" width="6.7109375" style="166" bestFit="1" customWidth="1"/>
    <col min="12014" max="12014" width="30.7109375" style="166" customWidth="1"/>
    <col min="12015" max="12015" width="29.5703125" style="166" customWidth="1"/>
    <col min="12016" max="12016" width="32.5703125" style="166" customWidth="1"/>
    <col min="12017" max="12017" width="12.5703125" style="166" customWidth="1"/>
    <col min="12018" max="12018" width="13.42578125" style="166" customWidth="1"/>
    <col min="12019" max="12019" width="10.140625" style="166" customWidth="1"/>
    <col min="12020" max="12020" width="31.7109375" style="166" customWidth="1"/>
    <col min="12021" max="12021" width="15.7109375" style="166" customWidth="1"/>
    <col min="12022" max="12022" width="18.28515625" style="166" customWidth="1"/>
    <col min="12023" max="12023" width="18" style="166" customWidth="1"/>
    <col min="12024" max="12024" width="12" style="166" customWidth="1"/>
    <col min="12025" max="12025" width="13.85546875" style="166" customWidth="1"/>
    <col min="12026" max="12026" width="11" style="166" customWidth="1"/>
    <col min="12027" max="12027" width="11.28515625" style="166" customWidth="1"/>
    <col min="12028" max="12028" width="6" style="166" customWidth="1"/>
    <col min="12029" max="12029" width="8" style="166" customWidth="1"/>
    <col min="12030" max="12030" width="9.5703125" style="166" customWidth="1"/>
    <col min="12031" max="12031" width="3.85546875" style="166" customWidth="1"/>
    <col min="12032" max="12032" width="6.85546875" style="166" customWidth="1"/>
    <col min="12033" max="12033" width="5.7109375" style="166" customWidth="1"/>
    <col min="12034" max="12034" width="4.85546875" style="166" customWidth="1"/>
    <col min="12035" max="12035" width="7.42578125" style="166" customWidth="1"/>
    <col min="12036" max="12036" width="5.5703125" style="166" customWidth="1"/>
    <col min="12037" max="12037" width="9.7109375" style="166" customWidth="1"/>
    <col min="12038" max="12038" width="11.85546875" style="166" customWidth="1"/>
    <col min="12039" max="12039" width="7" style="166" customWidth="1"/>
    <col min="12040" max="12040" width="18" style="166" customWidth="1"/>
    <col min="12041" max="12048" width="11.7109375" style="166" customWidth="1"/>
    <col min="12049" max="12268" width="11.7109375" style="166"/>
    <col min="12269" max="12269" width="6.7109375" style="166" bestFit="1" customWidth="1"/>
    <col min="12270" max="12270" width="30.7109375" style="166" customWidth="1"/>
    <col min="12271" max="12271" width="29.5703125" style="166" customWidth="1"/>
    <col min="12272" max="12272" width="32.5703125" style="166" customWidth="1"/>
    <col min="12273" max="12273" width="12.5703125" style="166" customWidth="1"/>
    <col min="12274" max="12274" width="13.42578125" style="166" customWidth="1"/>
    <col min="12275" max="12275" width="10.140625" style="166" customWidth="1"/>
    <col min="12276" max="12276" width="31.7109375" style="166" customWidth="1"/>
    <col min="12277" max="12277" width="15.7109375" style="166" customWidth="1"/>
    <col min="12278" max="12278" width="18.28515625" style="166" customWidth="1"/>
    <col min="12279" max="12279" width="18" style="166" customWidth="1"/>
    <col min="12280" max="12280" width="12" style="166" customWidth="1"/>
    <col min="12281" max="12281" width="13.85546875" style="166" customWidth="1"/>
    <col min="12282" max="12282" width="11" style="166" customWidth="1"/>
    <col min="12283" max="12283" width="11.28515625" style="166" customWidth="1"/>
    <col min="12284" max="12284" width="6" style="166" customWidth="1"/>
    <col min="12285" max="12285" width="8" style="166" customWidth="1"/>
    <col min="12286" max="12286" width="9.5703125" style="166" customWidth="1"/>
    <col min="12287" max="12287" width="3.85546875" style="166" customWidth="1"/>
    <col min="12288" max="12288" width="6.85546875" style="166" customWidth="1"/>
    <col min="12289" max="12289" width="5.7109375" style="166" customWidth="1"/>
    <col min="12290" max="12290" width="4.85546875" style="166" customWidth="1"/>
    <col min="12291" max="12291" width="7.42578125" style="166" customWidth="1"/>
    <col min="12292" max="12292" width="5.5703125" style="166" customWidth="1"/>
    <col min="12293" max="12293" width="9.7109375" style="166" customWidth="1"/>
    <col min="12294" max="12294" width="11.85546875" style="166" customWidth="1"/>
    <col min="12295" max="12295" width="7" style="166" customWidth="1"/>
    <col min="12296" max="12296" width="18" style="166" customWidth="1"/>
    <col min="12297" max="12304" width="11.7109375" style="166" customWidth="1"/>
    <col min="12305" max="12524" width="11.7109375" style="166"/>
    <col min="12525" max="12525" width="6.7109375" style="166" bestFit="1" customWidth="1"/>
    <col min="12526" max="12526" width="30.7109375" style="166" customWidth="1"/>
    <col min="12527" max="12527" width="29.5703125" style="166" customWidth="1"/>
    <col min="12528" max="12528" width="32.5703125" style="166" customWidth="1"/>
    <col min="12529" max="12529" width="12.5703125" style="166" customWidth="1"/>
    <col min="12530" max="12530" width="13.42578125" style="166" customWidth="1"/>
    <col min="12531" max="12531" width="10.140625" style="166" customWidth="1"/>
    <col min="12532" max="12532" width="31.7109375" style="166" customWidth="1"/>
    <col min="12533" max="12533" width="15.7109375" style="166" customWidth="1"/>
    <col min="12534" max="12534" width="18.28515625" style="166" customWidth="1"/>
    <col min="12535" max="12535" width="18" style="166" customWidth="1"/>
    <col min="12536" max="12536" width="12" style="166" customWidth="1"/>
    <col min="12537" max="12537" width="13.85546875" style="166" customWidth="1"/>
    <col min="12538" max="12538" width="11" style="166" customWidth="1"/>
    <col min="12539" max="12539" width="11.28515625" style="166" customWidth="1"/>
    <col min="12540" max="12540" width="6" style="166" customWidth="1"/>
    <col min="12541" max="12541" width="8" style="166" customWidth="1"/>
    <col min="12542" max="12542" width="9.5703125" style="166" customWidth="1"/>
    <col min="12543" max="12543" width="3.85546875" style="166" customWidth="1"/>
    <col min="12544" max="12544" width="6.85546875" style="166" customWidth="1"/>
    <col min="12545" max="12545" width="5.7109375" style="166" customWidth="1"/>
    <col min="12546" max="12546" width="4.85546875" style="166" customWidth="1"/>
    <col min="12547" max="12547" width="7.42578125" style="166" customWidth="1"/>
    <col min="12548" max="12548" width="5.5703125" style="166" customWidth="1"/>
    <col min="12549" max="12549" width="9.7109375" style="166" customWidth="1"/>
    <col min="12550" max="12550" width="11.85546875" style="166" customWidth="1"/>
    <col min="12551" max="12551" width="7" style="166" customWidth="1"/>
    <col min="12552" max="12552" width="18" style="166" customWidth="1"/>
    <col min="12553" max="12560" width="11.7109375" style="166" customWidth="1"/>
    <col min="12561" max="12780" width="11.7109375" style="166"/>
    <col min="12781" max="12781" width="6.7109375" style="166" bestFit="1" customWidth="1"/>
    <col min="12782" max="12782" width="30.7109375" style="166" customWidth="1"/>
    <col min="12783" max="12783" width="29.5703125" style="166" customWidth="1"/>
    <col min="12784" max="12784" width="32.5703125" style="166" customWidth="1"/>
    <col min="12785" max="12785" width="12.5703125" style="166" customWidth="1"/>
    <col min="12786" max="12786" width="13.42578125" style="166" customWidth="1"/>
    <col min="12787" max="12787" width="10.140625" style="166" customWidth="1"/>
    <col min="12788" max="12788" width="31.7109375" style="166" customWidth="1"/>
    <col min="12789" max="12789" width="15.7109375" style="166" customWidth="1"/>
    <col min="12790" max="12790" width="18.28515625" style="166" customWidth="1"/>
    <col min="12791" max="12791" width="18" style="166" customWidth="1"/>
    <col min="12792" max="12792" width="12" style="166" customWidth="1"/>
    <col min="12793" max="12793" width="13.85546875" style="166" customWidth="1"/>
    <col min="12794" max="12794" width="11" style="166" customWidth="1"/>
    <col min="12795" max="12795" width="11.28515625" style="166" customWidth="1"/>
    <col min="12796" max="12796" width="6" style="166" customWidth="1"/>
    <col min="12797" max="12797" width="8" style="166" customWidth="1"/>
    <col min="12798" max="12798" width="9.5703125" style="166" customWidth="1"/>
    <col min="12799" max="12799" width="3.85546875" style="166" customWidth="1"/>
    <col min="12800" max="12800" width="6.85546875" style="166" customWidth="1"/>
    <col min="12801" max="12801" width="5.7109375" style="166" customWidth="1"/>
    <col min="12802" max="12802" width="4.85546875" style="166" customWidth="1"/>
    <col min="12803" max="12803" width="7.42578125" style="166" customWidth="1"/>
    <col min="12804" max="12804" width="5.5703125" style="166" customWidth="1"/>
    <col min="12805" max="12805" width="9.7109375" style="166" customWidth="1"/>
    <col min="12806" max="12806" width="11.85546875" style="166" customWidth="1"/>
    <col min="12807" max="12807" width="7" style="166" customWidth="1"/>
    <col min="12808" max="12808" width="18" style="166" customWidth="1"/>
    <col min="12809" max="12816" width="11.7109375" style="166" customWidth="1"/>
    <col min="12817" max="13036" width="11.7109375" style="166"/>
    <col min="13037" max="13037" width="6.7109375" style="166" bestFit="1" customWidth="1"/>
    <col min="13038" max="13038" width="30.7109375" style="166" customWidth="1"/>
    <col min="13039" max="13039" width="29.5703125" style="166" customWidth="1"/>
    <col min="13040" max="13040" width="32.5703125" style="166" customWidth="1"/>
    <col min="13041" max="13041" width="12.5703125" style="166" customWidth="1"/>
    <col min="13042" max="13042" width="13.42578125" style="166" customWidth="1"/>
    <col min="13043" max="13043" width="10.140625" style="166" customWidth="1"/>
    <col min="13044" max="13044" width="31.7109375" style="166" customWidth="1"/>
    <col min="13045" max="13045" width="15.7109375" style="166" customWidth="1"/>
    <col min="13046" max="13046" width="18.28515625" style="166" customWidth="1"/>
    <col min="13047" max="13047" width="18" style="166" customWidth="1"/>
    <col min="13048" max="13048" width="12" style="166" customWidth="1"/>
    <col min="13049" max="13049" width="13.85546875" style="166" customWidth="1"/>
    <col min="13050" max="13050" width="11" style="166" customWidth="1"/>
    <col min="13051" max="13051" width="11.28515625" style="166" customWidth="1"/>
    <col min="13052" max="13052" width="6" style="166" customWidth="1"/>
    <col min="13053" max="13053" width="8" style="166" customWidth="1"/>
    <col min="13054" max="13054" width="9.5703125" style="166" customWidth="1"/>
    <col min="13055" max="13055" width="3.85546875" style="166" customWidth="1"/>
    <col min="13056" max="13056" width="6.85546875" style="166" customWidth="1"/>
    <col min="13057" max="13057" width="5.7109375" style="166" customWidth="1"/>
    <col min="13058" max="13058" width="4.85546875" style="166" customWidth="1"/>
    <col min="13059" max="13059" width="7.42578125" style="166" customWidth="1"/>
    <col min="13060" max="13060" width="5.5703125" style="166" customWidth="1"/>
    <col min="13061" max="13061" width="9.7109375" style="166" customWidth="1"/>
    <col min="13062" max="13062" width="11.85546875" style="166" customWidth="1"/>
    <col min="13063" max="13063" width="7" style="166" customWidth="1"/>
    <col min="13064" max="13064" width="18" style="166" customWidth="1"/>
    <col min="13065" max="13072" width="11.7109375" style="166" customWidth="1"/>
    <col min="13073" max="13292" width="11.7109375" style="166"/>
    <col min="13293" max="13293" width="6.7109375" style="166" bestFit="1" customWidth="1"/>
    <col min="13294" max="13294" width="30.7109375" style="166" customWidth="1"/>
    <col min="13295" max="13295" width="29.5703125" style="166" customWidth="1"/>
    <col min="13296" max="13296" width="32.5703125" style="166" customWidth="1"/>
    <col min="13297" max="13297" width="12.5703125" style="166" customWidth="1"/>
    <col min="13298" max="13298" width="13.42578125" style="166" customWidth="1"/>
    <col min="13299" max="13299" width="10.140625" style="166" customWidth="1"/>
    <col min="13300" max="13300" width="31.7109375" style="166" customWidth="1"/>
    <col min="13301" max="13301" width="15.7109375" style="166" customWidth="1"/>
    <col min="13302" max="13302" width="18.28515625" style="166" customWidth="1"/>
    <col min="13303" max="13303" width="18" style="166" customWidth="1"/>
    <col min="13304" max="13304" width="12" style="166" customWidth="1"/>
    <col min="13305" max="13305" width="13.85546875" style="166" customWidth="1"/>
    <col min="13306" max="13306" width="11" style="166" customWidth="1"/>
    <col min="13307" max="13307" width="11.28515625" style="166" customWidth="1"/>
    <col min="13308" max="13308" width="6" style="166" customWidth="1"/>
    <col min="13309" max="13309" width="8" style="166" customWidth="1"/>
    <col min="13310" max="13310" width="9.5703125" style="166" customWidth="1"/>
    <col min="13311" max="13311" width="3.85546875" style="166" customWidth="1"/>
    <col min="13312" max="13312" width="6.85546875" style="166" customWidth="1"/>
    <col min="13313" max="13313" width="5.7109375" style="166" customWidth="1"/>
    <col min="13314" max="13314" width="4.85546875" style="166" customWidth="1"/>
    <col min="13315" max="13315" width="7.42578125" style="166" customWidth="1"/>
    <col min="13316" max="13316" width="5.5703125" style="166" customWidth="1"/>
    <col min="13317" max="13317" width="9.7109375" style="166" customWidth="1"/>
    <col min="13318" max="13318" width="11.85546875" style="166" customWidth="1"/>
    <col min="13319" max="13319" width="7" style="166" customWidth="1"/>
    <col min="13320" max="13320" width="18" style="166" customWidth="1"/>
    <col min="13321" max="13328" width="11.7109375" style="166" customWidth="1"/>
    <col min="13329" max="13548" width="11.7109375" style="166"/>
    <col min="13549" max="13549" width="6.7109375" style="166" bestFit="1" customWidth="1"/>
    <col min="13550" max="13550" width="30.7109375" style="166" customWidth="1"/>
    <col min="13551" max="13551" width="29.5703125" style="166" customWidth="1"/>
    <col min="13552" max="13552" width="32.5703125" style="166" customWidth="1"/>
    <col min="13553" max="13553" width="12.5703125" style="166" customWidth="1"/>
    <col min="13554" max="13554" width="13.42578125" style="166" customWidth="1"/>
    <col min="13555" max="13555" width="10.140625" style="166" customWidth="1"/>
    <col min="13556" max="13556" width="31.7109375" style="166" customWidth="1"/>
    <col min="13557" max="13557" width="15.7109375" style="166" customWidth="1"/>
    <col min="13558" max="13558" width="18.28515625" style="166" customWidth="1"/>
    <col min="13559" max="13559" width="18" style="166" customWidth="1"/>
    <col min="13560" max="13560" width="12" style="166" customWidth="1"/>
    <col min="13561" max="13561" width="13.85546875" style="166" customWidth="1"/>
    <col min="13562" max="13562" width="11" style="166" customWidth="1"/>
    <col min="13563" max="13563" width="11.28515625" style="166" customWidth="1"/>
    <col min="13564" max="13564" width="6" style="166" customWidth="1"/>
    <col min="13565" max="13565" width="8" style="166" customWidth="1"/>
    <col min="13566" max="13566" width="9.5703125" style="166" customWidth="1"/>
    <col min="13567" max="13567" width="3.85546875" style="166" customWidth="1"/>
    <col min="13568" max="13568" width="6.85546875" style="166" customWidth="1"/>
    <col min="13569" max="13569" width="5.7109375" style="166" customWidth="1"/>
    <col min="13570" max="13570" width="4.85546875" style="166" customWidth="1"/>
    <col min="13571" max="13571" width="7.42578125" style="166" customWidth="1"/>
    <col min="13572" max="13572" width="5.5703125" style="166" customWidth="1"/>
    <col min="13573" max="13573" width="9.7109375" style="166" customWidth="1"/>
    <col min="13574" max="13574" width="11.85546875" style="166" customWidth="1"/>
    <col min="13575" max="13575" width="7" style="166" customWidth="1"/>
    <col min="13576" max="13576" width="18" style="166" customWidth="1"/>
    <col min="13577" max="13584" width="11.7109375" style="166" customWidth="1"/>
    <col min="13585" max="13804" width="11.7109375" style="166"/>
    <col min="13805" max="13805" width="6.7109375" style="166" bestFit="1" customWidth="1"/>
    <col min="13806" max="13806" width="30.7109375" style="166" customWidth="1"/>
    <col min="13807" max="13807" width="29.5703125" style="166" customWidth="1"/>
    <col min="13808" max="13808" width="32.5703125" style="166" customWidth="1"/>
    <col min="13809" max="13809" width="12.5703125" style="166" customWidth="1"/>
    <col min="13810" max="13810" width="13.42578125" style="166" customWidth="1"/>
    <col min="13811" max="13811" width="10.140625" style="166" customWidth="1"/>
    <col min="13812" max="13812" width="31.7109375" style="166" customWidth="1"/>
    <col min="13813" max="13813" width="15.7109375" style="166" customWidth="1"/>
    <col min="13814" max="13814" width="18.28515625" style="166" customWidth="1"/>
    <col min="13815" max="13815" width="18" style="166" customWidth="1"/>
    <col min="13816" max="13816" width="12" style="166" customWidth="1"/>
    <col min="13817" max="13817" width="13.85546875" style="166" customWidth="1"/>
    <col min="13818" max="13818" width="11" style="166" customWidth="1"/>
    <col min="13819" max="13819" width="11.28515625" style="166" customWidth="1"/>
    <col min="13820" max="13820" width="6" style="166" customWidth="1"/>
    <col min="13821" max="13821" width="8" style="166" customWidth="1"/>
    <col min="13822" max="13822" width="9.5703125" style="166" customWidth="1"/>
    <col min="13823" max="13823" width="3.85546875" style="166" customWidth="1"/>
    <col min="13824" max="13824" width="6.85546875" style="166" customWidth="1"/>
    <col min="13825" max="13825" width="5.7109375" style="166" customWidth="1"/>
    <col min="13826" max="13826" width="4.85546875" style="166" customWidth="1"/>
    <col min="13827" max="13827" width="7.42578125" style="166" customWidth="1"/>
    <col min="13828" max="13828" width="5.5703125" style="166" customWidth="1"/>
    <col min="13829" max="13829" width="9.7109375" style="166" customWidth="1"/>
    <col min="13830" max="13830" width="11.85546875" style="166" customWidth="1"/>
    <col min="13831" max="13831" width="7" style="166" customWidth="1"/>
    <col min="13832" max="13832" width="18" style="166" customWidth="1"/>
    <col min="13833" max="13840" width="11.7109375" style="166" customWidth="1"/>
    <col min="13841" max="14060" width="11.7109375" style="166"/>
    <col min="14061" max="14061" width="6.7109375" style="166" bestFit="1" customWidth="1"/>
    <col min="14062" max="14062" width="30.7109375" style="166" customWidth="1"/>
    <col min="14063" max="14063" width="29.5703125" style="166" customWidth="1"/>
    <col min="14064" max="14064" width="32.5703125" style="166" customWidth="1"/>
    <col min="14065" max="14065" width="12.5703125" style="166" customWidth="1"/>
    <col min="14066" max="14066" width="13.42578125" style="166" customWidth="1"/>
    <col min="14067" max="14067" width="10.140625" style="166" customWidth="1"/>
    <col min="14068" max="14068" width="31.7109375" style="166" customWidth="1"/>
    <col min="14069" max="14069" width="15.7109375" style="166" customWidth="1"/>
    <col min="14070" max="14070" width="18.28515625" style="166" customWidth="1"/>
    <col min="14071" max="14071" width="18" style="166" customWidth="1"/>
    <col min="14072" max="14072" width="12" style="166" customWidth="1"/>
    <col min="14073" max="14073" width="13.85546875" style="166" customWidth="1"/>
    <col min="14074" max="14074" width="11" style="166" customWidth="1"/>
    <col min="14075" max="14075" width="11.28515625" style="166" customWidth="1"/>
    <col min="14076" max="14076" width="6" style="166" customWidth="1"/>
    <col min="14077" max="14077" width="8" style="166" customWidth="1"/>
    <col min="14078" max="14078" width="9.5703125" style="166" customWidth="1"/>
    <col min="14079" max="14079" width="3.85546875" style="166" customWidth="1"/>
    <col min="14080" max="14080" width="6.85546875" style="166" customWidth="1"/>
    <col min="14081" max="14081" width="5.7109375" style="166" customWidth="1"/>
    <col min="14082" max="14082" width="4.85546875" style="166" customWidth="1"/>
    <col min="14083" max="14083" width="7.42578125" style="166" customWidth="1"/>
    <col min="14084" max="14084" width="5.5703125" style="166" customWidth="1"/>
    <col min="14085" max="14085" width="9.7109375" style="166" customWidth="1"/>
    <col min="14086" max="14086" width="11.85546875" style="166" customWidth="1"/>
    <col min="14087" max="14087" width="7" style="166" customWidth="1"/>
    <col min="14088" max="14088" width="18" style="166" customWidth="1"/>
    <col min="14089" max="14096" width="11.7109375" style="166" customWidth="1"/>
    <col min="14097" max="14316" width="11.7109375" style="166"/>
    <col min="14317" max="14317" width="6.7109375" style="166" bestFit="1" customWidth="1"/>
    <col min="14318" max="14318" width="30.7109375" style="166" customWidth="1"/>
    <col min="14319" max="14319" width="29.5703125" style="166" customWidth="1"/>
    <col min="14320" max="14320" width="32.5703125" style="166" customWidth="1"/>
    <col min="14321" max="14321" width="12.5703125" style="166" customWidth="1"/>
    <col min="14322" max="14322" width="13.42578125" style="166" customWidth="1"/>
    <col min="14323" max="14323" width="10.140625" style="166" customWidth="1"/>
    <col min="14324" max="14324" width="31.7109375" style="166" customWidth="1"/>
    <col min="14325" max="14325" width="15.7109375" style="166" customWidth="1"/>
    <col min="14326" max="14326" width="18.28515625" style="166" customWidth="1"/>
    <col min="14327" max="14327" width="18" style="166" customWidth="1"/>
    <col min="14328" max="14328" width="12" style="166" customWidth="1"/>
    <col min="14329" max="14329" width="13.85546875" style="166" customWidth="1"/>
    <col min="14330" max="14330" width="11" style="166" customWidth="1"/>
    <col min="14331" max="14331" width="11.28515625" style="166" customWidth="1"/>
    <col min="14332" max="14332" width="6" style="166" customWidth="1"/>
    <col min="14333" max="14333" width="8" style="166" customWidth="1"/>
    <col min="14334" max="14334" width="9.5703125" style="166" customWidth="1"/>
    <col min="14335" max="14335" width="3.85546875" style="166" customWidth="1"/>
    <col min="14336" max="14336" width="6.85546875" style="166" customWidth="1"/>
    <col min="14337" max="14337" width="5.7109375" style="166" customWidth="1"/>
    <col min="14338" max="14338" width="4.85546875" style="166" customWidth="1"/>
    <col min="14339" max="14339" width="7.42578125" style="166" customWidth="1"/>
    <col min="14340" max="14340" width="5.5703125" style="166" customWidth="1"/>
    <col min="14341" max="14341" width="9.7109375" style="166" customWidth="1"/>
    <col min="14342" max="14342" width="11.85546875" style="166" customWidth="1"/>
    <col min="14343" max="14343" width="7" style="166" customWidth="1"/>
    <col min="14344" max="14344" width="18" style="166" customWidth="1"/>
    <col min="14345" max="14352" width="11.7109375" style="166" customWidth="1"/>
    <col min="14353" max="14572" width="11.7109375" style="166"/>
    <col min="14573" max="14573" width="6.7109375" style="166" bestFit="1" customWidth="1"/>
    <col min="14574" max="14574" width="30.7109375" style="166" customWidth="1"/>
    <col min="14575" max="14575" width="29.5703125" style="166" customWidth="1"/>
    <col min="14576" max="14576" width="32.5703125" style="166" customWidth="1"/>
    <col min="14577" max="14577" width="12.5703125" style="166" customWidth="1"/>
    <col min="14578" max="14578" width="13.42578125" style="166" customWidth="1"/>
    <col min="14579" max="14579" width="10.140625" style="166" customWidth="1"/>
    <col min="14580" max="14580" width="31.7109375" style="166" customWidth="1"/>
    <col min="14581" max="14581" width="15.7109375" style="166" customWidth="1"/>
    <col min="14582" max="14582" width="18.28515625" style="166" customWidth="1"/>
    <col min="14583" max="14583" width="18" style="166" customWidth="1"/>
    <col min="14584" max="14584" width="12" style="166" customWidth="1"/>
    <col min="14585" max="14585" width="13.85546875" style="166" customWidth="1"/>
    <col min="14586" max="14586" width="11" style="166" customWidth="1"/>
    <col min="14587" max="14587" width="11.28515625" style="166" customWidth="1"/>
    <col min="14588" max="14588" width="6" style="166" customWidth="1"/>
    <col min="14589" max="14589" width="8" style="166" customWidth="1"/>
    <col min="14590" max="14590" width="9.5703125" style="166" customWidth="1"/>
    <col min="14591" max="14591" width="3.85546875" style="166" customWidth="1"/>
    <col min="14592" max="14592" width="6.85546875" style="166" customWidth="1"/>
    <col min="14593" max="14593" width="5.7109375" style="166" customWidth="1"/>
    <col min="14594" max="14594" width="4.85546875" style="166" customWidth="1"/>
    <col min="14595" max="14595" width="7.42578125" style="166" customWidth="1"/>
    <col min="14596" max="14596" width="5.5703125" style="166" customWidth="1"/>
    <col min="14597" max="14597" width="9.7109375" style="166" customWidth="1"/>
    <col min="14598" max="14598" width="11.85546875" style="166" customWidth="1"/>
    <col min="14599" max="14599" width="7" style="166" customWidth="1"/>
    <col min="14600" max="14600" width="18" style="166" customWidth="1"/>
    <col min="14601" max="14608" width="11.7109375" style="166" customWidth="1"/>
    <col min="14609" max="14828" width="11.7109375" style="166"/>
    <col min="14829" max="14829" width="6.7109375" style="166" bestFit="1" customWidth="1"/>
    <col min="14830" max="14830" width="30.7109375" style="166" customWidth="1"/>
    <col min="14831" max="14831" width="29.5703125" style="166" customWidth="1"/>
    <col min="14832" max="14832" width="32.5703125" style="166" customWidth="1"/>
    <col min="14833" max="14833" width="12.5703125" style="166" customWidth="1"/>
    <col min="14834" max="14834" width="13.42578125" style="166" customWidth="1"/>
    <col min="14835" max="14835" width="10.140625" style="166" customWidth="1"/>
    <col min="14836" max="14836" width="31.7109375" style="166" customWidth="1"/>
    <col min="14837" max="14837" width="15.7109375" style="166" customWidth="1"/>
    <col min="14838" max="14838" width="18.28515625" style="166" customWidth="1"/>
    <col min="14839" max="14839" width="18" style="166" customWidth="1"/>
    <col min="14840" max="14840" width="12" style="166" customWidth="1"/>
    <col min="14841" max="14841" width="13.85546875" style="166" customWidth="1"/>
    <col min="14842" max="14842" width="11" style="166" customWidth="1"/>
    <col min="14843" max="14843" width="11.28515625" style="166" customWidth="1"/>
    <col min="14844" max="14844" width="6" style="166" customWidth="1"/>
    <col min="14845" max="14845" width="8" style="166" customWidth="1"/>
    <col min="14846" max="14846" width="9.5703125" style="166" customWidth="1"/>
    <col min="14847" max="14847" width="3.85546875" style="166" customWidth="1"/>
    <col min="14848" max="14848" width="6.85546875" style="166" customWidth="1"/>
    <col min="14849" max="14849" width="5.7109375" style="166" customWidth="1"/>
    <col min="14850" max="14850" width="4.85546875" style="166" customWidth="1"/>
    <col min="14851" max="14851" width="7.42578125" style="166" customWidth="1"/>
    <col min="14852" max="14852" width="5.5703125" style="166" customWidth="1"/>
    <col min="14853" max="14853" width="9.7109375" style="166" customWidth="1"/>
    <col min="14854" max="14854" width="11.85546875" style="166" customWidth="1"/>
    <col min="14855" max="14855" width="7" style="166" customWidth="1"/>
    <col min="14856" max="14856" width="18" style="166" customWidth="1"/>
    <col min="14857" max="14864" width="11.7109375" style="166" customWidth="1"/>
    <col min="14865" max="15084" width="11.7109375" style="166"/>
    <col min="15085" max="15085" width="6.7109375" style="166" bestFit="1" customWidth="1"/>
    <col min="15086" max="15086" width="30.7109375" style="166" customWidth="1"/>
    <col min="15087" max="15087" width="29.5703125" style="166" customWidth="1"/>
    <col min="15088" max="15088" width="32.5703125" style="166" customWidth="1"/>
    <col min="15089" max="15089" width="12.5703125" style="166" customWidth="1"/>
    <col min="15090" max="15090" width="13.42578125" style="166" customWidth="1"/>
    <col min="15091" max="15091" width="10.140625" style="166" customWidth="1"/>
    <col min="15092" max="15092" width="31.7109375" style="166" customWidth="1"/>
    <col min="15093" max="15093" width="15.7109375" style="166" customWidth="1"/>
    <col min="15094" max="15094" width="18.28515625" style="166" customWidth="1"/>
    <col min="15095" max="15095" width="18" style="166" customWidth="1"/>
    <col min="15096" max="15096" width="12" style="166" customWidth="1"/>
    <col min="15097" max="15097" width="13.85546875" style="166" customWidth="1"/>
    <col min="15098" max="15098" width="11" style="166" customWidth="1"/>
    <col min="15099" max="15099" width="11.28515625" style="166" customWidth="1"/>
    <col min="15100" max="15100" width="6" style="166" customWidth="1"/>
    <col min="15101" max="15101" width="8" style="166" customWidth="1"/>
    <col min="15102" max="15102" width="9.5703125" style="166" customWidth="1"/>
    <col min="15103" max="15103" width="3.85546875" style="166" customWidth="1"/>
    <col min="15104" max="15104" width="6.85546875" style="166" customWidth="1"/>
    <col min="15105" max="15105" width="5.7109375" style="166" customWidth="1"/>
    <col min="15106" max="15106" width="4.85546875" style="166" customWidth="1"/>
    <col min="15107" max="15107" width="7.42578125" style="166" customWidth="1"/>
    <col min="15108" max="15108" width="5.5703125" style="166" customWidth="1"/>
    <col min="15109" max="15109" width="9.7109375" style="166" customWidth="1"/>
    <col min="15110" max="15110" width="11.85546875" style="166" customWidth="1"/>
    <col min="15111" max="15111" width="7" style="166" customWidth="1"/>
    <col min="15112" max="15112" width="18" style="166" customWidth="1"/>
    <col min="15113" max="15120" width="11.7109375" style="166" customWidth="1"/>
    <col min="15121" max="15340" width="11.7109375" style="166"/>
    <col min="15341" max="15341" width="6.7109375" style="166" bestFit="1" customWidth="1"/>
    <col min="15342" max="15342" width="30.7109375" style="166" customWidth="1"/>
    <col min="15343" max="15343" width="29.5703125" style="166" customWidth="1"/>
    <col min="15344" max="15344" width="32.5703125" style="166" customWidth="1"/>
    <col min="15345" max="15345" width="12.5703125" style="166" customWidth="1"/>
    <col min="15346" max="15346" width="13.42578125" style="166" customWidth="1"/>
    <col min="15347" max="15347" width="10.140625" style="166" customWidth="1"/>
    <col min="15348" max="15348" width="31.7109375" style="166" customWidth="1"/>
    <col min="15349" max="15349" width="15.7109375" style="166" customWidth="1"/>
    <col min="15350" max="15350" width="18.28515625" style="166" customWidth="1"/>
    <col min="15351" max="15351" width="18" style="166" customWidth="1"/>
    <col min="15352" max="15352" width="12" style="166" customWidth="1"/>
    <col min="15353" max="15353" width="13.85546875" style="166" customWidth="1"/>
    <col min="15354" max="15354" width="11" style="166" customWidth="1"/>
    <col min="15355" max="15355" width="11.28515625" style="166" customWidth="1"/>
    <col min="15356" max="15356" width="6" style="166" customWidth="1"/>
    <col min="15357" max="15357" width="8" style="166" customWidth="1"/>
    <col min="15358" max="15358" width="9.5703125" style="166" customWidth="1"/>
    <col min="15359" max="15359" width="3.85546875" style="166" customWidth="1"/>
    <col min="15360" max="15360" width="6.85546875" style="166" customWidth="1"/>
    <col min="15361" max="15361" width="5.7109375" style="166" customWidth="1"/>
    <col min="15362" max="15362" width="4.85546875" style="166" customWidth="1"/>
    <col min="15363" max="15363" width="7.42578125" style="166" customWidth="1"/>
    <col min="15364" max="15364" width="5.5703125" style="166" customWidth="1"/>
    <col min="15365" max="15365" width="9.7109375" style="166" customWidth="1"/>
    <col min="15366" max="15366" width="11.85546875" style="166" customWidth="1"/>
    <col min="15367" max="15367" width="7" style="166" customWidth="1"/>
    <col min="15368" max="15368" width="18" style="166" customWidth="1"/>
    <col min="15369" max="15376" width="11.7109375" style="166" customWidth="1"/>
    <col min="15377" max="15596" width="11.7109375" style="166"/>
    <col min="15597" max="15597" width="6.7109375" style="166" bestFit="1" customWidth="1"/>
    <col min="15598" max="15598" width="30.7109375" style="166" customWidth="1"/>
    <col min="15599" max="15599" width="29.5703125" style="166" customWidth="1"/>
    <col min="15600" max="15600" width="32.5703125" style="166" customWidth="1"/>
    <col min="15601" max="15601" width="12.5703125" style="166" customWidth="1"/>
    <col min="15602" max="15602" width="13.42578125" style="166" customWidth="1"/>
    <col min="15603" max="15603" width="10.140625" style="166" customWidth="1"/>
    <col min="15604" max="15604" width="31.7109375" style="166" customWidth="1"/>
    <col min="15605" max="15605" width="15.7109375" style="166" customWidth="1"/>
    <col min="15606" max="15606" width="18.28515625" style="166" customWidth="1"/>
    <col min="15607" max="15607" width="18" style="166" customWidth="1"/>
    <col min="15608" max="15608" width="12" style="166" customWidth="1"/>
    <col min="15609" max="15609" width="13.85546875" style="166" customWidth="1"/>
    <col min="15610" max="15610" width="11" style="166" customWidth="1"/>
    <col min="15611" max="15611" width="11.28515625" style="166" customWidth="1"/>
    <col min="15612" max="15612" width="6" style="166" customWidth="1"/>
    <col min="15613" max="15613" width="8" style="166" customWidth="1"/>
    <col min="15614" max="15614" width="9.5703125" style="166" customWidth="1"/>
    <col min="15615" max="15615" width="3.85546875" style="166" customWidth="1"/>
    <col min="15616" max="15616" width="6.85546875" style="166" customWidth="1"/>
    <col min="15617" max="15617" width="5.7109375" style="166" customWidth="1"/>
    <col min="15618" max="15618" width="4.85546875" style="166" customWidth="1"/>
    <col min="15619" max="15619" width="7.42578125" style="166" customWidth="1"/>
    <col min="15620" max="15620" width="5.5703125" style="166" customWidth="1"/>
    <col min="15621" max="15621" width="9.7109375" style="166" customWidth="1"/>
    <col min="15622" max="15622" width="11.85546875" style="166" customWidth="1"/>
    <col min="15623" max="15623" width="7" style="166" customWidth="1"/>
    <col min="15624" max="15624" width="18" style="166" customWidth="1"/>
    <col min="15625" max="15632" width="11.7109375" style="166" customWidth="1"/>
    <col min="15633" max="15852" width="11.7109375" style="166"/>
    <col min="15853" max="15853" width="6.7109375" style="166" bestFit="1" customWidth="1"/>
    <col min="15854" max="15854" width="30.7109375" style="166" customWidth="1"/>
    <col min="15855" max="15855" width="29.5703125" style="166" customWidth="1"/>
    <col min="15856" max="15856" width="32.5703125" style="166" customWidth="1"/>
    <col min="15857" max="15857" width="12.5703125" style="166" customWidth="1"/>
    <col min="15858" max="15858" width="13.42578125" style="166" customWidth="1"/>
    <col min="15859" max="15859" width="10.140625" style="166" customWidth="1"/>
    <col min="15860" max="15860" width="31.7109375" style="166" customWidth="1"/>
    <col min="15861" max="15861" width="15.7109375" style="166" customWidth="1"/>
    <col min="15862" max="15862" width="18.28515625" style="166" customWidth="1"/>
    <col min="15863" max="15863" width="18" style="166" customWidth="1"/>
    <col min="15864" max="15864" width="12" style="166" customWidth="1"/>
    <col min="15865" max="15865" width="13.85546875" style="166" customWidth="1"/>
    <col min="15866" max="15866" width="11" style="166" customWidth="1"/>
    <col min="15867" max="15867" width="11.28515625" style="166" customWidth="1"/>
    <col min="15868" max="15868" width="6" style="166" customWidth="1"/>
    <col min="15869" max="15869" width="8" style="166" customWidth="1"/>
    <col min="15870" max="15870" width="9.5703125" style="166" customWidth="1"/>
    <col min="15871" max="15871" width="3.85546875" style="166" customWidth="1"/>
    <col min="15872" max="15872" width="6.85546875" style="166" customWidth="1"/>
    <col min="15873" max="15873" width="5.7109375" style="166" customWidth="1"/>
    <col min="15874" max="15874" width="4.85546875" style="166" customWidth="1"/>
    <col min="15875" max="15875" width="7.42578125" style="166" customWidth="1"/>
    <col min="15876" max="15876" width="5.5703125" style="166" customWidth="1"/>
    <col min="15877" max="15877" width="9.7109375" style="166" customWidth="1"/>
    <col min="15878" max="15878" width="11.85546875" style="166" customWidth="1"/>
    <col min="15879" max="15879" width="7" style="166" customWidth="1"/>
    <col min="15880" max="15880" width="18" style="166" customWidth="1"/>
    <col min="15881" max="15888" width="11.7109375" style="166" customWidth="1"/>
    <col min="15889" max="16108" width="11.7109375" style="166"/>
    <col min="16109" max="16109" width="6.7109375" style="166" bestFit="1" customWidth="1"/>
    <col min="16110" max="16110" width="30.7109375" style="166" customWidth="1"/>
    <col min="16111" max="16111" width="29.5703125" style="166" customWidth="1"/>
    <col min="16112" max="16112" width="32.5703125" style="166" customWidth="1"/>
    <col min="16113" max="16113" width="12.5703125" style="166" customWidth="1"/>
    <col min="16114" max="16114" width="13.42578125" style="166" customWidth="1"/>
    <col min="16115" max="16115" width="10.140625" style="166" customWidth="1"/>
    <col min="16116" max="16116" width="31.7109375" style="166" customWidth="1"/>
    <col min="16117" max="16117" width="15.7109375" style="166" customWidth="1"/>
    <col min="16118" max="16118" width="18.28515625" style="166" customWidth="1"/>
    <col min="16119" max="16119" width="18" style="166" customWidth="1"/>
    <col min="16120" max="16120" width="12" style="166" customWidth="1"/>
    <col min="16121" max="16121" width="13.85546875" style="166" customWidth="1"/>
    <col min="16122" max="16122" width="11" style="166" customWidth="1"/>
    <col min="16123" max="16123" width="11.28515625" style="166" customWidth="1"/>
    <col min="16124" max="16124" width="6" style="166" customWidth="1"/>
    <col min="16125" max="16125" width="8" style="166" customWidth="1"/>
    <col min="16126" max="16126" width="9.5703125" style="166" customWidth="1"/>
    <col min="16127" max="16127" width="3.85546875" style="166" customWidth="1"/>
    <col min="16128" max="16128" width="6.85546875" style="166" customWidth="1"/>
    <col min="16129" max="16129" width="5.7109375" style="166" customWidth="1"/>
    <col min="16130" max="16130" width="4.85546875" style="166" customWidth="1"/>
    <col min="16131" max="16131" width="7.42578125" style="166" customWidth="1"/>
    <col min="16132" max="16132" width="5.5703125" style="166" customWidth="1"/>
    <col min="16133" max="16133" width="9.7109375" style="166" customWidth="1"/>
    <col min="16134" max="16134" width="11.85546875" style="166" customWidth="1"/>
    <col min="16135" max="16135" width="7" style="166" customWidth="1"/>
    <col min="16136" max="16136" width="18" style="166" customWidth="1"/>
    <col min="16137" max="16144" width="11.7109375" style="166" customWidth="1"/>
    <col min="16145" max="16384" width="11.7109375" style="166"/>
  </cols>
  <sheetData>
    <row r="1" spans="1:17" s="147" customFormat="1" ht="17.25" customHeight="1" x14ac:dyDescent="0.2">
      <c r="A1" s="941"/>
      <c r="B1" s="941"/>
      <c r="C1" s="941"/>
      <c r="D1" s="941"/>
      <c r="E1" s="941"/>
      <c r="F1" s="941"/>
      <c r="G1" s="941"/>
      <c r="H1" s="942"/>
      <c r="M1" s="148"/>
      <c r="N1" s="148"/>
      <c r="O1" s="148"/>
      <c r="P1" s="148"/>
    </row>
    <row r="2" spans="1:17" s="147" customFormat="1" ht="17.25" customHeight="1" x14ac:dyDescent="0.2">
      <c r="A2" s="149"/>
      <c r="B2" s="149"/>
      <c r="C2" s="150"/>
      <c r="D2" s="151"/>
      <c r="E2" s="151"/>
      <c r="F2" s="151"/>
      <c r="G2" s="151"/>
      <c r="H2" s="146"/>
      <c r="M2" s="148"/>
      <c r="N2" s="148"/>
      <c r="O2" s="148"/>
      <c r="P2" s="148"/>
      <c r="Q2" s="151"/>
    </row>
    <row r="3" spans="1:17" s="147" customFormat="1" ht="17.25" customHeight="1" x14ac:dyDescent="0.2">
      <c r="A3" s="149"/>
      <c r="B3" s="149"/>
      <c r="C3" s="150"/>
      <c r="D3" s="151"/>
      <c r="E3" s="151"/>
      <c r="F3" s="151"/>
      <c r="G3" s="151"/>
      <c r="H3" s="146"/>
      <c r="M3" s="148"/>
      <c r="N3" s="148"/>
      <c r="O3" s="148"/>
      <c r="P3" s="148"/>
      <c r="Q3" s="151"/>
    </row>
    <row r="4" spans="1:17" s="147" customFormat="1" ht="17.25" customHeight="1" x14ac:dyDescent="0.2">
      <c r="A4" s="149"/>
      <c r="B4" s="149"/>
      <c r="C4" s="150"/>
      <c r="D4" s="151"/>
      <c r="E4" s="151"/>
      <c r="F4" s="151"/>
      <c r="G4" s="151"/>
      <c r="H4" s="146"/>
      <c r="M4" s="148"/>
      <c r="N4" s="148"/>
      <c r="O4" s="148"/>
      <c r="P4" s="148"/>
      <c r="Q4" s="151"/>
    </row>
    <row r="5" spans="1:17" s="147" customFormat="1" ht="17.25" customHeight="1" x14ac:dyDescent="0.2">
      <c r="A5" s="149"/>
      <c r="B5" s="149"/>
      <c r="C5" s="150"/>
      <c r="D5" s="151"/>
      <c r="E5" s="151"/>
      <c r="F5" s="151"/>
      <c r="G5" s="151"/>
      <c r="H5" s="146"/>
      <c r="M5" s="148"/>
      <c r="N5" s="148"/>
      <c r="O5" s="148"/>
      <c r="P5" s="148"/>
      <c r="Q5" s="151"/>
    </row>
    <row r="6" spans="1:17" s="147" customFormat="1" ht="17.25" customHeight="1" x14ac:dyDescent="0.2">
      <c r="A6" s="149"/>
      <c r="B6" s="149"/>
      <c r="C6" s="150"/>
      <c r="D6" s="151"/>
      <c r="E6" s="151"/>
      <c r="F6" s="151"/>
      <c r="G6" s="151"/>
      <c r="H6" s="146"/>
      <c r="M6" s="148"/>
      <c r="N6" s="148"/>
      <c r="O6" s="148"/>
      <c r="P6" s="148"/>
      <c r="Q6" s="151"/>
    </row>
    <row r="7" spans="1:17" s="147" customFormat="1" ht="17.25" customHeight="1" x14ac:dyDescent="0.2">
      <c r="A7" s="149"/>
      <c r="B7" s="149"/>
      <c r="C7" s="150"/>
      <c r="D7" s="151"/>
      <c r="E7" s="151"/>
      <c r="F7" s="151"/>
      <c r="G7" s="151"/>
      <c r="H7" s="146"/>
      <c r="M7" s="148"/>
      <c r="N7" s="148"/>
      <c r="O7" s="148"/>
      <c r="P7" s="148"/>
      <c r="Q7" s="151"/>
    </row>
    <row r="8" spans="1:17" s="147" customFormat="1" ht="17.25" customHeight="1" x14ac:dyDescent="0.2">
      <c r="A8" s="149"/>
      <c r="B8" s="149"/>
      <c r="C8" s="150"/>
      <c r="D8" s="151"/>
      <c r="E8" s="151"/>
      <c r="F8" s="151"/>
      <c r="G8" s="151"/>
      <c r="H8" s="146"/>
      <c r="M8" s="148"/>
      <c r="N8" s="148"/>
      <c r="O8" s="148"/>
      <c r="P8" s="148"/>
      <c r="Q8" s="151"/>
    </row>
    <row r="9" spans="1:17" s="147" customFormat="1" ht="27.75" customHeight="1" x14ac:dyDescent="0.2">
      <c r="A9" s="949" t="s">
        <v>3130</v>
      </c>
      <c r="B9" s="949"/>
      <c r="C9" s="949"/>
      <c r="D9" s="949"/>
      <c r="E9" s="949"/>
      <c r="F9" s="949"/>
      <c r="G9" s="949"/>
      <c r="H9" s="949"/>
      <c r="I9" s="949"/>
      <c r="J9" s="949"/>
      <c r="K9" s="949"/>
      <c r="L9" s="949"/>
      <c r="M9" s="949"/>
      <c r="N9" s="949"/>
      <c r="O9" s="949"/>
      <c r="P9" s="949"/>
      <c r="Q9" s="949"/>
    </row>
    <row r="10" spans="1:17" s="147" customFormat="1" ht="17.25" customHeight="1" thickBot="1" x14ac:dyDescent="0.25">
      <c r="A10" s="943"/>
      <c r="B10" s="944"/>
      <c r="C10" s="146"/>
      <c r="D10" s="152"/>
      <c r="E10" s="153"/>
      <c r="F10" s="154"/>
      <c r="G10" s="155"/>
      <c r="H10" s="156"/>
      <c r="M10" s="148"/>
      <c r="N10" s="148"/>
      <c r="O10" s="148"/>
      <c r="P10" s="148"/>
      <c r="Q10" s="155"/>
    </row>
    <row r="11" spans="1:17" s="157" customFormat="1" ht="50.25" customHeight="1" thickTop="1" x14ac:dyDescent="0.15">
      <c r="A11" s="945" t="s">
        <v>3129</v>
      </c>
      <c r="B11" s="937" t="s">
        <v>2520</v>
      </c>
      <c r="C11" s="937" t="s">
        <v>2521</v>
      </c>
      <c r="D11" s="947" t="s">
        <v>2522</v>
      </c>
      <c r="E11" s="947" t="s">
        <v>2523</v>
      </c>
      <c r="F11" s="937" t="s">
        <v>2524</v>
      </c>
      <c r="G11" s="937" t="s">
        <v>2525</v>
      </c>
      <c r="H11" s="939" t="s">
        <v>2526</v>
      </c>
      <c r="I11" s="953" t="s">
        <v>1079</v>
      </c>
      <c r="J11" s="953"/>
      <c r="K11" s="953" t="s">
        <v>1080</v>
      </c>
      <c r="L11" s="953"/>
      <c r="M11" s="953" t="s">
        <v>1081</v>
      </c>
      <c r="N11" s="953"/>
      <c r="O11" s="953"/>
      <c r="P11" s="953"/>
      <c r="Q11" s="935" t="s">
        <v>1082</v>
      </c>
    </row>
    <row r="12" spans="1:17" s="157" customFormat="1" ht="50.25" customHeight="1" x14ac:dyDescent="0.15">
      <c r="A12" s="946"/>
      <c r="B12" s="938"/>
      <c r="C12" s="938"/>
      <c r="D12" s="948"/>
      <c r="E12" s="948"/>
      <c r="F12" s="938"/>
      <c r="G12" s="938"/>
      <c r="H12" s="940"/>
      <c r="I12" s="175" t="s">
        <v>1085</v>
      </c>
      <c r="J12" s="175" t="s">
        <v>2527</v>
      </c>
      <c r="K12" s="175" t="s">
        <v>1085</v>
      </c>
      <c r="L12" s="175" t="s">
        <v>1084</v>
      </c>
      <c r="M12" s="175" t="s">
        <v>492</v>
      </c>
      <c r="N12" s="175" t="s">
        <v>493</v>
      </c>
      <c r="O12" s="175" t="s">
        <v>494</v>
      </c>
      <c r="P12" s="175" t="s">
        <v>495</v>
      </c>
      <c r="Q12" s="936"/>
    </row>
    <row r="13" spans="1:17" s="147" customFormat="1" ht="50.1" customHeight="1" x14ac:dyDescent="0.2">
      <c r="A13" s="327" t="s">
        <v>2528</v>
      </c>
      <c r="B13" s="198" t="s">
        <v>2529</v>
      </c>
      <c r="C13" s="198" t="s">
        <v>2530</v>
      </c>
      <c r="D13" s="158">
        <v>15120</v>
      </c>
      <c r="E13" s="158" t="s">
        <v>2531</v>
      </c>
      <c r="F13" s="199">
        <v>41659</v>
      </c>
      <c r="G13" s="204" t="s">
        <v>2532</v>
      </c>
      <c r="H13" s="201" t="s">
        <v>2533</v>
      </c>
      <c r="I13" s="202" t="s">
        <v>496</v>
      </c>
      <c r="J13" s="159"/>
      <c r="K13" s="202" t="s">
        <v>496</v>
      </c>
      <c r="L13" s="159"/>
      <c r="M13" s="203" t="s">
        <v>496</v>
      </c>
      <c r="N13" s="203"/>
      <c r="O13" s="203"/>
      <c r="P13" s="203"/>
      <c r="Q13" s="178"/>
    </row>
    <row r="14" spans="1:17" s="147" customFormat="1" ht="50.1" customHeight="1" x14ac:dyDescent="0.2">
      <c r="A14" s="327" t="s">
        <v>2535</v>
      </c>
      <c r="B14" s="198" t="s">
        <v>2536</v>
      </c>
      <c r="C14" s="198" t="s">
        <v>2530</v>
      </c>
      <c r="D14" s="158">
        <v>11400</v>
      </c>
      <c r="E14" s="158" t="s">
        <v>2531</v>
      </c>
      <c r="F14" s="199">
        <v>41659</v>
      </c>
      <c r="G14" s="204" t="s">
        <v>2532</v>
      </c>
      <c r="H14" s="201" t="s">
        <v>2537</v>
      </c>
      <c r="I14" s="202" t="s">
        <v>496</v>
      </c>
      <c r="J14" s="159"/>
      <c r="K14" s="202" t="s">
        <v>496</v>
      </c>
      <c r="L14" s="159"/>
      <c r="M14" s="203" t="s">
        <v>496</v>
      </c>
      <c r="N14" s="203"/>
      <c r="O14" s="203"/>
      <c r="P14" s="203"/>
      <c r="Q14" s="178"/>
    </row>
    <row r="15" spans="1:17" s="147" customFormat="1" ht="50.1" customHeight="1" x14ac:dyDescent="0.2">
      <c r="A15" s="327" t="s">
        <v>2538</v>
      </c>
      <c r="B15" s="198" t="s">
        <v>2539</v>
      </c>
      <c r="C15" s="198" t="s">
        <v>2540</v>
      </c>
      <c r="D15" s="158">
        <v>45600</v>
      </c>
      <c r="E15" s="158" t="s">
        <v>2531</v>
      </c>
      <c r="F15" s="199">
        <v>41659</v>
      </c>
      <c r="G15" s="204" t="s">
        <v>2532</v>
      </c>
      <c r="H15" s="201" t="s">
        <v>2541</v>
      </c>
      <c r="I15" s="202" t="s">
        <v>496</v>
      </c>
      <c r="J15" s="159"/>
      <c r="K15" s="202" t="s">
        <v>496</v>
      </c>
      <c r="L15" s="159"/>
      <c r="M15" s="203" t="s">
        <v>496</v>
      </c>
      <c r="N15" s="203"/>
      <c r="O15" s="203"/>
      <c r="P15" s="203"/>
      <c r="Q15" s="178"/>
    </row>
    <row r="16" spans="1:17" s="147" customFormat="1" ht="48" customHeight="1" x14ac:dyDescent="0.2">
      <c r="A16" s="208" t="s">
        <v>3131</v>
      </c>
      <c r="B16" s="198" t="s">
        <v>2542</v>
      </c>
      <c r="C16" s="198" t="s">
        <v>2543</v>
      </c>
      <c r="D16" s="158">
        <v>4243.2</v>
      </c>
      <c r="E16" s="158" t="s">
        <v>2531</v>
      </c>
      <c r="F16" s="199">
        <v>41669</v>
      </c>
      <c r="G16" s="204" t="s">
        <v>2544</v>
      </c>
      <c r="H16" s="201" t="s">
        <v>2545</v>
      </c>
      <c r="I16" s="202" t="s">
        <v>496</v>
      </c>
      <c r="J16" s="159"/>
      <c r="K16" s="202" t="s">
        <v>496</v>
      </c>
      <c r="L16" s="159"/>
      <c r="M16" s="203" t="s">
        <v>496</v>
      </c>
      <c r="N16" s="203"/>
      <c r="O16" s="203"/>
      <c r="P16" s="203"/>
      <c r="Q16" s="178"/>
    </row>
    <row r="17" spans="1:17" s="147" customFormat="1" ht="39.950000000000003" customHeight="1" x14ac:dyDescent="0.2">
      <c r="A17" s="950" t="s">
        <v>3132</v>
      </c>
      <c r="B17" s="198" t="s">
        <v>2546</v>
      </c>
      <c r="C17" s="951" t="s">
        <v>2547</v>
      </c>
      <c r="D17" s="158">
        <f>755.52+440.32+10578.12+6195.8</f>
        <v>17969.760000000002</v>
      </c>
      <c r="E17" s="158" t="s">
        <v>2531</v>
      </c>
      <c r="F17" s="199">
        <v>41655</v>
      </c>
      <c r="G17" s="204" t="s">
        <v>2548</v>
      </c>
      <c r="H17" s="201">
        <v>6967</v>
      </c>
      <c r="I17" s="202" t="s">
        <v>496</v>
      </c>
      <c r="J17" s="159"/>
      <c r="K17" s="202" t="s">
        <v>496</v>
      </c>
      <c r="L17" s="159"/>
      <c r="M17" s="203" t="s">
        <v>496</v>
      </c>
      <c r="N17" s="203"/>
      <c r="O17" s="203"/>
      <c r="P17" s="203"/>
      <c r="Q17" s="178"/>
    </row>
    <row r="18" spans="1:17" s="147" customFormat="1" ht="39.950000000000003" customHeight="1" x14ac:dyDescent="0.2">
      <c r="A18" s="950"/>
      <c r="B18" s="198" t="s">
        <v>2549</v>
      </c>
      <c r="C18" s="951"/>
      <c r="D18" s="158">
        <v>1860</v>
      </c>
      <c r="E18" s="158" t="s">
        <v>2531</v>
      </c>
      <c r="F18" s="199">
        <v>41655</v>
      </c>
      <c r="G18" s="204" t="s">
        <v>2550</v>
      </c>
      <c r="H18" s="201">
        <v>6969</v>
      </c>
      <c r="I18" s="202" t="s">
        <v>496</v>
      </c>
      <c r="J18" s="159"/>
      <c r="K18" s="202" t="s">
        <v>496</v>
      </c>
      <c r="L18" s="159"/>
      <c r="M18" s="203" t="s">
        <v>496</v>
      </c>
      <c r="N18" s="203"/>
      <c r="O18" s="203"/>
      <c r="P18" s="203"/>
      <c r="Q18" s="178"/>
    </row>
    <row r="19" spans="1:17" s="147" customFormat="1" ht="30" customHeight="1" x14ac:dyDescent="0.2">
      <c r="A19" s="950" t="s">
        <v>3133</v>
      </c>
      <c r="B19" s="198" t="s">
        <v>2551</v>
      </c>
      <c r="C19" s="951" t="s">
        <v>2552</v>
      </c>
      <c r="D19" s="158">
        <v>90</v>
      </c>
      <c r="E19" s="158" t="s">
        <v>2531</v>
      </c>
      <c r="F19" s="199">
        <v>41655</v>
      </c>
      <c r="G19" s="952" t="s">
        <v>2553</v>
      </c>
      <c r="H19" s="201">
        <v>6963</v>
      </c>
      <c r="I19" s="202" t="s">
        <v>496</v>
      </c>
      <c r="J19" s="159"/>
      <c r="K19" s="202" t="s">
        <v>496</v>
      </c>
      <c r="L19" s="159"/>
      <c r="M19" s="203" t="s">
        <v>496</v>
      </c>
      <c r="N19" s="203"/>
      <c r="O19" s="203"/>
      <c r="P19" s="203"/>
      <c r="Q19" s="178"/>
    </row>
    <row r="20" spans="1:17" s="147" customFormat="1" ht="30" customHeight="1" x14ac:dyDescent="0.2">
      <c r="A20" s="950"/>
      <c r="B20" s="198" t="s">
        <v>2554</v>
      </c>
      <c r="C20" s="951"/>
      <c r="D20" s="158">
        <v>90</v>
      </c>
      <c r="E20" s="158" t="s">
        <v>2531</v>
      </c>
      <c r="F20" s="199">
        <v>41655</v>
      </c>
      <c r="G20" s="952"/>
      <c r="H20" s="201">
        <v>6964</v>
      </c>
      <c r="I20" s="202" t="s">
        <v>496</v>
      </c>
      <c r="J20" s="159"/>
      <c r="K20" s="202" t="s">
        <v>496</v>
      </c>
      <c r="L20" s="159"/>
      <c r="M20" s="203" t="s">
        <v>496</v>
      </c>
      <c r="N20" s="203"/>
      <c r="O20" s="203"/>
      <c r="P20" s="203"/>
      <c r="Q20" s="178"/>
    </row>
    <row r="21" spans="1:17" s="147" customFormat="1" ht="30" customHeight="1" x14ac:dyDescent="0.2">
      <c r="A21" s="950"/>
      <c r="B21" s="198" t="s">
        <v>2555</v>
      </c>
      <c r="C21" s="951"/>
      <c r="D21" s="158">
        <v>140</v>
      </c>
      <c r="E21" s="158" t="s">
        <v>2531</v>
      </c>
      <c r="F21" s="199">
        <v>41655</v>
      </c>
      <c r="G21" s="952"/>
      <c r="H21" s="201">
        <v>6965</v>
      </c>
      <c r="I21" s="202" t="s">
        <v>496</v>
      </c>
      <c r="J21" s="159"/>
      <c r="K21" s="202" t="s">
        <v>496</v>
      </c>
      <c r="L21" s="159"/>
      <c r="M21" s="203" t="s">
        <v>496</v>
      </c>
      <c r="N21" s="203"/>
      <c r="O21" s="203"/>
      <c r="P21" s="203"/>
      <c r="Q21" s="178"/>
    </row>
    <row r="22" spans="1:17" s="147" customFormat="1" ht="30" customHeight="1" x14ac:dyDescent="0.2">
      <c r="A22" s="950"/>
      <c r="B22" s="198" t="s">
        <v>2556</v>
      </c>
      <c r="C22" s="951"/>
      <c r="D22" s="158">
        <v>90</v>
      </c>
      <c r="E22" s="158" t="s">
        <v>2531</v>
      </c>
      <c r="F22" s="199">
        <v>41655</v>
      </c>
      <c r="G22" s="952"/>
      <c r="H22" s="201">
        <v>6966</v>
      </c>
      <c r="I22" s="202" t="s">
        <v>496</v>
      </c>
      <c r="J22" s="159"/>
      <c r="K22" s="202" t="s">
        <v>496</v>
      </c>
      <c r="L22" s="159"/>
      <c r="M22" s="203" t="s">
        <v>496</v>
      </c>
      <c r="N22" s="203"/>
      <c r="O22" s="203"/>
      <c r="P22" s="203"/>
      <c r="Q22" s="178"/>
    </row>
    <row r="23" spans="1:17" s="147" customFormat="1" ht="71.25" customHeight="1" x14ac:dyDescent="0.2">
      <c r="A23" s="208" t="s">
        <v>3134</v>
      </c>
      <c r="B23" s="198" t="s">
        <v>2557</v>
      </c>
      <c r="C23" s="198" t="s">
        <v>2558</v>
      </c>
      <c r="D23" s="158">
        <v>7640</v>
      </c>
      <c r="E23" s="158" t="s">
        <v>2531</v>
      </c>
      <c r="F23" s="199">
        <v>41656</v>
      </c>
      <c r="G23" s="204" t="s">
        <v>2559</v>
      </c>
      <c r="H23" s="201">
        <v>6971</v>
      </c>
      <c r="I23" s="202" t="s">
        <v>496</v>
      </c>
      <c r="J23" s="159"/>
      <c r="K23" s="202" t="s">
        <v>496</v>
      </c>
      <c r="L23" s="159"/>
      <c r="M23" s="203" t="s">
        <v>496</v>
      </c>
      <c r="N23" s="203"/>
      <c r="O23" s="203"/>
      <c r="P23" s="203"/>
      <c r="Q23" s="178"/>
    </row>
    <row r="24" spans="1:17" s="147" customFormat="1" ht="39.950000000000003" customHeight="1" x14ac:dyDescent="0.2">
      <c r="A24" s="950" t="s">
        <v>3135</v>
      </c>
      <c r="B24" s="198" t="s">
        <v>2560</v>
      </c>
      <c r="C24" s="951" t="s">
        <v>2558</v>
      </c>
      <c r="D24" s="158">
        <v>600</v>
      </c>
      <c r="E24" s="158" t="s">
        <v>2531</v>
      </c>
      <c r="F24" s="199">
        <v>41656</v>
      </c>
      <c r="G24" s="204" t="s">
        <v>2561</v>
      </c>
      <c r="H24" s="201">
        <v>6974</v>
      </c>
      <c r="I24" s="202" t="s">
        <v>496</v>
      </c>
      <c r="J24" s="159"/>
      <c r="K24" s="202" t="s">
        <v>496</v>
      </c>
      <c r="L24" s="159"/>
      <c r="M24" s="203"/>
      <c r="N24" s="203" t="s">
        <v>496</v>
      </c>
      <c r="O24" s="203"/>
      <c r="P24" s="203"/>
      <c r="Q24" s="178"/>
    </row>
    <row r="25" spans="1:17" s="147" customFormat="1" ht="39.950000000000003" customHeight="1" x14ac:dyDescent="0.2">
      <c r="A25" s="950"/>
      <c r="B25" s="198" t="s">
        <v>2562</v>
      </c>
      <c r="C25" s="951"/>
      <c r="D25" s="158">
        <v>1384.5</v>
      </c>
      <c r="E25" s="158" t="s">
        <v>2531</v>
      </c>
      <c r="F25" s="199">
        <v>41656</v>
      </c>
      <c r="G25" s="204" t="s">
        <v>2563</v>
      </c>
      <c r="H25" s="201">
        <v>6973</v>
      </c>
      <c r="I25" s="202" t="s">
        <v>496</v>
      </c>
      <c r="J25" s="159"/>
      <c r="K25" s="202" t="s">
        <v>496</v>
      </c>
      <c r="L25" s="159"/>
      <c r="M25" s="203"/>
      <c r="N25" s="203" t="s">
        <v>496</v>
      </c>
      <c r="O25" s="203"/>
      <c r="P25" s="203"/>
      <c r="Q25" s="178"/>
    </row>
    <row r="26" spans="1:17" s="147" customFormat="1" ht="45" customHeight="1" x14ac:dyDescent="0.2">
      <c r="A26" s="208" t="s">
        <v>3136</v>
      </c>
      <c r="B26" s="198" t="s">
        <v>2557</v>
      </c>
      <c r="C26" s="198" t="s">
        <v>2558</v>
      </c>
      <c r="D26" s="158">
        <v>15000</v>
      </c>
      <c r="E26" s="158" t="s">
        <v>2531</v>
      </c>
      <c r="F26" s="199">
        <v>41656</v>
      </c>
      <c r="G26" s="204" t="s">
        <v>2563</v>
      </c>
      <c r="H26" s="201">
        <v>6972</v>
      </c>
      <c r="I26" s="202" t="s">
        <v>496</v>
      </c>
      <c r="J26" s="159"/>
      <c r="K26" s="202" t="s">
        <v>496</v>
      </c>
      <c r="L26" s="159"/>
      <c r="M26" s="203" t="s">
        <v>496</v>
      </c>
      <c r="N26" s="203"/>
      <c r="O26" s="203"/>
      <c r="P26" s="203"/>
      <c r="Q26" s="178"/>
    </row>
    <row r="27" spans="1:17" s="147" customFormat="1" ht="45" customHeight="1" x14ac:dyDescent="0.2">
      <c r="A27" s="208" t="s">
        <v>3137</v>
      </c>
      <c r="B27" s="198" t="s">
        <v>2564</v>
      </c>
      <c r="C27" s="198" t="s">
        <v>2565</v>
      </c>
      <c r="D27" s="158">
        <v>12878.28</v>
      </c>
      <c r="E27" s="158" t="s">
        <v>2531</v>
      </c>
      <c r="F27" s="199">
        <v>41663</v>
      </c>
      <c r="G27" s="204" t="s">
        <v>2566</v>
      </c>
      <c r="H27" s="201">
        <v>6980</v>
      </c>
      <c r="I27" s="202" t="s">
        <v>496</v>
      </c>
      <c r="J27" s="159"/>
      <c r="K27" s="202" t="s">
        <v>496</v>
      </c>
      <c r="L27" s="159"/>
      <c r="M27" s="203"/>
      <c r="N27" s="203" t="s">
        <v>496</v>
      </c>
      <c r="O27" s="203"/>
      <c r="P27" s="203"/>
      <c r="Q27" s="178"/>
    </row>
    <row r="28" spans="1:17" s="147" customFormat="1" ht="17.25" customHeight="1" x14ac:dyDescent="0.2">
      <c r="A28" s="950" t="s">
        <v>3138</v>
      </c>
      <c r="B28" s="198" t="s">
        <v>2567</v>
      </c>
      <c r="C28" s="951" t="s">
        <v>2568</v>
      </c>
      <c r="D28" s="158">
        <v>1100</v>
      </c>
      <c r="E28" s="158" t="s">
        <v>2569</v>
      </c>
      <c r="F28" s="956">
        <v>41683</v>
      </c>
      <c r="G28" s="952" t="s">
        <v>2570</v>
      </c>
      <c r="H28" s="201">
        <v>6999</v>
      </c>
      <c r="I28" s="202" t="s">
        <v>496</v>
      </c>
      <c r="J28" s="159"/>
      <c r="K28" s="202" t="s">
        <v>496</v>
      </c>
      <c r="L28" s="159"/>
      <c r="M28" s="203"/>
      <c r="N28" s="203" t="s">
        <v>496</v>
      </c>
      <c r="O28" s="203"/>
      <c r="P28" s="203"/>
      <c r="Q28" s="178"/>
    </row>
    <row r="29" spans="1:17" s="147" customFormat="1" ht="17.25" customHeight="1" x14ac:dyDescent="0.2">
      <c r="A29" s="950"/>
      <c r="B29" s="198" t="s">
        <v>2571</v>
      </c>
      <c r="C29" s="951"/>
      <c r="D29" s="158">
        <v>1100</v>
      </c>
      <c r="E29" s="158" t="s">
        <v>2569</v>
      </c>
      <c r="F29" s="956"/>
      <c r="G29" s="952"/>
      <c r="H29" s="201">
        <v>7000</v>
      </c>
      <c r="I29" s="202" t="s">
        <v>496</v>
      </c>
      <c r="J29" s="159"/>
      <c r="K29" s="202" t="s">
        <v>496</v>
      </c>
      <c r="L29" s="159"/>
      <c r="M29" s="203"/>
      <c r="N29" s="203" t="s">
        <v>496</v>
      </c>
      <c r="O29" s="203"/>
      <c r="P29" s="203"/>
      <c r="Q29" s="178"/>
    </row>
    <row r="30" spans="1:17" s="147" customFormat="1" ht="17.25" customHeight="1" x14ac:dyDescent="0.2">
      <c r="A30" s="950"/>
      <c r="B30" s="198" t="s">
        <v>2572</v>
      </c>
      <c r="C30" s="951"/>
      <c r="D30" s="158">
        <v>836.2</v>
      </c>
      <c r="E30" s="158" t="s">
        <v>2569</v>
      </c>
      <c r="F30" s="956"/>
      <c r="G30" s="952"/>
      <c r="H30" s="201">
        <v>7001</v>
      </c>
      <c r="I30" s="202" t="s">
        <v>496</v>
      </c>
      <c r="J30" s="159"/>
      <c r="K30" s="202" t="s">
        <v>496</v>
      </c>
      <c r="L30" s="159"/>
      <c r="M30" s="203" t="s">
        <v>496</v>
      </c>
      <c r="N30" s="203"/>
      <c r="O30" s="203"/>
      <c r="P30" s="203"/>
      <c r="Q30" s="178"/>
    </row>
    <row r="31" spans="1:17" s="147" customFormat="1" ht="17.25" customHeight="1" x14ac:dyDescent="0.2">
      <c r="A31" s="950"/>
      <c r="B31" s="198" t="s">
        <v>2573</v>
      </c>
      <c r="C31" s="951"/>
      <c r="D31" s="158">
        <v>625</v>
      </c>
      <c r="E31" s="158" t="s">
        <v>2569</v>
      </c>
      <c r="F31" s="956"/>
      <c r="G31" s="952"/>
      <c r="H31" s="201">
        <v>7002</v>
      </c>
      <c r="I31" s="202" t="s">
        <v>496</v>
      </c>
      <c r="J31" s="159"/>
      <c r="K31" s="202" t="s">
        <v>496</v>
      </c>
      <c r="L31" s="159"/>
      <c r="M31" s="203" t="s">
        <v>496</v>
      </c>
      <c r="N31" s="203"/>
      <c r="O31" s="203"/>
      <c r="P31" s="203"/>
      <c r="Q31" s="178"/>
    </row>
    <row r="32" spans="1:17" s="147" customFormat="1" ht="17.25" customHeight="1" x14ac:dyDescent="0.2">
      <c r="A32" s="950"/>
      <c r="B32" s="198" t="s">
        <v>2574</v>
      </c>
      <c r="C32" s="951"/>
      <c r="D32" s="158">
        <v>420</v>
      </c>
      <c r="E32" s="158" t="s">
        <v>2569</v>
      </c>
      <c r="F32" s="956"/>
      <c r="G32" s="952"/>
      <c r="H32" s="201">
        <v>7003</v>
      </c>
      <c r="I32" s="202" t="s">
        <v>496</v>
      </c>
      <c r="J32" s="159"/>
      <c r="K32" s="202" t="s">
        <v>496</v>
      </c>
      <c r="L32" s="159"/>
      <c r="M32" s="203" t="s">
        <v>496</v>
      </c>
      <c r="N32" s="203"/>
      <c r="O32" s="203"/>
      <c r="P32" s="203"/>
      <c r="Q32" s="178"/>
    </row>
    <row r="33" spans="1:17" s="147" customFormat="1" ht="17.25" customHeight="1" x14ac:dyDescent="0.2">
      <c r="A33" s="950"/>
      <c r="B33" s="198" t="s">
        <v>2575</v>
      </c>
      <c r="C33" s="951"/>
      <c r="D33" s="158">
        <v>542.40000000000009</v>
      </c>
      <c r="E33" s="158" t="s">
        <v>2569</v>
      </c>
      <c r="F33" s="956"/>
      <c r="G33" s="952"/>
      <c r="H33" s="201">
        <v>7004</v>
      </c>
      <c r="I33" s="202" t="s">
        <v>496</v>
      </c>
      <c r="J33" s="159"/>
      <c r="K33" s="202" t="s">
        <v>496</v>
      </c>
      <c r="L33" s="159"/>
      <c r="M33" s="203"/>
      <c r="N33" s="203" t="s">
        <v>496</v>
      </c>
      <c r="O33" s="203"/>
      <c r="P33" s="203"/>
      <c r="Q33" s="178"/>
    </row>
    <row r="34" spans="1:17" s="147" customFormat="1" ht="17.25" customHeight="1" x14ac:dyDescent="0.2">
      <c r="A34" s="950"/>
      <c r="B34" s="198" t="s">
        <v>2576</v>
      </c>
      <c r="C34" s="951"/>
      <c r="D34" s="158">
        <v>100</v>
      </c>
      <c r="E34" s="158" t="s">
        <v>2569</v>
      </c>
      <c r="F34" s="956"/>
      <c r="G34" s="952"/>
      <c r="H34" s="201">
        <v>7005</v>
      </c>
      <c r="I34" s="202" t="s">
        <v>496</v>
      </c>
      <c r="J34" s="159"/>
      <c r="K34" s="202" t="s">
        <v>496</v>
      </c>
      <c r="L34" s="159"/>
      <c r="M34" s="203" t="s">
        <v>496</v>
      </c>
      <c r="N34" s="203"/>
      <c r="O34" s="203"/>
      <c r="P34" s="203"/>
      <c r="Q34" s="178"/>
    </row>
    <row r="35" spans="1:17" s="147" customFormat="1" ht="17.25" customHeight="1" x14ac:dyDescent="0.2">
      <c r="A35" s="950"/>
      <c r="B35" s="198" t="s">
        <v>2577</v>
      </c>
      <c r="C35" s="951"/>
      <c r="D35" s="158">
        <v>920</v>
      </c>
      <c r="E35" s="158" t="s">
        <v>2569</v>
      </c>
      <c r="F35" s="956"/>
      <c r="G35" s="952"/>
      <c r="H35" s="201">
        <v>7006</v>
      </c>
      <c r="I35" s="202" t="s">
        <v>496</v>
      </c>
      <c r="J35" s="159"/>
      <c r="K35" s="202" t="s">
        <v>496</v>
      </c>
      <c r="L35" s="159"/>
      <c r="M35" s="203"/>
      <c r="N35" s="203" t="s">
        <v>496</v>
      </c>
      <c r="O35" s="203"/>
      <c r="P35" s="203"/>
      <c r="Q35" s="178"/>
    </row>
    <row r="36" spans="1:17" s="147" customFormat="1" ht="17.25" customHeight="1" x14ac:dyDescent="0.2">
      <c r="A36" s="950"/>
      <c r="B36" s="198" t="s">
        <v>2578</v>
      </c>
      <c r="C36" s="951"/>
      <c r="D36" s="158">
        <v>920</v>
      </c>
      <c r="E36" s="158" t="s">
        <v>2569</v>
      </c>
      <c r="F36" s="956"/>
      <c r="G36" s="952"/>
      <c r="H36" s="201">
        <v>7007</v>
      </c>
      <c r="I36" s="202" t="s">
        <v>496</v>
      </c>
      <c r="J36" s="159"/>
      <c r="K36" s="202" t="s">
        <v>496</v>
      </c>
      <c r="L36" s="159"/>
      <c r="M36" s="203" t="s">
        <v>496</v>
      </c>
      <c r="N36" s="203"/>
      <c r="O36" s="203"/>
      <c r="P36" s="203"/>
      <c r="Q36" s="178"/>
    </row>
    <row r="37" spans="1:17" s="147" customFormat="1" ht="17.25" customHeight="1" x14ac:dyDescent="0.2">
      <c r="A37" s="950"/>
      <c r="B37" s="198" t="s">
        <v>2579</v>
      </c>
      <c r="C37" s="951"/>
      <c r="D37" s="158">
        <v>810</v>
      </c>
      <c r="E37" s="158" t="s">
        <v>2569</v>
      </c>
      <c r="F37" s="956"/>
      <c r="G37" s="952"/>
      <c r="H37" s="201">
        <v>7008</v>
      </c>
      <c r="I37" s="202" t="s">
        <v>496</v>
      </c>
      <c r="J37" s="159"/>
      <c r="K37" s="202" t="s">
        <v>496</v>
      </c>
      <c r="L37" s="159"/>
      <c r="M37" s="203"/>
      <c r="N37" s="203" t="s">
        <v>496</v>
      </c>
      <c r="O37" s="203"/>
      <c r="P37" s="203"/>
      <c r="Q37" s="178"/>
    </row>
    <row r="38" spans="1:17" s="147" customFormat="1" ht="17.25" customHeight="1" x14ac:dyDescent="0.2">
      <c r="A38" s="950"/>
      <c r="B38" s="198" t="s">
        <v>2580</v>
      </c>
      <c r="C38" s="951"/>
      <c r="D38" s="158">
        <v>598</v>
      </c>
      <c r="E38" s="158" t="s">
        <v>2569</v>
      </c>
      <c r="F38" s="956"/>
      <c r="G38" s="952"/>
      <c r="H38" s="201">
        <v>7009</v>
      </c>
      <c r="I38" s="248" t="s">
        <v>496</v>
      </c>
      <c r="J38" s="160"/>
      <c r="K38" s="248" t="s">
        <v>496</v>
      </c>
      <c r="L38" s="160"/>
      <c r="M38" s="248"/>
      <c r="N38" s="248"/>
      <c r="O38" s="248" t="s">
        <v>496</v>
      </c>
      <c r="P38" s="203"/>
      <c r="Q38" s="178"/>
    </row>
    <row r="39" spans="1:17" s="147" customFormat="1" ht="17.25" customHeight="1" x14ac:dyDescent="0.2">
      <c r="A39" s="950"/>
      <c r="B39" s="198" t="s">
        <v>2581</v>
      </c>
      <c r="C39" s="951"/>
      <c r="D39" s="158">
        <v>350</v>
      </c>
      <c r="E39" s="158" t="s">
        <v>2569</v>
      </c>
      <c r="F39" s="956"/>
      <c r="G39" s="952"/>
      <c r="H39" s="201">
        <v>7010</v>
      </c>
      <c r="I39" s="202" t="s">
        <v>496</v>
      </c>
      <c r="J39" s="159"/>
      <c r="K39" s="202" t="s">
        <v>496</v>
      </c>
      <c r="L39" s="159"/>
      <c r="M39" s="203"/>
      <c r="N39" s="203" t="s">
        <v>496</v>
      </c>
      <c r="O39" s="203"/>
      <c r="P39" s="203"/>
      <c r="Q39" s="178"/>
    </row>
    <row r="40" spans="1:17" s="147" customFormat="1" ht="17.25" customHeight="1" x14ac:dyDescent="0.2">
      <c r="A40" s="950"/>
      <c r="B40" s="198" t="s">
        <v>2582</v>
      </c>
      <c r="C40" s="951"/>
      <c r="D40" s="158">
        <v>270</v>
      </c>
      <c r="E40" s="158" t="s">
        <v>2569</v>
      </c>
      <c r="F40" s="956"/>
      <c r="G40" s="952"/>
      <c r="H40" s="201">
        <v>7011</v>
      </c>
      <c r="I40" s="202" t="s">
        <v>496</v>
      </c>
      <c r="J40" s="159"/>
      <c r="K40" s="202" t="s">
        <v>496</v>
      </c>
      <c r="L40" s="159"/>
      <c r="M40" s="203" t="s">
        <v>496</v>
      </c>
      <c r="N40" s="203"/>
      <c r="O40" s="203"/>
      <c r="P40" s="203"/>
      <c r="Q40" s="178"/>
    </row>
    <row r="41" spans="1:17" s="147" customFormat="1" ht="17.25" customHeight="1" x14ac:dyDescent="0.2">
      <c r="A41" s="950"/>
      <c r="B41" s="198" t="s">
        <v>2583</v>
      </c>
      <c r="C41" s="951"/>
      <c r="D41" s="158">
        <v>1325</v>
      </c>
      <c r="E41" s="158" t="s">
        <v>2569</v>
      </c>
      <c r="F41" s="956"/>
      <c r="G41" s="952"/>
      <c r="H41" s="201">
        <v>7012</v>
      </c>
      <c r="I41" s="202" t="s">
        <v>496</v>
      </c>
      <c r="J41" s="159"/>
      <c r="K41" s="202" t="s">
        <v>496</v>
      </c>
      <c r="L41" s="159"/>
      <c r="M41" s="203"/>
      <c r="N41" s="203" t="s">
        <v>496</v>
      </c>
      <c r="O41" s="203"/>
      <c r="P41" s="203"/>
      <c r="Q41" s="178"/>
    </row>
    <row r="42" spans="1:17" s="147" customFormat="1" ht="17.25" customHeight="1" x14ac:dyDescent="0.2">
      <c r="A42" s="950"/>
      <c r="B42" s="198" t="s">
        <v>2584</v>
      </c>
      <c r="C42" s="951"/>
      <c r="D42" s="158">
        <v>1300</v>
      </c>
      <c r="E42" s="158" t="s">
        <v>2569</v>
      </c>
      <c r="F42" s="956"/>
      <c r="G42" s="952"/>
      <c r="H42" s="201">
        <v>7013</v>
      </c>
      <c r="I42" s="202" t="s">
        <v>496</v>
      </c>
      <c r="J42" s="159"/>
      <c r="K42" s="202" t="s">
        <v>496</v>
      </c>
      <c r="L42" s="159"/>
      <c r="M42" s="203"/>
      <c r="N42" s="203" t="s">
        <v>496</v>
      </c>
      <c r="O42" s="203"/>
      <c r="P42" s="203"/>
      <c r="Q42" s="178"/>
    </row>
    <row r="43" spans="1:17" s="147" customFormat="1" ht="17.25" customHeight="1" x14ac:dyDescent="0.2">
      <c r="A43" s="950"/>
      <c r="B43" s="198" t="s">
        <v>2585</v>
      </c>
      <c r="C43" s="951"/>
      <c r="D43" s="158">
        <v>1325</v>
      </c>
      <c r="E43" s="158" t="s">
        <v>2569</v>
      </c>
      <c r="F43" s="956"/>
      <c r="G43" s="952"/>
      <c r="H43" s="201">
        <v>7014</v>
      </c>
      <c r="I43" s="202" t="s">
        <v>496</v>
      </c>
      <c r="J43" s="159"/>
      <c r="K43" s="202" t="s">
        <v>496</v>
      </c>
      <c r="L43" s="159"/>
      <c r="M43" s="203" t="s">
        <v>496</v>
      </c>
      <c r="N43" s="203"/>
      <c r="O43" s="203"/>
      <c r="P43" s="203"/>
      <c r="Q43" s="178"/>
    </row>
    <row r="44" spans="1:17" s="147" customFormat="1" ht="17.25" customHeight="1" x14ac:dyDescent="0.2">
      <c r="A44" s="950"/>
      <c r="B44" s="198" t="s">
        <v>2586</v>
      </c>
      <c r="C44" s="951"/>
      <c r="D44" s="158">
        <v>750</v>
      </c>
      <c r="E44" s="158" t="s">
        <v>2569</v>
      </c>
      <c r="F44" s="956"/>
      <c r="G44" s="952"/>
      <c r="H44" s="201">
        <v>7015</v>
      </c>
      <c r="I44" s="202" t="s">
        <v>496</v>
      </c>
      <c r="J44" s="159"/>
      <c r="K44" s="202" t="s">
        <v>496</v>
      </c>
      <c r="L44" s="159"/>
      <c r="M44" s="203"/>
      <c r="N44" s="203" t="s">
        <v>496</v>
      </c>
      <c r="O44" s="203"/>
      <c r="P44" s="203"/>
      <c r="Q44" s="178"/>
    </row>
    <row r="45" spans="1:17" s="147" customFormat="1" ht="17.25" customHeight="1" x14ac:dyDescent="0.2">
      <c r="A45" s="950"/>
      <c r="B45" s="198" t="s">
        <v>2587</v>
      </c>
      <c r="C45" s="951"/>
      <c r="D45" s="158">
        <v>600</v>
      </c>
      <c r="E45" s="158" t="s">
        <v>2569</v>
      </c>
      <c r="F45" s="956"/>
      <c r="G45" s="952"/>
      <c r="H45" s="201">
        <v>7016</v>
      </c>
      <c r="I45" s="202" t="s">
        <v>496</v>
      </c>
      <c r="J45" s="159"/>
      <c r="K45" s="202" t="s">
        <v>496</v>
      </c>
      <c r="L45" s="159"/>
      <c r="M45" s="203" t="s">
        <v>496</v>
      </c>
      <c r="N45" s="203"/>
      <c r="O45" s="203"/>
      <c r="P45" s="203"/>
      <c r="Q45" s="178"/>
    </row>
    <row r="46" spans="1:17" s="147" customFormat="1" ht="17.25" customHeight="1" x14ac:dyDescent="0.2">
      <c r="A46" s="950"/>
      <c r="B46" s="198" t="s">
        <v>2588</v>
      </c>
      <c r="C46" s="951"/>
      <c r="D46" s="158">
        <v>593.25</v>
      </c>
      <c r="E46" s="158" t="s">
        <v>2569</v>
      </c>
      <c r="F46" s="956"/>
      <c r="G46" s="952"/>
      <c r="H46" s="201">
        <v>7017</v>
      </c>
      <c r="I46" s="202" t="s">
        <v>496</v>
      </c>
      <c r="J46" s="159"/>
      <c r="K46" s="202" t="s">
        <v>496</v>
      </c>
      <c r="L46" s="159"/>
      <c r="M46" s="203" t="s">
        <v>496</v>
      </c>
      <c r="N46" s="203"/>
      <c r="O46" s="203"/>
      <c r="P46" s="203"/>
      <c r="Q46" s="178"/>
    </row>
    <row r="47" spans="1:17" s="147" customFormat="1" ht="17.25" customHeight="1" x14ac:dyDescent="0.2">
      <c r="A47" s="950"/>
      <c r="B47" s="198" t="s">
        <v>2589</v>
      </c>
      <c r="C47" s="951"/>
      <c r="D47" s="158">
        <v>858</v>
      </c>
      <c r="E47" s="158" t="s">
        <v>2569</v>
      </c>
      <c r="F47" s="956"/>
      <c r="G47" s="952"/>
      <c r="H47" s="201">
        <v>7018</v>
      </c>
      <c r="I47" s="202" t="s">
        <v>496</v>
      </c>
      <c r="J47" s="159"/>
      <c r="K47" s="202" t="s">
        <v>496</v>
      </c>
      <c r="L47" s="159"/>
      <c r="M47" s="203"/>
      <c r="N47" s="203" t="s">
        <v>496</v>
      </c>
      <c r="O47" s="203"/>
      <c r="P47" s="203"/>
      <c r="Q47" s="178"/>
    </row>
    <row r="48" spans="1:17" s="147" customFormat="1" ht="17.25" customHeight="1" x14ac:dyDescent="0.2">
      <c r="A48" s="950"/>
      <c r="B48" s="198" t="s">
        <v>2590</v>
      </c>
      <c r="C48" s="951"/>
      <c r="D48" s="158">
        <v>550</v>
      </c>
      <c r="E48" s="158" t="s">
        <v>2569</v>
      </c>
      <c r="F48" s="956"/>
      <c r="G48" s="952"/>
      <c r="H48" s="201">
        <v>7019</v>
      </c>
      <c r="I48" s="202" t="s">
        <v>496</v>
      </c>
      <c r="J48" s="159"/>
      <c r="K48" s="202" t="s">
        <v>496</v>
      </c>
      <c r="L48" s="159"/>
      <c r="M48" s="203" t="s">
        <v>496</v>
      </c>
      <c r="N48" s="203"/>
      <c r="O48" s="203"/>
      <c r="P48" s="203"/>
      <c r="Q48" s="178"/>
    </row>
    <row r="49" spans="1:17" s="147" customFormat="1" ht="17.25" customHeight="1" x14ac:dyDescent="0.2">
      <c r="A49" s="950"/>
      <c r="B49" s="198" t="s">
        <v>2591</v>
      </c>
      <c r="C49" s="951"/>
      <c r="D49" s="158">
        <v>858</v>
      </c>
      <c r="E49" s="158" t="s">
        <v>2569</v>
      </c>
      <c r="F49" s="956"/>
      <c r="G49" s="952"/>
      <c r="H49" s="201">
        <v>7020</v>
      </c>
      <c r="I49" s="202" t="s">
        <v>496</v>
      </c>
      <c r="J49" s="159"/>
      <c r="K49" s="202" t="s">
        <v>496</v>
      </c>
      <c r="L49" s="159"/>
      <c r="M49" s="203" t="s">
        <v>496</v>
      </c>
      <c r="N49" s="203"/>
      <c r="O49" s="203"/>
      <c r="P49" s="203"/>
      <c r="Q49" s="178"/>
    </row>
    <row r="50" spans="1:17" s="147" customFormat="1" ht="17.25" customHeight="1" x14ac:dyDescent="0.2">
      <c r="A50" s="950"/>
      <c r="B50" s="198" t="s">
        <v>2592</v>
      </c>
      <c r="C50" s="951"/>
      <c r="D50" s="158">
        <v>375</v>
      </c>
      <c r="E50" s="158" t="s">
        <v>2569</v>
      </c>
      <c r="F50" s="956"/>
      <c r="G50" s="952"/>
      <c r="H50" s="201">
        <v>7021</v>
      </c>
      <c r="I50" s="202" t="s">
        <v>496</v>
      </c>
      <c r="J50" s="159"/>
      <c r="K50" s="202" t="s">
        <v>496</v>
      </c>
      <c r="L50" s="159"/>
      <c r="M50" s="203" t="s">
        <v>496</v>
      </c>
      <c r="N50" s="203"/>
      <c r="O50" s="203"/>
      <c r="P50" s="203"/>
      <c r="Q50" s="178"/>
    </row>
    <row r="51" spans="1:17" s="147" customFormat="1" ht="17.25" customHeight="1" x14ac:dyDescent="0.2">
      <c r="A51" s="950"/>
      <c r="B51" s="198" t="s">
        <v>2593</v>
      </c>
      <c r="C51" s="951"/>
      <c r="D51" s="158">
        <v>250</v>
      </c>
      <c r="E51" s="158" t="s">
        <v>2569</v>
      </c>
      <c r="F51" s="956"/>
      <c r="G51" s="952"/>
      <c r="H51" s="201">
        <v>7022</v>
      </c>
      <c r="I51" s="202" t="s">
        <v>496</v>
      </c>
      <c r="J51" s="159"/>
      <c r="K51" s="202" t="s">
        <v>496</v>
      </c>
      <c r="L51" s="159"/>
      <c r="M51" s="203"/>
      <c r="N51" s="203"/>
      <c r="O51" s="203" t="s">
        <v>2594</v>
      </c>
      <c r="P51" s="203"/>
      <c r="Q51" s="178"/>
    </row>
    <row r="52" spans="1:17" s="147" customFormat="1" ht="17.25" customHeight="1" x14ac:dyDescent="0.2">
      <c r="A52" s="950"/>
      <c r="B52" s="198" t="s">
        <v>2595</v>
      </c>
      <c r="C52" s="951"/>
      <c r="D52" s="158">
        <v>1988.8000000000002</v>
      </c>
      <c r="E52" s="158" t="s">
        <v>2569</v>
      </c>
      <c r="F52" s="956"/>
      <c r="G52" s="952"/>
      <c r="H52" s="201">
        <v>7023</v>
      </c>
      <c r="I52" s="202" t="s">
        <v>496</v>
      </c>
      <c r="J52" s="159"/>
      <c r="K52" s="202" t="s">
        <v>496</v>
      </c>
      <c r="L52" s="159"/>
      <c r="M52" s="203"/>
      <c r="N52" s="203" t="s">
        <v>496</v>
      </c>
      <c r="O52" s="203"/>
      <c r="P52" s="203"/>
      <c r="Q52" s="178"/>
    </row>
    <row r="53" spans="1:17" s="147" customFormat="1" ht="17.25" customHeight="1" x14ac:dyDescent="0.2">
      <c r="A53" s="950"/>
      <c r="B53" s="198" t="s">
        <v>2596</v>
      </c>
      <c r="C53" s="951"/>
      <c r="D53" s="158">
        <v>2000</v>
      </c>
      <c r="E53" s="158" t="s">
        <v>2569</v>
      </c>
      <c r="F53" s="956"/>
      <c r="G53" s="952"/>
      <c r="H53" s="201">
        <v>7024</v>
      </c>
      <c r="I53" s="202" t="s">
        <v>496</v>
      </c>
      <c r="J53" s="159"/>
      <c r="K53" s="202" t="s">
        <v>496</v>
      </c>
      <c r="L53" s="159"/>
      <c r="M53" s="203"/>
      <c r="N53" s="203" t="s">
        <v>496</v>
      </c>
      <c r="O53" s="203"/>
      <c r="P53" s="203"/>
      <c r="Q53" s="178"/>
    </row>
    <row r="54" spans="1:17" s="147" customFormat="1" ht="17.25" customHeight="1" x14ac:dyDescent="0.2">
      <c r="A54" s="950"/>
      <c r="B54" s="198" t="s">
        <v>2597</v>
      </c>
      <c r="C54" s="951"/>
      <c r="D54" s="158">
        <v>560</v>
      </c>
      <c r="E54" s="158" t="s">
        <v>2569</v>
      </c>
      <c r="F54" s="956"/>
      <c r="G54" s="952"/>
      <c r="H54" s="201">
        <v>7025</v>
      </c>
      <c r="I54" s="202" t="s">
        <v>496</v>
      </c>
      <c r="J54" s="159"/>
      <c r="K54" s="202" t="s">
        <v>496</v>
      </c>
      <c r="L54" s="159"/>
      <c r="M54" s="203" t="s">
        <v>496</v>
      </c>
      <c r="N54" s="203"/>
      <c r="O54" s="203"/>
      <c r="P54" s="203"/>
      <c r="Q54" s="178"/>
    </row>
    <row r="55" spans="1:17" s="147" customFormat="1" ht="17.25" customHeight="1" x14ac:dyDescent="0.2">
      <c r="A55" s="950"/>
      <c r="B55" s="198" t="s">
        <v>2598</v>
      </c>
      <c r="C55" s="951"/>
      <c r="D55" s="158">
        <v>480</v>
      </c>
      <c r="E55" s="158" t="s">
        <v>2569</v>
      </c>
      <c r="F55" s="956"/>
      <c r="G55" s="952"/>
      <c r="H55" s="201">
        <v>7026</v>
      </c>
      <c r="I55" s="202" t="s">
        <v>496</v>
      </c>
      <c r="J55" s="159"/>
      <c r="K55" s="202" t="s">
        <v>496</v>
      </c>
      <c r="L55" s="159"/>
      <c r="M55" s="203" t="s">
        <v>2594</v>
      </c>
      <c r="N55" s="203"/>
      <c r="O55" s="203"/>
      <c r="P55" s="203"/>
      <c r="Q55" s="178"/>
    </row>
    <row r="56" spans="1:17" s="147" customFormat="1" ht="17.25" customHeight="1" x14ac:dyDescent="0.2">
      <c r="A56" s="950"/>
      <c r="B56" s="198" t="s">
        <v>2599</v>
      </c>
      <c r="C56" s="951"/>
      <c r="D56" s="158">
        <v>264</v>
      </c>
      <c r="E56" s="158" t="s">
        <v>2569</v>
      </c>
      <c r="F56" s="956"/>
      <c r="G56" s="952"/>
      <c r="H56" s="201">
        <v>7027</v>
      </c>
      <c r="I56" s="202" t="s">
        <v>496</v>
      </c>
      <c r="J56" s="159"/>
      <c r="K56" s="202" t="s">
        <v>496</v>
      </c>
      <c r="L56" s="159"/>
      <c r="M56" s="203"/>
      <c r="N56" s="203"/>
      <c r="O56" s="203" t="s">
        <v>496</v>
      </c>
      <c r="P56" s="203"/>
      <c r="Q56" s="178"/>
    </row>
    <row r="57" spans="1:17" s="147" customFormat="1" ht="17.25" customHeight="1" x14ac:dyDescent="0.2">
      <c r="A57" s="950"/>
      <c r="B57" s="198" t="s">
        <v>2600</v>
      </c>
      <c r="C57" s="951"/>
      <c r="D57" s="158">
        <v>400</v>
      </c>
      <c r="E57" s="158" t="s">
        <v>2569</v>
      </c>
      <c r="F57" s="956"/>
      <c r="G57" s="952"/>
      <c r="H57" s="201">
        <v>7028</v>
      </c>
      <c r="I57" s="202" t="s">
        <v>496</v>
      </c>
      <c r="J57" s="159"/>
      <c r="K57" s="202" t="s">
        <v>496</v>
      </c>
      <c r="L57" s="159"/>
      <c r="M57" s="203"/>
      <c r="N57" s="203" t="s">
        <v>496</v>
      </c>
      <c r="O57" s="203"/>
      <c r="P57" s="203"/>
      <c r="Q57" s="178"/>
    </row>
    <row r="58" spans="1:17" s="147" customFormat="1" ht="17.25" customHeight="1" x14ac:dyDescent="0.2">
      <c r="A58" s="950"/>
      <c r="B58" s="198" t="s">
        <v>2601</v>
      </c>
      <c r="C58" s="951"/>
      <c r="D58" s="158">
        <v>100</v>
      </c>
      <c r="E58" s="158" t="s">
        <v>2569</v>
      </c>
      <c r="F58" s="956"/>
      <c r="G58" s="952"/>
      <c r="H58" s="201">
        <v>7029</v>
      </c>
      <c r="I58" s="202" t="s">
        <v>496</v>
      </c>
      <c r="J58" s="159"/>
      <c r="K58" s="202" t="s">
        <v>496</v>
      </c>
      <c r="L58" s="159"/>
      <c r="M58" s="203" t="s">
        <v>496</v>
      </c>
      <c r="N58" s="203"/>
      <c r="O58" s="203"/>
      <c r="P58" s="203"/>
      <c r="Q58" s="178"/>
    </row>
    <row r="59" spans="1:17" s="147" customFormat="1" ht="17.25" customHeight="1" x14ac:dyDescent="0.2">
      <c r="A59" s="950"/>
      <c r="B59" s="198" t="s">
        <v>2602</v>
      </c>
      <c r="C59" s="951"/>
      <c r="D59" s="158">
        <v>4250</v>
      </c>
      <c r="E59" s="158" t="s">
        <v>2569</v>
      </c>
      <c r="F59" s="956"/>
      <c r="G59" s="952"/>
      <c r="H59" s="201">
        <v>7030</v>
      </c>
      <c r="I59" s="202" t="s">
        <v>496</v>
      </c>
      <c r="J59" s="159"/>
      <c r="K59" s="202" t="s">
        <v>496</v>
      </c>
      <c r="L59" s="159"/>
      <c r="M59" s="203" t="s">
        <v>496</v>
      </c>
      <c r="N59" s="203"/>
      <c r="O59" s="203"/>
      <c r="P59" s="203"/>
      <c r="Q59" s="178"/>
    </row>
    <row r="60" spans="1:17" s="147" customFormat="1" ht="17.25" customHeight="1" x14ac:dyDescent="0.2">
      <c r="A60" s="950"/>
      <c r="B60" s="198" t="s">
        <v>2603</v>
      </c>
      <c r="C60" s="951"/>
      <c r="D60" s="158">
        <v>3660</v>
      </c>
      <c r="E60" s="158" t="s">
        <v>2569</v>
      </c>
      <c r="F60" s="956"/>
      <c r="G60" s="952"/>
      <c r="H60" s="201">
        <v>7031</v>
      </c>
      <c r="I60" s="202" t="s">
        <v>496</v>
      </c>
      <c r="J60" s="159"/>
      <c r="K60" s="202" t="s">
        <v>496</v>
      </c>
      <c r="L60" s="159"/>
      <c r="M60" s="203" t="s">
        <v>496</v>
      </c>
      <c r="N60" s="203"/>
      <c r="O60" s="203"/>
      <c r="P60" s="203"/>
      <c r="Q60" s="178"/>
    </row>
    <row r="61" spans="1:17" s="147" customFormat="1" ht="17.25" customHeight="1" x14ac:dyDescent="0.2">
      <c r="A61" s="950"/>
      <c r="B61" s="198" t="s">
        <v>2604</v>
      </c>
      <c r="C61" s="951"/>
      <c r="D61" s="158">
        <v>3740</v>
      </c>
      <c r="E61" s="158" t="s">
        <v>2569</v>
      </c>
      <c r="F61" s="956"/>
      <c r="G61" s="952"/>
      <c r="H61" s="201">
        <v>7032</v>
      </c>
      <c r="I61" s="202" t="s">
        <v>496</v>
      </c>
      <c r="J61" s="159"/>
      <c r="K61" s="202" t="s">
        <v>496</v>
      </c>
      <c r="L61" s="159"/>
      <c r="M61" s="203"/>
      <c r="N61" s="203" t="s">
        <v>496</v>
      </c>
      <c r="O61" s="203"/>
      <c r="P61" s="203"/>
      <c r="Q61" s="178"/>
    </row>
    <row r="62" spans="1:17" s="147" customFormat="1" ht="17.25" customHeight="1" x14ac:dyDescent="0.2">
      <c r="A62" s="950"/>
      <c r="B62" s="198" t="s">
        <v>2605</v>
      </c>
      <c r="C62" s="951"/>
      <c r="D62" s="158">
        <v>3700</v>
      </c>
      <c r="E62" s="158" t="s">
        <v>2569</v>
      </c>
      <c r="F62" s="956"/>
      <c r="G62" s="952"/>
      <c r="H62" s="201">
        <v>7033</v>
      </c>
      <c r="I62" s="202" t="s">
        <v>496</v>
      </c>
      <c r="J62" s="159"/>
      <c r="K62" s="202" t="s">
        <v>496</v>
      </c>
      <c r="L62" s="159"/>
      <c r="M62" s="203" t="s">
        <v>496</v>
      </c>
      <c r="N62" s="203"/>
      <c r="O62" s="203"/>
      <c r="P62" s="203"/>
      <c r="Q62" s="178"/>
    </row>
    <row r="63" spans="1:17" s="147" customFormat="1" ht="17.25" customHeight="1" x14ac:dyDescent="0.2">
      <c r="A63" s="950"/>
      <c r="B63" s="198" t="s">
        <v>2606</v>
      </c>
      <c r="C63" s="951"/>
      <c r="D63" s="158">
        <v>1500</v>
      </c>
      <c r="E63" s="158" t="s">
        <v>2569</v>
      </c>
      <c r="F63" s="956"/>
      <c r="G63" s="952"/>
      <c r="H63" s="201">
        <v>7034</v>
      </c>
      <c r="I63" s="202" t="s">
        <v>496</v>
      </c>
      <c r="J63" s="159"/>
      <c r="K63" s="202" t="s">
        <v>496</v>
      </c>
      <c r="L63" s="159"/>
      <c r="M63" s="203" t="s">
        <v>496</v>
      </c>
      <c r="N63" s="203"/>
      <c r="O63" s="203"/>
      <c r="P63" s="203"/>
      <c r="Q63" s="178"/>
    </row>
    <row r="64" spans="1:17" s="147" customFormat="1" ht="17.25" customHeight="1" x14ac:dyDescent="0.2">
      <c r="A64" s="950"/>
      <c r="B64" s="198" t="s">
        <v>2607</v>
      </c>
      <c r="C64" s="951"/>
      <c r="D64" s="158">
        <v>1320</v>
      </c>
      <c r="E64" s="158" t="s">
        <v>2569</v>
      </c>
      <c r="F64" s="956"/>
      <c r="G64" s="952"/>
      <c r="H64" s="201">
        <v>7035</v>
      </c>
      <c r="I64" s="202" t="s">
        <v>496</v>
      </c>
      <c r="J64" s="159"/>
      <c r="K64" s="202" t="s">
        <v>496</v>
      </c>
      <c r="L64" s="159"/>
      <c r="M64" s="203" t="s">
        <v>496</v>
      </c>
      <c r="N64" s="203"/>
      <c r="O64" s="203"/>
      <c r="P64" s="203"/>
      <c r="Q64" s="178"/>
    </row>
    <row r="65" spans="1:17" s="147" customFormat="1" ht="17.25" customHeight="1" x14ac:dyDescent="0.2">
      <c r="A65" s="950"/>
      <c r="B65" s="198" t="s">
        <v>2608</v>
      </c>
      <c r="C65" s="951"/>
      <c r="D65" s="158">
        <v>4425</v>
      </c>
      <c r="E65" s="158" t="s">
        <v>2569</v>
      </c>
      <c r="F65" s="956"/>
      <c r="G65" s="952"/>
      <c r="H65" s="201">
        <v>7036</v>
      </c>
      <c r="I65" s="202" t="s">
        <v>496</v>
      </c>
      <c r="J65" s="159"/>
      <c r="K65" s="202" t="s">
        <v>496</v>
      </c>
      <c r="L65" s="159"/>
      <c r="M65" s="203"/>
      <c r="N65" s="203" t="s">
        <v>496</v>
      </c>
      <c r="O65" s="203"/>
      <c r="P65" s="203"/>
      <c r="Q65" s="178"/>
    </row>
    <row r="66" spans="1:17" s="147" customFormat="1" ht="17.25" customHeight="1" x14ac:dyDescent="0.2">
      <c r="A66" s="950"/>
      <c r="B66" s="198" t="s">
        <v>2609</v>
      </c>
      <c r="C66" s="951"/>
      <c r="D66" s="158">
        <v>4400</v>
      </c>
      <c r="E66" s="158" t="s">
        <v>2569</v>
      </c>
      <c r="F66" s="956"/>
      <c r="G66" s="952"/>
      <c r="H66" s="201">
        <v>7037</v>
      </c>
      <c r="I66" s="202" t="s">
        <v>496</v>
      </c>
      <c r="J66" s="159"/>
      <c r="K66" s="202" t="s">
        <v>496</v>
      </c>
      <c r="L66" s="159"/>
      <c r="M66" s="203"/>
      <c r="N66" s="203" t="s">
        <v>496</v>
      </c>
      <c r="O66" s="203"/>
      <c r="P66" s="203"/>
      <c r="Q66" s="178"/>
    </row>
    <row r="67" spans="1:17" s="147" customFormat="1" ht="17.25" customHeight="1" x14ac:dyDescent="0.2">
      <c r="A67" s="950"/>
      <c r="B67" s="198" t="s">
        <v>2610</v>
      </c>
      <c r="C67" s="951"/>
      <c r="D67" s="158">
        <v>2700</v>
      </c>
      <c r="E67" s="158" t="s">
        <v>2569</v>
      </c>
      <c r="F67" s="956"/>
      <c r="G67" s="952"/>
      <c r="H67" s="201">
        <v>7038</v>
      </c>
      <c r="I67" s="202" t="s">
        <v>496</v>
      </c>
      <c r="J67" s="159"/>
      <c r="K67" s="202" t="s">
        <v>496</v>
      </c>
      <c r="L67" s="159"/>
      <c r="M67" s="203"/>
      <c r="N67" s="203" t="s">
        <v>496</v>
      </c>
      <c r="O67" s="203"/>
      <c r="P67" s="203"/>
      <c r="Q67" s="178"/>
    </row>
    <row r="68" spans="1:17" s="147" customFormat="1" ht="17.25" customHeight="1" x14ac:dyDescent="0.2">
      <c r="A68" s="950"/>
      <c r="B68" s="198" t="s">
        <v>2611</v>
      </c>
      <c r="C68" s="951"/>
      <c r="D68" s="158">
        <v>1250</v>
      </c>
      <c r="E68" s="158" t="s">
        <v>2569</v>
      </c>
      <c r="F68" s="956"/>
      <c r="G68" s="952"/>
      <c r="H68" s="201">
        <v>7039</v>
      </c>
      <c r="I68" s="202" t="s">
        <v>496</v>
      </c>
      <c r="J68" s="159"/>
      <c r="K68" s="202" t="s">
        <v>496</v>
      </c>
      <c r="L68" s="159"/>
      <c r="M68" s="203" t="s">
        <v>496</v>
      </c>
      <c r="N68" s="203"/>
      <c r="O68" s="203"/>
      <c r="P68" s="203"/>
      <c r="Q68" s="178"/>
    </row>
    <row r="69" spans="1:17" s="147" customFormat="1" ht="17.25" customHeight="1" x14ac:dyDescent="0.2">
      <c r="A69" s="950"/>
      <c r="B69" s="198" t="s">
        <v>2567</v>
      </c>
      <c r="C69" s="951"/>
      <c r="D69" s="158">
        <v>220</v>
      </c>
      <c r="E69" s="158" t="s">
        <v>2612</v>
      </c>
      <c r="F69" s="956">
        <v>41849</v>
      </c>
      <c r="G69" s="952" t="s">
        <v>2613</v>
      </c>
      <c r="H69" s="201" t="s">
        <v>2614</v>
      </c>
      <c r="I69" s="202" t="s">
        <v>496</v>
      </c>
      <c r="J69" s="159"/>
      <c r="K69" s="202" t="s">
        <v>496</v>
      </c>
      <c r="L69" s="159"/>
      <c r="M69" s="203"/>
      <c r="N69" s="203" t="s">
        <v>496</v>
      </c>
      <c r="O69" s="203"/>
      <c r="P69" s="203"/>
      <c r="Q69" s="178"/>
    </row>
    <row r="70" spans="1:17" s="147" customFormat="1" ht="17.25" customHeight="1" x14ac:dyDescent="0.2">
      <c r="A70" s="950"/>
      <c r="B70" s="198" t="s">
        <v>2572</v>
      </c>
      <c r="C70" s="951"/>
      <c r="D70" s="158">
        <v>158.19999999999999</v>
      </c>
      <c r="E70" s="158" t="s">
        <v>2612</v>
      </c>
      <c r="F70" s="956"/>
      <c r="G70" s="952"/>
      <c r="H70" s="201" t="s">
        <v>2615</v>
      </c>
      <c r="I70" s="202" t="s">
        <v>496</v>
      </c>
      <c r="J70" s="159"/>
      <c r="K70" s="202" t="s">
        <v>496</v>
      </c>
      <c r="L70" s="159"/>
      <c r="M70" s="203" t="s">
        <v>496</v>
      </c>
      <c r="N70" s="203"/>
      <c r="O70" s="203"/>
      <c r="P70" s="203"/>
      <c r="Q70" s="178"/>
    </row>
    <row r="71" spans="1:17" s="147" customFormat="1" ht="17.25" customHeight="1" x14ac:dyDescent="0.2">
      <c r="A71" s="950"/>
      <c r="B71" s="198" t="s">
        <v>2583</v>
      </c>
      <c r="C71" s="951"/>
      <c r="D71" s="158">
        <v>250</v>
      </c>
      <c r="E71" s="158" t="s">
        <v>2612</v>
      </c>
      <c r="F71" s="956"/>
      <c r="G71" s="952"/>
      <c r="H71" s="201" t="s">
        <v>2616</v>
      </c>
      <c r="I71" s="202" t="s">
        <v>496</v>
      </c>
      <c r="J71" s="159"/>
      <c r="K71" s="202" t="s">
        <v>496</v>
      </c>
      <c r="L71" s="159"/>
      <c r="M71" s="203"/>
      <c r="N71" s="203" t="s">
        <v>496</v>
      </c>
      <c r="O71" s="203"/>
      <c r="P71" s="203"/>
      <c r="Q71" s="178"/>
    </row>
    <row r="72" spans="1:17" s="147" customFormat="1" ht="17.25" customHeight="1" x14ac:dyDescent="0.2">
      <c r="A72" s="950"/>
      <c r="B72" s="198" t="s">
        <v>2585</v>
      </c>
      <c r="C72" s="951"/>
      <c r="D72" s="158">
        <v>250</v>
      </c>
      <c r="E72" s="158" t="s">
        <v>2612</v>
      </c>
      <c r="F72" s="956"/>
      <c r="G72" s="952"/>
      <c r="H72" s="201" t="s">
        <v>2617</v>
      </c>
      <c r="I72" s="202" t="s">
        <v>496</v>
      </c>
      <c r="J72" s="159"/>
      <c r="K72" s="202" t="s">
        <v>496</v>
      </c>
      <c r="L72" s="159"/>
      <c r="M72" s="203" t="s">
        <v>496</v>
      </c>
      <c r="N72" s="203"/>
      <c r="O72" s="203"/>
      <c r="P72" s="203"/>
      <c r="Q72" s="178"/>
    </row>
    <row r="73" spans="1:17" s="147" customFormat="1" ht="17.25" customHeight="1" x14ac:dyDescent="0.2">
      <c r="A73" s="950"/>
      <c r="B73" s="198" t="s">
        <v>2604</v>
      </c>
      <c r="C73" s="951"/>
      <c r="D73" s="158">
        <v>748</v>
      </c>
      <c r="E73" s="158" t="s">
        <v>2612</v>
      </c>
      <c r="F73" s="956"/>
      <c r="G73" s="952"/>
      <c r="H73" s="201" t="s">
        <v>2618</v>
      </c>
      <c r="I73" s="202" t="s">
        <v>496</v>
      </c>
      <c r="J73" s="159"/>
      <c r="K73" s="202" t="s">
        <v>496</v>
      </c>
      <c r="L73" s="159"/>
      <c r="M73" s="203"/>
      <c r="N73" s="203" t="s">
        <v>496</v>
      </c>
      <c r="O73" s="203"/>
      <c r="P73" s="203"/>
      <c r="Q73" s="178"/>
    </row>
    <row r="74" spans="1:17" s="147" customFormat="1" ht="17.25" customHeight="1" x14ac:dyDescent="0.2">
      <c r="A74" s="950"/>
      <c r="B74" s="198" t="s">
        <v>2602</v>
      </c>
      <c r="C74" s="951"/>
      <c r="D74" s="158">
        <v>850</v>
      </c>
      <c r="E74" s="158" t="s">
        <v>2612</v>
      </c>
      <c r="F74" s="956"/>
      <c r="G74" s="952"/>
      <c r="H74" s="201" t="s">
        <v>2619</v>
      </c>
      <c r="I74" s="202" t="s">
        <v>496</v>
      </c>
      <c r="J74" s="159"/>
      <c r="K74" s="202" t="s">
        <v>496</v>
      </c>
      <c r="L74" s="159"/>
      <c r="M74" s="203" t="s">
        <v>496</v>
      </c>
      <c r="N74" s="203"/>
      <c r="O74" s="203"/>
      <c r="P74" s="203"/>
      <c r="Q74" s="178"/>
    </row>
    <row r="75" spans="1:17" s="147" customFormat="1" ht="17.25" customHeight="1" x14ac:dyDescent="0.2">
      <c r="A75" s="950"/>
      <c r="B75" s="198" t="s">
        <v>2603</v>
      </c>
      <c r="C75" s="951"/>
      <c r="D75" s="158">
        <v>720</v>
      </c>
      <c r="E75" s="158" t="s">
        <v>2612</v>
      </c>
      <c r="F75" s="956"/>
      <c r="G75" s="952"/>
      <c r="H75" s="201" t="s">
        <v>2620</v>
      </c>
      <c r="I75" s="202" t="s">
        <v>496</v>
      </c>
      <c r="J75" s="159"/>
      <c r="K75" s="202" t="s">
        <v>496</v>
      </c>
      <c r="L75" s="159"/>
      <c r="M75" s="203" t="s">
        <v>496</v>
      </c>
      <c r="N75" s="203"/>
      <c r="O75" s="203"/>
      <c r="P75" s="203"/>
      <c r="Q75" s="178"/>
    </row>
    <row r="76" spans="1:17" s="147" customFormat="1" ht="17.25" customHeight="1" x14ac:dyDescent="0.2">
      <c r="A76" s="950"/>
      <c r="B76" s="198" t="s">
        <v>2574</v>
      </c>
      <c r="C76" s="951"/>
      <c r="D76" s="158">
        <v>60</v>
      </c>
      <c r="E76" s="158" t="s">
        <v>2612</v>
      </c>
      <c r="F76" s="956"/>
      <c r="G76" s="952"/>
      <c r="H76" s="201" t="s">
        <v>2621</v>
      </c>
      <c r="I76" s="202" t="s">
        <v>496</v>
      </c>
      <c r="J76" s="159"/>
      <c r="K76" s="202" t="s">
        <v>496</v>
      </c>
      <c r="L76" s="159"/>
      <c r="M76" s="203" t="s">
        <v>496</v>
      </c>
      <c r="N76" s="203"/>
      <c r="O76" s="203"/>
      <c r="P76" s="203"/>
      <c r="Q76" s="178"/>
    </row>
    <row r="77" spans="1:17" s="147" customFormat="1" ht="17.25" customHeight="1" x14ac:dyDescent="0.2">
      <c r="A77" s="950"/>
      <c r="B77" s="198" t="s">
        <v>2610</v>
      </c>
      <c r="C77" s="951"/>
      <c r="D77" s="158">
        <v>540</v>
      </c>
      <c r="E77" s="158" t="s">
        <v>2612</v>
      </c>
      <c r="F77" s="956"/>
      <c r="G77" s="952"/>
      <c r="H77" s="201" t="s">
        <v>2622</v>
      </c>
      <c r="I77" s="202" t="s">
        <v>496</v>
      </c>
      <c r="J77" s="159"/>
      <c r="K77" s="202" t="s">
        <v>496</v>
      </c>
      <c r="L77" s="159"/>
      <c r="M77" s="203"/>
      <c r="N77" s="203" t="s">
        <v>496</v>
      </c>
      <c r="O77" s="203"/>
      <c r="P77" s="203"/>
      <c r="Q77" s="178"/>
    </row>
    <row r="78" spans="1:17" s="147" customFormat="1" ht="30.75" customHeight="1" x14ac:dyDescent="0.2">
      <c r="A78" s="950"/>
      <c r="B78" s="198" t="s">
        <v>2597</v>
      </c>
      <c r="C78" s="951"/>
      <c r="D78" s="158">
        <v>100</v>
      </c>
      <c r="E78" s="158" t="s">
        <v>2612</v>
      </c>
      <c r="F78" s="956"/>
      <c r="G78" s="204" t="s">
        <v>2623</v>
      </c>
      <c r="H78" s="201" t="s">
        <v>2624</v>
      </c>
      <c r="I78" s="202" t="s">
        <v>496</v>
      </c>
      <c r="J78" s="159"/>
      <c r="K78" s="202" t="s">
        <v>496</v>
      </c>
      <c r="L78" s="159"/>
      <c r="M78" s="203" t="s">
        <v>496</v>
      </c>
      <c r="N78" s="203"/>
      <c r="O78" s="203"/>
      <c r="P78" s="203"/>
      <c r="Q78" s="178"/>
    </row>
    <row r="79" spans="1:17" s="147" customFormat="1" ht="17.25" customHeight="1" x14ac:dyDescent="0.2">
      <c r="A79" s="950"/>
      <c r="B79" s="198" t="s">
        <v>2571</v>
      </c>
      <c r="C79" s="951"/>
      <c r="D79" s="158">
        <v>1100</v>
      </c>
      <c r="E79" s="158" t="s">
        <v>2625</v>
      </c>
      <c r="F79" s="199"/>
      <c r="G79" s="952" t="s">
        <v>2626</v>
      </c>
      <c r="H79" s="201" t="s">
        <v>2627</v>
      </c>
      <c r="I79" s="202" t="s">
        <v>496</v>
      </c>
      <c r="J79" s="159"/>
      <c r="K79" s="202" t="s">
        <v>496</v>
      </c>
      <c r="L79" s="159"/>
      <c r="M79" s="203"/>
      <c r="N79" s="203" t="s">
        <v>496</v>
      </c>
      <c r="O79" s="203"/>
      <c r="P79" s="203"/>
      <c r="Q79" s="178"/>
    </row>
    <row r="80" spans="1:17" s="147" customFormat="1" ht="17.25" customHeight="1" x14ac:dyDescent="0.2">
      <c r="A80" s="950"/>
      <c r="B80" s="198" t="s">
        <v>2572</v>
      </c>
      <c r="C80" s="951"/>
      <c r="D80" s="158">
        <v>836.2</v>
      </c>
      <c r="E80" s="158" t="s">
        <v>2625</v>
      </c>
      <c r="F80" s="199"/>
      <c r="G80" s="952"/>
      <c r="H80" s="201" t="s">
        <v>2628</v>
      </c>
      <c r="I80" s="202" t="s">
        <v>496</v>
      </c>
      <c r="J80" s="159"/>
      <c r="K80" s="202" t="s">
        <v>496</v>
      </c>
      <c r="L80" s="159"/>
      <c r="M80" s="203" t="s">
        <v>496</v>
      </c>
      <c r="N80" s="203"/>
      <c r="O80" s="203"/>
      <c r="P80" s="203"/>
      <c r="Q80" s="178"/>
    </row>
    <row r="81" spans="1:17" s="147" customFormat="1" ht="18" customHeight="1" x14ac:dyDescent="0.2">
      <c r="A81" s="950"/>
      <c r="B81" s="198" t="s">
        <v>2574</v>
      </c>
      <c r="C81" s="951"/>
      <c r="D81" s="158">
        <v>420</v>
      </c>
      <c r="E81" s="158" t="s">
        <v>2625</v>
      </c>
      <c r="F81" s="199"/>
      <c r="G81" s="952"/>
      <c r="H81" s="201" t="s">
        <v>2629</v>
      </c>
      <c r="I81" s="202" t="s">
        <v>496</v>
      </c>
      <c r="J81" s="159"/>
      <c r="K81" s="202" t="s">
        <v>496</v>
      </c>
      <c r="L81" s="159"/>
      <c r="M81" s="203" t="s">
        <v>496</v>
      </c>
      <c r="N81" s="203"/>
      <c r="O81" s="203"/>
      <c r="P81" s="203"/>
      <c r="Q81" s="178"/>
    </row>
    <row r="82" spans="1:17" s="147" customFormat="1" ht="54" customHeight="1" x14ac:dyDescent="0.2">
      <c r="A82" s="950"/>
      <c r="B82" s="198" t="s">
        <v>2575</v>
      </c>
      <c r="C82" s="951"/>
      <c r="D82" s="158">
        <v>542.4</v>
      </c>
      <c r="E82" s="158" t="s">
        <v>2625</v>
      </c>
      <c r="F82" s="199"/>
      <c r="G82" s="952"/>
      <c r="H82" s="201" t="s">
        <v>2630</v>
      </c>
      <c r="I82" s="247"/>
      <c r="J82" s="247" t="s">
        <v>2594</v>
      </c>
      <c r="K82" s="247"/>
      <c r="L82" s="247" t="s">
        <v>2594</v>
      </c>
      <c r="M82" s="248"/>
      <c r="N82" s="248"/>
      <c r="O82" s="248"/>
      <c r="P82" s="266" t="s">
        <v>2594</v>
      </c>
      <c r="Q82" s="275" t="s">
        <v>4363</v>
      </c>
    </row>
    <row r="83" spans="1:17" s="147" customFormat="1" ht="17.25" customHeight="1" x14ac:dyDescent="0.2">
      <c r="A83" s="950"/>
      <c r="B83" s="198" t="s">
        <v>2581</v>
      </c>
      <c r="C83" s="951"/>
      <c r="D83" s="158">
        <v>350</v>
      </c>
      <c r="E83" s="158" t="s">
        <v>2625</v>
      </c>
      <c r="F83" s="199"/>
      <c r="G83" s="952"/>
      <c r="H83" s="201" t="s">
        <v>2631</v>
      </c>
      <c r="I83" s="202" t="s">
        <v>496</v>
      </c>
      <c r="J83" s="159"/>
      <c r="K83" s="202" t="s">
        <v>496</v>
      </c>
      <c r="L83" s="159"/>
      <c r="M83" s="203"/>
      <c r="N83" s="203" t="s">
        <v>496</v>
      </c>
      <c r="O83" s="203"/>
      <c r="P83" s="203"/>
      <c r="Q83" s="178"/>
    </row>
    <row r="84" spans="1:17" s="147" customFormat="1" ht="17.25" customHeight="1" x14ac:dyDescent="0.2">
      <c r="A84" s="950"/>
      <c r="B84" s="198" t="s">
        <v>2580</v>
      </c>
      <c r="C84" s="951"/>
      <c r="D84" s="158">
        <v>598</v>
      </c>
      <c r="E84" s="158" t="s">
        <v>2625</v>
      </c>
      <c r="F84" s="199"/>
      <c r="G84" s="952"/>
      <c r="H84" s="201" t="s">
        <v>2632</v>
      </c>
      <c r="I84" s="203" t="s">
        <v>496</v>
      </c>
      <c r="J84" s="160"/>
      <c r="K84" s="203" t="s">
        <v>496</v>
      </c>
      <c r="L84" s="160"/>
      <c r="M84" s="203" t="s">
        <v>496</v>
      </c>
      <c r="N84" s="203"/>
      <c r="O84" s="203"/>
      <c r="P84" s="203"/>
      <c r="Q84" s="178"/>
    </row>
    <row r="85" spans="1:17" s="147" customFormat="1" ht="17.25" customHeight="1" x14ac:dyDescent="0.2">
      <c r="A85" s="950"/>
      <c r="B85" s="198" t="s">
        <v>2585</v>
      </c>
      <c r="C85" s="951"/>
      <c r="D85" s="158">
        <v>1325</v>
      </c>
      <c r="E85" s="158" t="s">
        <v>2625</v>
      </c>
      <c r="F85" s="199"/>
      <c r="G85" s="952"/>
      <c r="H85" s="201" t="s">
        <v>2633</v>
      </c>
      <c r="I85" s="202" t="s">
        <v>496</v>
      </c>
      <c r="J85" s="159"/>
      <c r="K85" s="202" t="s">
        <v>496</v>
      </c>
      <c r="L85" s="159"/>
      <c r="M85" s="203" t="s">
        <v>496</v>
      </c>
      <c r="N85" s="203"/>
      <c r="O85" s="203"/>
      <c r="P85" s="203"/>
      <c r="Q85" s="178"/>
    </row>
    <row r="86" spans="1:17" s="147" customFormat="1" ht="17.25" customHeight="1" x14ac:dyDescent="0.2">
      <c r="A86" s="950"/>
      <c r="B86" s="198" t="s">
        <v>2583</v>
      </c>
      <c r="C86" s="951"/>
      <c r="D86" s="158">
        <v>1325</v>
      </c>
      <c r="E86" s="158" t="s">
        <v>2625</v>
      </c>
      <c r="F86" s="199"/>
      <c r="G86" s="952"/>
      <c r="H86" s="201" t="s">
        <v>2634</v>
      </c>
      <c r="I86" s="202" t="s">
        <v>496</v>
      </c>
      <c r="J86" s="159"/>
      <c r="K86" s="202" t="s">
        <v>496</v>
      </c>
      <c r="L86" s="159"/>
      <c r="M86" s="203"/>
      <c r="N86" s="203" t="s">
        <v>496</v>
      </c>
      <c r="O86" s="203"/>
      <c r="P86" s="203"/>
      <c r="Q86" s="178"/>
    </row>
    <row r="87" spans="1:17" s="147" customFormat="1" ht="17.25" customHeight="1" x14ac:dyDescent="0.2">
      <c r="A87" s="950"/>
      <c r="B87" s="198" t="s">
        <v>2584</v>
      </c>
      <c r="C87" s="951"/>
      <c r="D87" s="158">
        <v>1300</v>
      </c>
      <c r="E87" s="158" t="s">
        <v>2625</v>
      </c>
      <c r="F87" s="199"/>
      <c r="G87" s="952"/>
      <c r="H87" s="201" t="s">
        <v>2635</v>
      </c>
      <c r="I87" s="202" t="s">
        <v>496</v>
      </c>
      <c r="J87" s="159"/>
      <c r="K87" s="202" t="s">
        <v>496</v>
      </c>
      <c r="L87" s="159"/>
      <c r="M87" s="203"/>
      <c r="N87" s="203" t="s">
        <v>496</v>
      </c>
      <c r="O87" s="203"/>
      <c r="P87" s="203"/>
      <c r="Q87" s="178"/>
    </row>
    <row r="88" spans="1:17" s="147" customFormat="1" ht="17.25" customHeight="1" x14ac:dyDescent="0.2">
      <c r="A88" s="950"/>
      <c r="B88" s="198" t="s">
        <v>2604</v>
      </c>
      <c r="C88" s="951"/>
      <c r="D88" s="158">
        <v>3740</v>
      </c>
      <c r="E88" s="158" t="s">
        <v>2625</v>
      </c>
      <c r="F88" s="199"/>
      <c r="G88" s="952"/>
      <c r="H88" s="201" t="s">
        <v>2636</v>
      </c>
      <c r="I88" s="202" t="s">
        <v>496</v>
      </c>
      <c r="J88" s="159"/>
      <c r="K88" s="202" t="s">
        <v>496</v>
      </c>
      <c r="L88" s="159"/>
      <c r="M88" s="203"/>
      <c r="N88" s="203" t="s">
        <v>496</v>
      </c>
      <c r="O88" s="203"/>
      <c r="P88" s="203"/>
      <c r="Q88" s="178"/>
    </row>
    <row r="89" spans="1:17" s="147" customFormat="1" ht="17.25" customHeight="1" x14ac:dyDescent="0.2">
      <c r="A89" s="950"/>
      <c r="B89" s="198" t="s">
        <v>2602</v>
      </c>
      <c r="C89" s="951"/>
      <c r="D89" s="158">
        <v>4250</v>
      </c>
      <c r="E89" s="158" t="s">
        <v>2625</v>
      </c>
      <c r="F89" s="199"/>
      <c r="G89" s="952"/>
      <c r="H89" s="201" t="s">
        <v>2637</v>
      </c>
      <c r="I89" s="202" t="s">
        <v>496</v>
      </c>
      <c r="J89" s="159"/>
      <c r="K89" s="202" t="s">
        <v>496</v>
      </c>
      <c r="L89" s="159"/>
      <c r="M89" s="203" t="s">
        <v>496</v>
      </c>
      <c r="N89" s="203"/>
      <c r="O89" s="203"/>
      <c r="P89" s="203"/>
      <c r="Q89" s="178"/>
    </row>
    <row r="90" spans="1:17" s="147" customFormat="1" ht="17.25" customHeight="1" x14ac:dyDescent="0.2">
      <c r="A90" s="950"/>
      <c r="B90" s="198" t="s">
        <v>2605</v>
      </c>
      <c r="C90" s="951"/>
      <c r="D90" s="158">
        <v>3400</v>
      </c>
      <c r="E90" s="158" t="s">
        <v>2625</v>
      </c>
      <c r="F90" s="199"/>
      <c r="G90" s="952"/>
      <c r="H90" s="201" t="s">
        <v>2638</v>
      </c>
      <c r="I90" s="202" t="s">
        <v>496</v>
      </c>
      <c r="J90" s="159"/>
      <c r="K90" s="202" t="s">
        <v>496</v>
      </c>
      <c r="L90" s="159"/>
      <c r="M90" s="203" t="s">
        <v>496</v>
      </c>
      <c r="N90" s="203"/>
      <c r="O90" s="203"/>
      <c r="P90" s="203"/>
      <c r="Q90" s="178"/>
    </row>
    <row r="91" spans="1:17" s="147" customFormat="1" ht="17.25" customHeight="1" x14ac:dyDescent="0.2">
      <c r="A91" s="950"/>
      <c r="B91" s="198" t="s">
        <v>2591</v>
      </c>
      <c r="C91" s="951"/>
      <c r="D91" s="158">
        <v>858</v>
      </c>
      <c r="E91" s="158" t="s">
        <v>2625</v>
      </c>
      <c r="F91" s="199"/>
      <c r="G91" s="952"/>
      <c r="H91" s="201" t="s">
        <v>2639</v>
      </c>
      <c r="I91" s="202" t="s">
        <v>496</v>
      </c>
      <c r="J91" s="159"/>
      <c r="K91" s="202" t="s">
        <v>496</v>
      </c>
      <c r="L91" s="159"/>
      <c r="M91" s="203" t="s">
        <v>496</v>
      </c>
      <c r="N91" s="203"/>
      <c r="O91" s="203"/>
      <c r="P91" s="203"/>
      <c r="Q91" s="178"/>
    </row>
    <row r="92" spans="1:17" s="147" customFormat="1" ht="17.25" customHeight="1" x14ac:dyDescent="0.2">
      <c r="A92" s="950"/>
      <c r="B92" s="198" t="s">
        <v>2590</v>
      </c>
      <c r="C92" s="951"/>
      <c r="D92" s="158">
        <v>550</v>
      </c>
      <c r="E92" s="158" t="s">
        <v>2625</v>
      </c>
      <c r="F92" s="199"/>
      <c r="G92" s="952"/>
      <c r="H92" s="201" t="s">
        <v>2640</v>
      </c>
      <c r="I92" s="202" t="s">
        <v>496</v>
      </c>
      <c r="J92" s="159"/>
      <c r="K92" s="202" t="s">
        <v>496</v>
      </c>
      <c r="L92" s="159"/>
      <c r="M92" s="203" t="s">
        <v>496</v>
      </c>
      <c r="N92" s="203"/>
      <c r="O92" s="203"/>
      <c r="P92" s="203"/>
      <c r="Q92" s="178"/>
    </row>
    <row r="93" spans="1:17" s="147" customFormat="1" ht="17.25" customHeight="1" x14ac:dyDescent="0.2">
      <c r="A93" s="950"/>
      <c r="B93" s="198" t="s">
        <v>2588</v>
      </c>
      <c r="C93" s="951"/>
      <c r="D93" s="158">
        <v>596.25</v>
      </c>
      <c r="E93" s="158" t="s">
        <v>2625</v>
      </c>
      <c r="F93" s="199"/>
      <c r="G93" s="952"/>
      <c r="H93" s="201" t="s">
        <v>2641</v>
      </c>
      <c r="I93" s="202" t="s">
        <v>496</v>
      </c>
      <c r="J93" s="159"/>
      <c r="K93" s="202" t="s">
        <v>496</v>
      </c>
      <c r="L93" s="159"/>
      <c r="M93" s="203" t="s">
        <v>496</v>
      </c>
      <c r="N93" s="203"/>
      <c r="O93" s="203"/>
      <c r="P93" s="203"/>
      <c r="Q93" s="178"/>
    </row>
    <row r="94" spans="1:17" s="147" customFormat="1" ht="17.25" customHeight="1" x14ac:dyDescent="0.2">
      <c r="A94" s="950"/>
      <c r="B94" s="198" t="s">
        <v>2587</v>
      </c>
      <c r="C94" s="951"/>
      <c r="D94" s="158">
        <v>600</v>
      </c>
      <c r="E94" s="158" t="s">
        <v>2625</v>
      </c>
      <c r="F94" s="199"/>
      <c r="G94" s="952"/>
      <c r="H94" s="201" t="s">
        <v>2642</v>
      </c>
      <c r="I94" s="202" t="s">
        <v>496</v>
      </c>
      <c r="J94" s="159"/>
      <c r="K94" s="202" t="s">
        <v>496</v>
      </c>
      <c r="L94" s="159"/>
      <c r="M94" s="203" t="s">
        <v>496</v>
      </c>
      <c r="N94" s="203"/>
      <c r="O94" s="203"/>
      <c r="P94" s="203"/>
      <c r="Q94" s="178"/>
    </row>
    <row r="95" spans="1:17" s="147" customFormat="1" ht="17.25" customHeight="1" x14ac:dyDescent="0.2">
      <c r="A95" s="950"/>
      <c r="B95" s="198" t="s">
        <v>2593</v>
      </c>
      <c r="C95" s="951"/>
      <c r="D95" s="158">
        <v>250</v>
      </c>
      <c r="E95" s="158" t="s">
        <v>2625</v>
      </c>
      <c r="F95" s="199"/>
      <c r="G95" s="952"/>
      <c r="H95" s="201" t="s">
        <v>2643</v>
      </c>
      <c r="I95" s="202" t="s">
        <v>496</v>
      </c>
      <c r="J95" s="159"/>
      <c r="K95" s="202" t="s">
        <v>496</v>
      </c>
      <c r="L95" s="159"/>
      <c r="M95" s="203" t="s">
        <v>496</v>
      </c>
      <c r="N95" s="203"/>
      <c r="O95" s="203"/>
      <c r="P95" s="203"/>
      <c r="Q95" s="178"/>
    </row>
    <row r="96" spans="1:17" s="147" customFormat="1" ht="17.25" customHeight="1" x14ac:dyDescent="0.2">
      <c r="A96" s="950"/>
      <c r="B96" s="198" t="s">
        <v>2603</v>
      </c>
      <c r="C96" s="951"/>
      <c r="D96" s="158">
        <v>3400</v>
      </c>
      <c r="E96" s="158" t="s">
        <v>2625</v>
      </c>
      <c r="F96" s="199"/>
      <c r="G96" s="952" t="s">
        <v>2644</v>
      </c>
      <c r="H96" s="201" t="s">
        <v>2645</v>
      </c>
      <c r="I96" s="202" t="s">
        <v>496</v>
      </c>
      <c r="J96" s="159"/>
      <c r="K96" s="202" t="s">
        <v>496</v>
      </c>
      <c r="L96" s="159"/>
      <c r="M96" s="203" t="s">
        <v>496</v>
      </c>
      <c r="N96" s="203"/>
      <c r="O96" s="203"/>
      <c r="P96" s="203"/>
      <c r="Q96" s="178"/>
    </row>
    <row r="97" spans="1:17" s="147" customFormat="1" ht="17.25" customHeight="1" x14ac:dyDescent="0.2">
      <c r="A97" s="950"/>
      <c r="B97" s="198" t="s">
        <v>2577</v>
      </c>
      <c r="C97" s="951"/>
      <c r="D97" s="158">
        <v>920</v>
      </c>
      <c r="E97" s="158" t="s">
        <v>2625</v>
      </c>
      <c r="F97" s="199"/>
      <c r="G97" s="952"/>
      <c r="H97" s="201" t="s">
        <v>2646</v>
      </c>
      <c r="I97" s="202" t="s">
        <v>496</v>
      </c>
      <c r="J97" s="159"/>
      <c r="K97" s="202" t="s">
        <v>496</v>
      </c>
      <c r="L97" s="159"/>
      <c r="M97" s="203"/>
      <c r="N97" s="203" t="s">
        <v>496</v>
      </c>
      <c r="O97" s="203"/>
      <c r="P97" s="203"/>
      <c r="Q97" s="178"/>
    </row>
    <row r="98" spans="1:17" s="147" customFormat="1" ht="17.25" customHeight="1" x14ac:dyDescent="0.2">
      <c r="A98" s="950"/>
      <c r="B98" s="198" t="s">
        <v>2578</v>
      </c>
      <c r="C98" s="951"/>
      <c r="D98" s="158">
        <v>920</v>
      </c>
      <c r="E98" s="158" t="s">
        <v>2625</v>
      </c>
      <c r="F98" s="199"/>
      <c r="G98" s="952"/>
      <c r="H98" s="201" t="s">
        <v>2647</v>
      </c>
      <c r="I98" s="202" t="s">
        <v>496</v>
      </c>
      <c r="J98" s="159"/>
      <c r="K98" s="202" t="s">
        <v>496</v>
      </c>
      <c r="L98" s="159"/>
      <c r="M98" s="203" t="s">
        <v>496</v>
      </c>
      <c r="N98" s="203"/>
      <c r="O98" s="203"/>
      <c r="P98" s="203"/>
      <c r="Q98" s="178"/>
    </row>
    <row r="99" spans="1:17" s="147" customFormat="1" ht="17.25" customHeight="1" x14ac:dyDescent="0.2">
      <c r="A99" s="950"/>
      <c r="B99" s="198" t="s">
        <v>2611</v>
      </c>
      <c r="C99" s="951"/>
      <c r="D99" s="158">
        <v>1250</v>
      </c>
      <c r="E99" s="158" t="s">
        <v>2625</v>
      </c>
      <c r="F99" s="199"/>
      <c r="G99" s="952"/>
      <c r="H99" s="201" t="s">
        <v>2648</v>
      </c>
      <c r="I99" s="202" t="s">
        <v>496</v>
      </c>
      <c r="J99" s="159"/>
      <c r="K99" s="202" t="s">
        <v>496</v>
      </c>
      <c r="L99" s="159"/>
      <c r="M99" s="203" t="s">
        <v>496</v>
      </c>
      <c r="N99" s="203"/>
      <c r="O99" s="203"/>
      <c r="P99" s="203"/>
      <c r="Q99" s="178"/>
    </row>
    <row r="100" spans="1:17" s="147" customFormat="1" ht="17.25" customHeight="1" x14ac:dyDescent="0.2">
      <c r="A100" s="950"/>
      <c r="B100" s="198" t="s">
        <v>2608</v>
      </c>
      <c r="C100" s="951"/>
      <c r="D100" s="158">
        <v>750</v>
      </c>
      <c r="E100" s="158" t="s">
        <v>2625</v>
      </c>
      <c r="F100" s="199"/>
      <c r="G100" s="952" t="s">
        <v>2649</v>
      </c>
      <c r="H100" s="201" t="s">
        <v>2650</v>
      </c>
      <c r="I100" s="202" t="s">
        <v>496</v>
      </c>
      <c r="J100" s="159"/>
      <c r="K100" s="202" t="s">
        <v>496</v>
      </c>
      <c r="L100" s="159"/>
      <c r="M100" s="203"/>
      <c r="N100" s="203"/>
      <c r="O100" s="203" t="s">
        <v>496</v>
      </c>
      <c r="P100" s="203"/>
      <c r="Q100" s="178"/>
    </row>
    <row r="101" spans="1:17" s="147" customFormat="1" ht="17.25" customHeight="1" x14ac:dyDescent="0.2">
      <c r="A101" s="950"/>
      <c r="B101" s="198" t="s">
        <v>2610</v>
      </c>
      <c r="C101" s="951"/>
      <c r="D101" s="158">
        <v>1800</v>
      </c>
      <c r="E101" s="158" t="s">
        <v>2625</v>
      </c>
      <c r="F101" s="199"/>
      <c r="G101" s="952"/>
      <c r="H101" s="201" t="s">
        <v>2651</v>
      </c>
      <c r="I101" s="202" t="s">
        <v>496</v>
      </c>
      <c r="J101" s="159"/>
      <c r="K101" s="202" t="s">
        <v>496</v>
      </c>
      <c r="L101" s="159"/>
      <c r="M101" s="203"/>
      <c r="N101" s="203"/>
      <c r="O101" s="203" t="s">
        <v>496</v>
      </c>
      <c r="P101" s="203"/>
      <c r="Q101" s="178"/>
    </row>
    <row r="102" spans="1:17" s="147" customFormat="1" ht="26.25" customHeight="1" x14ac:dyDescent="0.2">
      <c r="A102" s="950"/>
      <c r="B102" s="198" t="s">
        <v>2652</v>
      </c>
      <c r="C102" s="951"/>
      <c r="D102" s="158">
        <f>37307.85-D79-D80-D81-D82-D83-D84-D85-D86-D87-D88-D89-D90-D91-D92-D93-D94-D95-D96-D97-D98-D99-D100-D101</f>
        <v>6227</v>
      </c>
      <c r="E102" s="158" t="s">
        <v>2625</v>
      </c>
      <c r="F102" s="199"/>
      <c r="G102" s="179"/>
      <c r="H102" s="201" t="s">
        <v>486</v>
      </c>
      <c r="I102" s="202" t="s">
        <v>2534</v>
      </c>
      <c r="J102" s="202" t="s">
        <v>2534</v>
      </c>
      <c r="K102" s="202" t="s">
        <v>2534</v>
      </c>
      <c r="L102" s="202" t="s">
        <v>2534</v>
      </c>
      <c r="M102" s="203" t="s">
        <v>2534</v>
      </c>
      <c r="N102" s="203" t="s">
        <v>2534</v>
      </c>
      <c r="O102" s="203" t="s">
        <v>2534</v>
      </c>
      <c r="P102" s="203" t="s">
        <v>2534</v>
      </c>
      <c r="Q102" s="178"/>
    </row>
    <row r="103" spans="1:17" s="147" customFormat="1" ht="31.5" customHeight="1" x14ac:dyDescent="0.2">
      <c r="A103" s="950" t="s">
        <v>3139</v>
      </c>
      <c r="B103" s="955" t="s">
        <v>2653</v>
      </c>
      <c r="C103" s="951" t="s">
        <v>2654</v>
      </c>
      <c r="D103" s="158">
        <v>14500</v>
      </c>
      <c r="E103" s="158" t="s">
        <v>2569</v>
      </c>
      <c r="F103" s="199">
        <v>41675</v>
      </c>
      <c r="G103" s="952" t="s">
        <v>2655</v>
      </c>
      <c r="H103" s="180" t="s">
        <v>2656</v>
      </c>
      <c r="I103" s="954" t="s">
        <v>496</v>
      </c>
      <c r="J103" s="954"/>
      <c r="K103" s="954" t="s">
        <v>496</v>
      </c>
      <c r="L103" s="954"/>
      <c r="M103" s="954" t="s">
        <v>496</v>
      </c>
      <c r="N103" s="954"/>
      <c r="O103" s="954"/>
      <c r="P103" s="954"/>
      <c r="Q103" s="178"/>
    </row>
    <row r="104" spans="1:17" s="147" customFormat="1" ht="39" customHeight="1" x14ac:dyDescent="0.2">
      <c r="A104" s="950"/>
      <c r="B104" s="955"/>
      <c r="C104" s="951"/>
      <c r="D104" s="158">
        <v>2900</v>
      </c>
      <c r="E104" s="158" t="s">
        <v>2657</v>
      </c>
      <c r="F104" s="199">
        <v>41795</v>
      </c>
      <c r="G104" s="952"/>
      <c r="H104" s="180" t="s">
        <v>2658</v>
      </c>
      <c r="I104" s="954"/>
      <c r="J104" s="954"/>
      <c r="K104" s="954"/>
      <c r="L104" s="954"/>
      <c r="M104" s="954"/>
      <c r="N104" s="954"/>
      <c r="O104" s="954"/>
      <c r="P104" s="954"/>
      <c r="Q104" s="178"/>
    </row>
    <row r="105" spans="1:17" s="147" customFormat="1" ht="45" customHeight="1" x14ac:dyDescent="0.2">
      <c r="A105" s="208" t="s">
        <v>3140</v>
      </c>
      <c r="B105" s="198" t="s">
        <v>2659</v>
      </c>
      <c r="C105" s="198" t="s">
        <v>2660</v>
      </c>
      <c r="D105" s="158">
        <v>8500</v>
      </c>
      <c r="E105" s="158" t="s">
        <v>2569</v>
      </c>
      <c r="F105" s="199">
        <v>41680</v>
      </c>
      <c r="G105" s="204" t="s">
        <v>2661</v>
      </c>
      <c r="H105" s="180" t="s">
        <v>2662</v>
      </c>
      <c r="I105" s="202" t="s">
        <v>496</v>
      </c>
      <c r="J105" s="159"/>
      <c r="K105" s="202" t="s">
        <v>496</v>
      </c>
      <c r="L105" s="159"/>
      <c r="M105" s="203"/>
      <c r="N105" s="203"/>
      <c r="O105" s="203" t="s">
        <v>496</v>
      </c>
      <c r="P105" s="203"/>
      <c r="Q105" s="178"/>
    </row>
    <row r="106" spans="1:17" s="147" customFormat="1" ht="45" customHeight="1" x14ac:dyDescent="0.2">
      <c r="A106" s="208" t="s">
        <v>3141</v>
      </c>
      <c r="B106" s="198" t="s">
        <v>2663</v>
      </c>
      <c r="C106" s="198" t="s">
        <v>2664</v>
      </c>
      <c r="D106" s="158">
        <v>1637</v>
      </c>
      <c r="E106" s="158" t="s">
        <v>2531</v>
      </c>
      <c r="F106" s="199">
        <v>41668</v>
      </c>
      <c r="G106" s="204" t="s">
        <v>2665</v>
      </c>
      <c r="H106" s="201">
        <v>6982</v>
      </c>
      <c r="I106" s="202" t="s">
        <v>496</v>
      </c>
      <c r="J106" s="159"/>
      <c r="K106" s="202" t="s">
        <v>496</v>
      </c>
      <c r="L106" s="159"/>
      <c r="M106" s="203" t="s">
        <v>496</v>
      </c>
      <c r="N106" s="203"/>
      <c r="O106" s="203"/>
      <c r="P106" s="203"/>
      <c r="Q106" s="178"/>
    </row>
    <row r="107" spans="1:17" s="147" customFormat="1" ht="65.25" customHeight="1" x14ac:dyDescent="0.2">
      <c r="A107" s="208" t="s">
        <v>3142</v>
      </c>
      <c r="B107" s="198" t="s">
        <v>2666</v>
      </c>
      <c r="C107" s="198" t="s">
        <v>2667</v>
      </c>
      <c r="D107" s="158">
        <v>16620</v>
      </c>
      <c r="E107" s="158" t="s">
        <v>2569</v>
      </c>
      <c r="F107" s="199">
        <v>41687</v>
      </c>
      <c r="G107" s="204" t="s">
        <v>2668</v>
      </c>
      <c r="H107" s="201" t="s">
        <v>2669</v>
      </c>
      <c r="I107" s="202" t="s">
        <v>496</v>
      </c>
      <c r="J107" s="159"/>
      <c r="K107" s="202" t="s">
        <v>496</v>
      </c>
      <c r="L107" s="159"/>
      <c r="M107" s="203" t="s">
        <v>496</v>
      </c>
      <c r="N107" s="203"/>
      <c r="O107" s="203"/>
      <c r="P107" s="203"/>
      <c r="Q107" s="178"/>
    </row>
    <row r="108" spans="1:17" s="147" customFormat="1" ht="45" customHeight="1" x14ac:dyDescent="0.2">
      <c r="A108" s="208" t="s">
        <v>3143</v>
      </c>
      <c r="B108" s="198" t="s">
        <v>2670</v>
      </c>
      <c r="C108" s="198" t="s">
        <v>2671</v>
      </c>
      <c r="D108" s="158">
        <v>960</v>
      </c>
      <c r="E108" s="158" t="s">
        <v>2531</v>
      </c>
      <c r="F108" s="199">
        <v>41663</v>
      </c>
      <c r="G108" s="204" t="s">
        <v>2672</v>
      </c>
      <c r="H108" s="201">
        <v>6979</v>
      </c>
      <c r="I108" s="202" t="s">
        <v>496</v>
      </c>
      <c r="J108" s="159"/>
      <c r="K108" s="202" t="s">
        <v>496</v>
      </c>
      <c r="L108" s="159"/>
      <c r="M108" s="203" t="s">
        <v>496</v>
      </c>
      <c r="N108" s="203"/>
      <c r="O108" s="203"/>
      <c r="P108" s="203"/>
      <c r="Q108" s="178"/>
    </row>
    <row r="109" spans="1:17" s="147" customFormat="1" ht="35.1" customHeight="1" x14ac:dyDescent="0.2">
      <c r="A109" s="950" t="s">
        <v>3144</v>
      </c>
      <c r="B109" s="198" t="s">
        <v>2673</v>
      </c>
      <c r="C109" s="951" t="s">
        <v>2674</v>
      </c>
      <c r="D109" s="158">
        <v>10800</v>
      </c>
      <c r="E109" s="158" t="s">
        <v>2531</v>
      </c>
      <c r="F109" s="199">
        <v>41670</v>
      </c>
      <c r="G109" s="204" t="s">
        <v>2675</v>
      </c>
      <c r="H109" s="201">
        <v>6984</v>
      </c>
      <c r="I109" s="202" t="s">
        <v>496</v>
      </c>
      <c r="J109" s="159"/>
      <c r="K109" s="202" t="s">
        <v>496</v>
      </c>
      <c r="L109" s="159"/>
      <c r="M109" s="203"/>
      <c r="N109" s="203" t="s">
        <v>496</v>
      </c>
      <c r="O109" s="203"/>
      <c r="P109" s="203"/>
      <c r="Q109" s="178"/>
    </row>
    <row r="110" spans="1:17" s="147" customFormat="1" ht="35.1" customHeight="1" x14ac:dyDescent="0.2">
      <c r="A110" s="950"/>
      <c r="B110" s="198" t="s">
        <v>2676</v>
      </c>
      <c r="C110" s="951"/>
      <c r="D110" s="158">
        <v>14916</v>
      </c>
      <c r="E110" s="158" t="s">
        <v>2531</v>
      </c>
      <c r="F110" s="199">
        <v>41670</v>
      </c>
      <c r="G110" s="204" t="s">
        <v>2675</v>
      </c>
      <c r="H110" s="201">
        <v>6985</v>
      </c>
      <c r="I110" s="202" t="s">
        <v>496</v>
      </c>
      <c r="J110" s="159"/>
      <c r="K110" s="202" t="s">
        <v>496</v>
      </c>
      <c r="L110" s="159"/>
      <c r="M110" s="203"/>
      <c r="N110" s="203" t="s">
        <v>496</v>
      </c>
      <c r="O110" s="203"/>
      <c r="P110" s="203"/>
      <c r="Q110" s="178"/>
    </row>
    <row r="111" spans="1:17" s="147" customFormat="1" ht="35.1" customHeight="1" x14ac:dyDescent="0.2">
      <c r="A111" s="950"/>
      <c r="B111" s="198" t="s">
        <v>2677</v>
      </c>
      <c r="C111" s="951"/>
      <c r="D111" s="158">
        <v>7200</v>
      </c>
      <c r="E111" s="158" t="s">
        <v>2531</v>
      </c>
      <c r="F111" s="199">
        <v>41670</v>
      </c>
      <c r="G111" s="204" t="s">
        <v>2675</v>
      </c>
      <c r="H111" s="201">
        <v>6986</v>
      </c>
      <c r="I111" s="202" t="s">
        <v>496</v>
      </c>
      <c r="J111" s="159"/>
      <c r="K111" s="202" t="s">
        <v>496</v>
      </c>
      <c r="L111" s="159"/>
      <c r="M111" s="203"/>
      <c r="N111" s="203" t="s">
        <v>496</v>
      </c>
      <c r="O111" s="203"/>
      <c r="P111" s="203"/>
      <c r="Q111" s="178"/>
    </row>
    <row r="112" spans="1:17" s="147" customFormat="1" ht="45" customHeight="1" x14ac:dyDescent="0.2">
      <c r="A112" s="208" t="s">
        <v>3145</v>
      </c>
      <c r="B112" s="198" t="s">
        <v>2678</v>
      </c>
      <c r="C112" s="198" t="s">
        <v>2679</v>
      </c>
      <c r="D112" s="158">
        <v>1520</v>
      </c>
      <c r="E112" s="158" t="s">
        <v>2569</v>
      </c>
      <c r="F112" s="199">
        <v>41676</v>
      </c>
      <c r="G112" s="204" t="s">
        <v>2680</v>
      </c>
      <c r="H112" s="201" t="s">
        <v>2681</v>
      </c>
      <c r="I112" s="202" t="s">
        <v>496</v>
      </c>
      <c r="J112" s="159"/>
      <c r="K112" s="202" t="s">
        <v>496</v>
      </c>
      <c r="L112" s="159"/>
      <c r="M112" s="203" t="s">
        <v>496</v>
      </c>
      <c r="N112" s="203"/>
      <c r="O112" s="203"/>
      <c r="P112" s="203"/>
      <c r="Q112" s="178"/>
    </row>
    <row r="113" spans="1:17" s="147" customFormat="1" ht="51.75" customHeight="1" x14ac:dyDescent="0.2">
      <c r="A113" s="208" t="s">
        <v>3146</v>
      </c>
      <c r="B113" s="198" t="s">
        <v>2682</v>
      </c>
      <c r="C113" s="198" t="s">
        <v>2683</v>
      </c>
      <c r="D113" s="158">
        <v>129.9</v>
      </c>
      <c r="E113" s="158" t="s">
        <v>2531</v>
      </c>
      <c r="F113" s="199">
        <v>41656</v>
      </c>
      <c r="G113" s="204" t="s">
        <v>2684</v>
      </c>
      <c r="H113" s="201">
        <v>6970</v>
      </c>
      <c r="I113" s="202" t="s">
        <v>496</v>
      </c>
      <c r="J113" s="159"/>
      <c r="K113" s="202" t="s">
        <v>496</v>
      </c>
      <c r="L113" s="159"/>
      <c r="M113" s="203" t="s">
        <v>496</v>
      </c>
      <c r="N113" s="203"/>
      <c r="O113" s="203"/>
      <c r="P113" s="203"/>
      <c r="Q113" s="178"/>
    </row>
    <row r="114" spans="1:17" s="147" customFormat="1" ht="39.950000000000003" customHeight="1" x14ac:dyDescent="0.2">
      <c r="A114" s="950" t="s">
        <v>3147</v>
      </c>
      <c r="B114" s="198" t="s">
        <v>2685</v>
      </c>
      <c r="C114" s="951" t="s">
        <v>2686</v>
      </c>
      <c r="D114" s="158">
        <v>714</v>
      </c>
      <c r="E114" s="158" t="s">
        <v>2569</v>
      </c>
      <c r="F114" s="199">
        <v>41684</v>
      </c>
      <c r="G114" s="204" t="s">
        <v>2687</v>
      </c>
      <c r="H114" s="201">
        <v>7041</v>
      </c>
      <c r="I114" s="202" t="s">
        <v>496</v>
      </c>
      <c r="J114" s="159"/>
      <c r="K114" s="202" t="s">
        <v>496</v>
      </c>
      <c r="L114" s="159"/>
      <c r="M114" s="203" t="s">
        <v>496</v>
      </c>
      <c r="N114" s="203"/>
      <c r="O114" s="203"/>
      <c r="P114" s="203"/>
      <c r="Q114" s="178"/>
    </row>
    <row r="115" spans="1:17" s="147" customFormat="1" ht="39.950000000000003" customHeight="1" x14ac:dyDescent="0.2">
      <c r="A115" s="950"/>
      <c r="B115" s="198" t="s">
        <v>2688</v>
      </c>
      <c r="C115" s="951"/>
      <c r="D115" s="158">
        <v>2200</v>
      </c>
      <c r="E115" s="158" t="s">
        <v>2569</v>
      </c>
      <c r="F115" s="199">
        <v>41684</v>
      </c>
      <c r="G115" s="204" t="s">
        <v>2687</v>
      </c>
      <c r="H115" s="201">
        <v>7040</v>
      </c>
      <c r="I115" s="202" t="s">
        <v>496</v>
      </c>
      <c r="J115" s="159"/>
      <c r="K115" s="202" t="s">
        <v>496</v>
      </c>
      <c r="L115" s="159"/>
      <c r="M115" s="203" t="s">
        <v>496</v>
      </c>
      <c r="N115" s="203"/>
      <c r="O115" s="203"/>
      <c r="P115" s="203"/>
      <c r="Q115" s="178"/>
    </row>
    <row r="116" spans="1:17" s="147" customFormat="1" ht="30" customHeight="1" x14ac:dyDescent="0.2">
      <c r="A116" s="950" t="s">
        <v>3148</v>
      </c>
      <c r="B116" s="198" t="s">
        <v>2689</v>
      </c>
      <c r="C116" s="951" t="s">
        <v>2690</v>
      </c>
      <c r="D116" s="158">
        <v>169.35</v>
      </c>
      <c r="E116" s="158" t="s">
        <v>2569</v>
      </c>
      <c r="F116" s="199">
        <v>41676</v>
      </c>
      <c r="G116" s="204" t="s">
        <v>2691</v>
      </c>
      <c r="H116" s="201">
        <v>6995</v>
      </c>
      <c r="I116" s="202" t="s">
        <v>496</v>
      </c>
      <c r="J116" s="159"/>
      <c r="K116" s="202" t="s">
        <v>496</v>
      </c>
      <c r="L116" s="159"/>
      <c r="M116" s="203" t="s">
        <v>496</v>
      </c>
      <c r="N116" s="203"/>
      <c r="O116" s="203"/>
      <c r="P116" s="203"/>
      <c r="Q116" s="178"/>
    </row>
    <row r="117" spans="1:17" s="147" customFormat="1" ht="30" customHeight="1" x14ac:dyDescent="0.2">
      <c r="A117" s="950"/>
      <c r="B117" s="198" t="s">
        <v>2692</v>
      </c>
      <c r="C117" s="951"/>
      <c r="D117" s="158">
        <v>297.56</v>
      </c>
      <c r="E117" s="158" t="s">
        <v>2569</v>
      </c>
      <c r="F117" s="199">
        <v>41676</v>
      </c>
      <c r="G117" s="204" t="s">
        <v>2693</v>
      </c>
      <c r="H117" s="201">
        <v>6994</v>
      </c>
      <c r="I117" s="202" t="s">
        <v>496</v>
      </c>
      <c r="J117" s="159"/>
      <c r="K117" s="202" t="s">
        <v>496</v>
      </c>
      <c r="L117" s="159"/>
      <c r="M117" s="203" t="s">
        <v>496</v>
      </c>
      <c r="N117" s="203"/>
      <c r="O117" s="203"/>
      <c r="P117" s="203"/>
      <c r="Q117" s="178"/>
    </row>
    <row r="118" spans="1:17" s="147" customFormat="1" ht="30" customHeight="1" x14ac:dyDescent="0.2">
      <c r="A118" s="950"/>
      <c r="B118" s="198" t="s">
        <v>2694</v>
      </c>
      <c r="C118" s="951"/>
      <c r="D118" s="158">
        <v>689.62</v>
      </c>
      <c r="E118" s="158" t="s">
        <v>2569</v>
      </c>
      <c r="F118" s="199">
        <v>41676</v>
      </c>
      <c r="G118" s="204" t="s">
        <v>2693</v>
      </c>
      <c r="H118" s="201">
        <v>6993</v>
      </c>
      <c r="I118" s="202" t="s">
        <v>496</v>
      </c>
      <c r="J118" s="159"/>
      <c r="K118" s="202" t="s">
        <v>496</v>
      </c>
      <c r="L118" s="159"/>
      <c r="M118" s="203" t="s">
        <v>496</v>
      </c>
      <c r="N118" s="203"/>
      <c r="O118" s="203"/>
      <c r="P118" s="203"/>
      <c r="Q118" s="178"/>
    </row>
    <row r="119" spans="1:17" s="147" customFormat="1" ht="30" customHeight="1" x14ac:dyDescent="0.2">
      <c r="A119" s="950"/>
      <c r="B119" s="198" t="s">
        <v>2695</v>
      </c>
      <c r="C119" s="951"/>
      <c r="D119" s="158">
        <v>2226.8000000000002</v>
      </c>
      <c r="E119" s="158" t="s">
        <v>2569</v>
      </c>
      <c r="F119" s="199">
        <v>41676</v>
      </c>
      <c r="G119" s="204" t="s">
        <v>2696</v>
      </c>
      <c r="H119" s="201">
        <v>6992</v>
      </c>
      <c r="I119" s="202" t="s">
        <v>496</v>
      </c>
      <c r="J119" s="159"/>
      <c r="K119" s="202" t="s">
        <v>496</v>
      </c>
      <c r="L119" s="159"/>
      <c r="M119" s="203" t="s">
        <v>496</v>
      </c>
      <c r="N119" s="203"/>
      <c r="O119" s="203"/>
      <c r="P119" s="203"/>
      <c r="Q119" s="178"/>
    </row>
    <row r="120" spans="1:17" s="147" customFormat="1" ht="30" customHeight="1" x14ac:dyDescent="0.2">
      <c r="A120" s="950"/>
      <c r="B120" s="198" t="s">
        <v>2697</v>
      </c>
      <c r="C120" s="951"/>
      <c r="D120" s="158">
        <v>687.7</v>
      </c>
      <c r="E120" s="158" t="s">
        <v>2569</v>
      </c>
      <c r="F120" s="199">
        <v>41676</v>
      </c>
      <c r="G120" s="204" t="s">
        <v>2698</v>
      </c>
      <c r="H120" s="201">
        <v>6991</v>
      </c>
      <c r="I120" s="202" t="s">
        <v>496</v>
      </c>
      <c r="J120" s="159"/>
      <c r="K120" s="202" t="s">
        <v>496</v>
      </c>
      <c r="L120" s="159"/>
      <c r="M120" s="203" t="s">
        <v>496</v>
      </c>
      <c r="N120" s="203"/>
      <c r="O120" s="203"/>
      <c r="P120" s="203"/>
      <c r="Q120" s="178"/>
    </row>
    <row r="121" spans="1:17" s="147" customFormat="1" ht="30" customHeight="1" x14ac:dyDescent="0.2">
      <c r="A121" s="950"/>
      <c r="B121" s="198" t="s">
        <v>2699</v>
      </c>
      <c r="C121" s="951"/>
      <c r="D121" s="158">
        <v>7001.53</v>
      </c>
      <c r="E121" s="158" t="s">
        <v>2569</v>
      </c>
      <c r="F121" s="199">
        <v>41676</v>
      </c>
      <c r="G121" s="204" t="s">
        <v>2700</v>
      </c>
      <c r="H121" s="201">
        <v>6990</v>
      </c>
      <c r="I121" s="202" t="s">
        <v>496</v>
      </c>
      <c r="J121" s="159"/>
      <c r="K121" s="202" t="s">
        <v>496</v>
      </c>
      <c r="L121" s="159"/>
      <c r="M121" s="203" t="s">
        <v>496</v>
      </c>
      <c r="N121" s="203"/>
      <c r="O121" s="203"/>
      <c r="P121" s="203"/>
      <c r="Q121" s="178"/>
    </row>
    <row r="122" spans="1:17" s="147" customFormat="1" ht="45" customHeight="1" x14ac:dyDescent="0.2">
      <c r="A122" s="208" t="s">
        <v>3149</v>
      </c>
      <c r="B122" s="198" t="s">
        <v>2701</v>
      </c>
      <c r="C122" s="198" t="s">
        <v>2702</v>
      </c>
      <c r="D122" s="158">
        <v>3995</v>
      </c>
      <c r="E122" s="158" t="s">
        <v>2703</v>
      </c>
      <c r="F122" s="199">
        <v>41729</v>
      </c>
      <c r="G122" s="204" t="s">
        <v>2704</v>
      </c>
      <c r="H122" s="201" t="s">
        <v>2705</v>
      </c>
      <c r="I122" s="202" t="s">
        <v>496</v>
      </c>
      <c r="J122" s="159"/>
      <c r="K122" s="202" t="s">
        <v>496</v>
      </c>
      <c r="L122" s="159"/>
      <c r="M122" s="203" t="s">
        <v>496</v>
      </c>
      <c r="N122" s="203"/>
      <c r="O122" s="203"/>
      <c r="P122" s="203"/>
      <c r="Q122" s="178"/>
    </row>
    <row r="123" spans="1:17" s="147" customFormat="1" ht="30" customHeight="1" x14ac:dyDescent="0.2">
      <c r="A123" s="950" t="s">
        <v>3150</v>
      </c>
      <c r="B123" s="198" t="s">
        <v>2706</v>
      </c>
      <c r="C123" s="951" t="s">
        <v>2707</v>
      </c>
      <c r="D123" s="158">
        <v>5391</v>
      </c>
      <c r="E123" s="158" t="s">
        <v>2569</v>
      </c>
      <c r="F123" s="199">
        <v>41673</v>
      </c>
      <c r="G123" s="204" t="s">
        <v>2708</v>
      </c>
      <c r="H123" s="201">
        <v>6987</v>
      </c>
      <c r="I123" s="202" t="s">
        <v>496</v>
      </c>
      <c r="J123" s="159"/>
      <c r="K123" s="202" t="s">
        <v>496</v>
      </c>
      <c r="L123" s="159"/>
      <c r="M123" s="203" t="s">
        <v>496</v>
      </c>
      <c r="N123" s="203"/>
      <c r="O123" s="203"/>
      <c r="P123" s="203"/>
      <c r="Q123" s="178"/>
    </row>
    <row r="124" spans="1:17" s="147" customFormat="1" ht="30" customHeight="1" x14ac:dyDescent="0.2">
      <c r="A124" s="950"/>
      <c r="B124" s="198" t="s">
        <v>2709</v>
      </c>
      <c r="C124" s="951"/>
      <c r="D124" s="158">
        <v>2856.4</v>
      </c>
      <c r="E124" s="158" t="s">
        <v>2569</v>
      </c>
      <c r="F124" s="199">
        <v>41673</v>
      </c>
      <c r="G124" s="204" t="s">
        <v>2708</v>
      </c>
      <c r="H124" s="201">
        <v>6988</v>
      </c>
      <c r="I124" s="202" t="s">
        <v>496</v>
      </c>
      <c r="J124" s="159"/>
      <c r="K124" s="202" t="s">
        <v>496</v>
      </c>
      <c r="L124" s="159"/>
      <c r="M124" s="203" t="s">
        <v>496</v>
      </c>
      <c r="N124" s="203"/>
      <c r="O124" s="203"/>
      <c r="P124" s="203"/>
      <c r="Q124" s="178"/>
    </row>
    <row r="125" spans="1:17" s="147" customFormat="1" ht="30" customHeight="1" x14ac:dyDescent="0.2">
      <c r="A125" s="950"/>
      <c r="B125" s="198" t="s">
        <v>2710</v>
      </c>
      <c r="C125" s="951"/>
      <c r="D125" s="158">
        <v>3230</v>
      </c>
      <c r="E125" s="158" t="s">
        <v>2569</v>
      </c>
      <c r="F125" s="199">
        <v>41673</v>
      </c>
      <c r="G125" s="204" t="s">
        <v>2708</v>
      </c>
      <c r="H125" s="201">
        <v>6989</v>
      </c>
      <c r="I125" s="202" t="s">
        <v>496</v>
      </c>
      <c r="J125" s="159"/>
      <c r="K125" s="202" t="s">
        <v>496</v>
      </c>
      <c r="L125" s="159"/>
      <c r="M125" s="203" t="s">
        <v>496</v>
      </c>
      <c r="N125" s="203"/>
      <c r="O125" s="203"/>
      <c r="P125" s="203"/>
      <c r="Q125" s="178"/>
    </row>
    <row r="126" spans="1:17" s="147" customFormat="1" ht="30" customHeight="1" x14ac:dyDescent="0.2">
      <c r="A126" s="208" t="s">
        <v>3151</v>
      </c>
      <c r="B126" s="198" t="s">
        <v>2711</v>
      </c>
      <c r="C126" s="198" t="s">
        <v>2712</v>
      </c>
      <c r="D126" s="158">
        <v>390</v>
      </c>
      <c r="E126" s="158" t="s">
        <v>2531</v>
      </c>
      <c r="F126" s="199">
        <v>41656</v>
      </c>
      <c r="G126" s="204" t="s">
        <v>2713</v>
      </c>
      <c r="H126" s="201">
        <v>6975</v>
      </c>
      <c r="I126" s="202" t="s">
        <v>496</v>
      </c>
      <c r="J126" s="159"/>
      <c r="K126" s="202" t="s">
        <v>496</v>
      </c>
      <c r="L126" s="159"/>
      <c r="M126" s="203"/>
      <c r="N126" s="203"/>
      <c r="O126" s="203"/>
      <c r="P126" s="203" t="s">
        <v>496</v>
      </c>
      <c r="Q126" s="178"/>
    </row>
    <row r="127" spans="1:17" s="147" customFormat="1" ht="30" customHeight="1" x14ac:dyDescent="0.2">
      <c r="A127" s="950" t="s">
        <v>3152</v>
      </c>
      <c r="B127" s="198" t="s">
        <v>2714</v>
      </c>
      <c r="C127" s="951" t="s">
        <v>2715</v>
      </c>
      <c r="D127" s="158">
        <v>175</v>
      </c>
      <c r="E127" s="158" t="s">
        <v>2531</v>
      </c>
      <c r="F127" s="199">
        <v>41660</v>
      </c>
      <c r="G127" s="957" t="s">
        <v>2716</v>
      </c>
      <c r="H127" s="201">
        <v>6976</v>
      </c>
      <c r="I127" s="202" t="s">
        <v>496</v>
      </c>
      <c r="J127" s="159"/>
      <c r="K127" s="202" t="s">
        <v>496</v>
      </c>
      <c r="L127" s="159"/>
      <c r="M127" s="203" t="s">
        <v>2594</v>
      </c>
      <c r="N127" s="203"/>
      <c r="O127" s="203"/>
      <c r="P127" s="203"/>
      <c r="Q127" s="178"/>
    </row>
    <row r="128" spans="1:17" s="147" customFormat="1" ht="30" customHeight="1" x14ac:dyDescent="0.2">
      <c r="A128" s="950"/>
      <c r="B128" s="198" t="s">
        <v>2717</v>
      </c>
      <c r="C128" s="951"/>
      <c r="D128" s="158">
        <v>88</v>
      </c>
      <c r="E128" s="158" t="s">
        <v>2531</v>
      </c>
      <c r="F128" s="199">
        <v>41660</v>
      </c>
      <c r="G128" s="957"/>
      <c r="H128" s="201">
        <v>6977</v>
      </c>
      <c r="I128" s="202" t="s">
        <v>496</v>
      </c>
      <c r="J128" s="159"/>
      <c r="K128" s="202" t="s">
        <v>496</v>
      </c>
      <c r="L128" s="159"/>
      <c r="M128" s="203" t="s">
        <v>2594</v>
      </c>
      <c r="N128" s="203"/>
      <c r="O128" s="203"/>
      <c r="P128" s="203"/>
      <c r="Q128" s="178"/>
    </row>
    <row r="129" spans="1:17" s="147" customFormat="1" ht="30" customHeight="1" x14ac:dyDescent="0.2">
      <c r="A129" s="950"/>
      <c r="B129" s="198" t="s">
        <v>2718</v>
      </c>
      <c r="C129" s="951"/>
      <c r="D129" s="158">
        <v>120</v>
      </c>
      <c r="E129" s="158" t="s">
        <v>2531</v>
      </c>
      <c r="F129" s="199">
        <v>41660</v>
      </c>
      <c r="G129" s="957"/>
      <c r="H129" s="201">
        <v>6978</v>
      </c>
      <c r="I129" s="202" t="s">
        <v>496</v>
      </c>
      <c r="J129" s="159"/>
      <c r="K129" s="202" t="s">
        <v>496</v>
      </c>
      <c r="L129" s="159"/>
      <c r="M129" s="203" t="s">
        <v>2594</v>
      </c>
      <c r="N129" s="203"/>
      <c r="O129" s="203"/>
      <c r="P129" s="203"/>
      <c r="Q129" s="178"/>
    </row>
    <row r="130" spans="1:17" s="147" customFormat="1" ht="50.1" customHeight="1" x14ac:dyDescent="0.2">
      <c r="A130" s="208" t="s">
        <v>3153</v>
      </c>
      <c r="B130" s="198" t="s">
        <v>2670</v>
      </c>
      <c r="C130" s="198" t="s">
        <v>2671</v>
      </c>
      <c r="D130" s="158">
        <v>700</v>
      </c>
      <c r="E130" s="158" t="s">
        <v>2531</v>
      </c>
      <c r="F130" s="199">
        <v>41666</v>
      </c>
      <c r="G130" s="204" t="s">
        <v>2719</v>
      </c>
      <c r="H130" s="201">
        <v>6981</v>
      </c>
      <c r="I130" s="202" t="s">
        <v>496</v>
      </c>
      <c r="J130" s="159"/>
      <c r="K130" s="202" t="s">
        <v>496</v>
      </c>
      <c r="L130" s="159"/>
      <c r="M130" s="203" t="s">
        <v>2594</v>
      </c>
      <c r="N130" s="203"/>
      <c r="O130" s="203"/>
      <c r="P130" s="203"/>
      <c r="Q130" s="178"/>
    </row>
    <row r="131" spans="1:17" s="147" customFormat="1" ht="30" customHeight="1" x14ac:dyDescent="0.2">
      <c r="A131" s="208" t="s">
        <v>3154</v>
      </c>
      <c r="B131" s="198" t="s">
        <v>2720</v>
      </c>
      <c r="C131" s="198" t="s">
        <v>2721</v>
      </c>
      <c r="D131" s="158">
        <v>6240</v>
      </c>
      <c r="E131" s="158" t="s">
        <v>2569</v>
      </c>
      <c r="F131" s="199">
        <v>41687</v>
      </c>
      <c r="G131" s="204" t="s">
        <v>2722</v>
      </c>
      <c r="H131" s="201">
        <v>7042</v>
      </c>
      <c r="I131" s="202" t="s">
        <v>496</v>
      </c>
      <c r="J131" s="159"/>
      <c r="K131" s="202" t="s">
        <v>496</v>
      </c>
      <c r="L131" s="159"/>
      <c r="M131" s="203" t="s">
        <v>496</v>
      </c>
      <c r="N131" s="203"/>
      <c r="O131" s="203"/>
      <c r="P131" s="203"/>
      <c r="Q131" s="178"/>
    </row>
    <row r="132" spans="1:17" s="147" customFormat="1" ht="39.950000000000003" customHeight="1" x14ac:dyDescent="0.2">
      <c r="A132" s="950" t="s">
        <v>3155</v>
      </c>
      <c r="B132" s="198" t="s">
        <v>2723</v>
      </c>
      <c r="C132" s="951" t="s">
        <v>2724</v>
      </c>
      <c r="D132" s="158">
        <v>4241</v>
      </c>
      <c r="E132" s="158" t="s">
        <v>2703</v>
      </c>
      <c r="F132" s="199">
        <v>41729</v>
      </c>
      <c r="G132" s="204" t="s">
        <v>2725</v>
      </c>
      <c r="H132" s="201" t="s">
        <v>2726</v>
      </c>
      <c r="I132" s="202" t="s">
        <v>496</v>
      </c>
      <c r="J132" s="159"/>
      <c r="K132" s="202" t="s">
        <v>496</v>
      </c>
      <c r="L132" s="159"/>
      <c r="M132" s="203"/>
      <c r="N132" s="203" t="s">
        <v>496</v>
      </c>
      <c r="O132" s="203"/>
      <c r="P132" s="203"/>
      <c r="Q132" s="178"/>
    </row>
    <row r="133" spans="1:17" s="147" customFormat="1" ht="39.950000000000003" customHeight="1" x14ac:dyDescent="0.2">
      <c r="A133" s="950"/>
      <c r="B133" s="198" t="s">
        <v>2727</v>
      </c>
      <c r="C133" s="951"/>
      <c r="D133" s="158">
        <v>6205</v>
      </c>
      <c r="E133" s="158" t="s">
        <v>2703</v>
      </c>
      <c r="F133" s="199">
        <v>41729</v>
      </c>
      <c r="G133" s="204" t="s">
        <v>2728</v>
      </c>
      <c r="H133" s="201" t="s">
        <v>2729</v>
      </c>
      <c r="I133" s="202" t="s">
        <v>496</v>
      </c>
      <c r="J133" s="159"/>
      <c r="K133" s="202" t="s">
        <v>496</v>
      </c>
      <c r="L133" s="159"/>
      <c r="M133" s="203"/>
      <c r="N133" s="203" t="s">
        <v>496</v>
      </c>
      <c r="O133" s="203"/>
      <c r="P133" s="203"/>
      <c r="Q133" s="178"/>
    </row>
    <row r="134" spans="1:17" s="147" customFormat="1" ht="39.950000000000003" customHeight="1" x14ac:dyDescent="0.2">
      <c r="A134" s="950"/>
      <c r="B134" s="198" t="s">
        <v>2730</v>
      </c>
      <c r="C134" s="951"/>
      <c r="D134" s="158">
        <v>7964</v>
      </c>
      <c r="E134" s="158" t="s">
        <v>2703</v>
      </c>
      <c r="F134" s="199">
        <v>41729</v>
      </c>
      <c r="G134" s="204" t="s">
        <v>2728</v>
      </c>
      <c r="H134" s="201" t="s">
        <v>2731</v>
      </c>
      <c r="I134" s="202" t="s">
        <v>496</v>
      </c>
      <c r="J134" s="159"/>
      <c r="K134" s="202" t="s">
        <v>496</v>
      </c>
      <c r="L134" s="159"/>
      <c r="M134" s="203"/>
      <c r="N134" s="203" t="s">
        <v>496</v>
      </c>
      <c r="O134" s="203"/>
      <c r="P134" s="203"/>
      <c r="Q134" s="178"/>
    </row>
    <row r="135" spans="1:17" s="147" customFormat="1" ht="50.1" customHeight="1" x14ac:dyDescent="0.2">
      <c r="A135" s="208" t="s">
        <v>3156</v>
      </c>
      <c r="B135" s="198" t="s">
        <v>19</v>
      </c>
      <c r="C135" s="198" t="s">
        <v>2732</v>
      </c>
      <c r="D135" s="158">
        <v>1135</v>
      </c>
      <c r="E135" s="158" t="s">
        <v>2569</v>
      </c>
      <c r="F135" s="199">
        <v>41695</v>
      </c>
      <c r="G135" s="204" t="s">
        <v>2733</v>
      </c>
      <c r="H135" s="201">
        <v>7055</v>
      </c>
      <c r="I135" s="202" t="s">
        <v>496</v>
      </c>
      <c r="J135" s="159"/>
      <c r="K135" s="202" t="s">
        <v>496</v>
      </c>
      <c r="L135" s="159"/>
      <c r="M135" s="203"/>
      <c r="N135" s="203"/>
      <c r="O135" s="203" t="s">
        <v>496</v>
      </c>
      <c r="P135" s="203"/>
      <c r="Q135" s="178"/>
    </row>
    <row r="136" spans="1:17" s="147" customFormat="1" ht="50.1" customHeight="1" x14ac:dyDescent="0.2">
      <c r="A136" s="208" t="s">
        <v>3157</v>
      </c>
      <c r="B136" s="198" t="s">
        <v>2734</v>
      </c>
      <c r="C136" s="198" t="s">
        <v>2735</v>
      </c>
      <c r="D136" s="158">
        <v>1400</v>
      </c>
      <c r="E136" s="158" t="s">
        <v>2703</v>
      </c>
      <c r="F136" s="199">
        <v>41701</v>
      </c>
      <c r="G136" s="204" t="s">
        <v>2736</v>
      </c>
      <c r="H136" s="201">
        <v>7059</v>
      </c>
      <c r="I136" s="202" t="s">
        <v>496</v>
      </c>
      <c r="J136" s="159"/>
      <c r="K136" s="202" t="s">
        <v>496</v>
      </c>
      <c r="L136" s="159"/>
      <c r="M136" s="203"/>
      <c r="N136" s="203"/>
      <c r="O136" s="203" t="s">
        <v>496</v>
      </c>
      <c r="P136" s="203"/>
      <c r="Q136" s="178"/>
    </row>
    <row r="137" spans="1:17" s="147" customFormat="1" ht="50.1" customHeight="1" x14ac:dyDescent="0.2">
      <c r="A137" s="208" t="s">
        <v>3158</v>
      </c>
      <c r="B137" s="198" t="s">
        <v>2555</v>
      </c>
      <c r="C137" s="198" t="s">
        <v>2737</v>
      </c>
      <c r="D137" s="158">
        <v>99.46</v>
      </c>
      <c r="E137" s="158" t="s">
        <v>2531</v>
      </c>
      <c r="F137" s="199">
        <v>41669</v>
      </c>
      <c r="G137" s="204" t="s">
        <v>2738</v>
      </c>
      <c r="H137" s="201">
        <v>6983</v>
      </c>
      <c r="I137" s="202" t="s">
        <v>496</v>
      </c>
      <c r="J137" s="159"/>
      <c r="K137" s="202" t="s">
        <v>496</v>
      </c>
      <c r="L137" s="159"/>
      <c r="M137" s="203" t="s">
        <v>496</v>
      </c>
      <c r="N137" s="203"/>
      <c r="O137" s="203"/>
      <c r="P137" s="203"/>
      <c r="Q137" s="178"/>
    </row>
    <row r="138" spans="1:17" s="147" customFormat="1" ht="35.1" customHeight="1" x14ac:dyDescent="0.2">
      <c r="A138" s="950" t="s">
        <v>3159</v>
      </c>
      <c r="B138" s="198" t="s">
        <v>2739</v>
      </c>
      <c r="C138" s="951" t="s">
        <v>2740</v>
      </c>
      <c r="D138" s="158">
        <v>1078.1600000000001</v>
      </c>
      <c r="E138" s="158" t="s">
        <v>2569</v>
      </c>
      <c r="F138" s="199">
        <v>41690</v>
      </c>
      <c r="G138" s="204" t="s">
        <v>2741</v>
      </c>
      <c r="H138" s="201">
        <v>7045</v>
      </c>
      <c r="I138" s="202" t="s">
        <v>496</v>
      </c>
      <c r="J138" s="159"/>
      <c r="K138" s="202" t="s">
        <v>496</v>
      </c>
      <c r="L138" s="159"/>
      <c r="M138" s="203" t="s">
        <v>496</v>
      </c>
      <c r="N138" s="203"/>
      <c r="O138" s="203"/>
      <c r="P138" s="203"/>
      <c r="Q138" s="178"/>
    </row>
    <row r="139" spans="1:17" s="147" customFormat="1" ht="35.1" customHeight="1" x14ac:dyDescent="0.2">
      <c r="A139" s="950"/>
      <c r="B139" s="198" t="s">
        <v>2742</v>
      </c>
      <c r="C139" s="951"/>
      <c r="D139" s="158">
        <v>78.55</v>
      </c>
      <c r="E139" s="158" t="s">
        <v>2569</v>
      </c>
      <c r="F139" s="199">
        <v>41690</v>
      </c>
      <c r="G139" s="204" t="s">
        <v>2743</v>
      </c>
      <c r="H139" s="201">
        <v>7046</v>
      </c>
      <c r="I139" s="202" t="s">
        <v>496</v>
      </c>
      <c r="J139" s="159"/>
      <c r="K139" s="202" t="s">
        <v>496</v>
      </c>
      <c r="L139" s="159"/>
      <c r="M139" s="203"/>
      <c r="N139" s="203" t="s">
        <v>496</v>
      </c>
      <c r="O139" s="203"/>
      <c r="P139" s="203"/>
      <c r="Q139" s="178"/>
    </row>
    <row r="140" spans="1:17" s="147" customFormat="1" ht="35.1" customHeight="1" x14ac:dyDescent="0.2">
      <c r="A140" s="950"/>
      <c r="B140" s="198" t="s">
        <v>2744</v>
      </c>
      <c r="C140" s="951"/>
      <c r="D140" s="158">
        <v>2230</v>
      </c>
      <c r="E140" s="158" t="s">
        <v>2569</v>
      </c>
      <c r="F140" s="199">
        <v>41690</v>
      </c>
      <c r="G140" s="204" t="s">
        <v>2745</v>
      </c>
      <c r="H140" s="201">
        <v>7047</v>
      </c>
      <c r="I140" s="202" t="s">
        <v>496</v>
      </c>
      <c r="J140" s="159"/>
      <c r="K140" s="202" t="s">
        <v>496</v>
      </c>
      <c r="L140" s="159"/>
      <c r="M140" s="203"/>
      <c r="N140" s="203"/>
      <c r="O140" s="203" t="s">
        <v>496</v>
      </c>
      <c r="P140" s="203"/>
      <c r="Q140" s="178"/>
    </row>
    <row r="141" spans="1:17" s="147" customFormat="1" ht="45" customHeight="1" x14ac:dyDescent="0.2">
      <c r="A141" s="208" t="s">
        <v>3160</v>
      </c>
      <c r="B141" s="198" t="s">
        <v>2746</v>
      </c>
      <c r="C141" s="198" t="s">
        <v>2747</v>
      </c>
      <c r="D141" s="158">
        <v>651</v>
      </c>
      <c r="E141" s="158" t="s">
        <v>2703</v>
      </c>
      <c r="F141" s="199">
        <v>41705</v>
      </c>
      <c r="G141" s="204" t="s">
        <v>2748</v>
      </c>
      <c r="H141" s="201">
        <v>7069</v>
      </c>
      <c r="I141" s="202" t="s">
        <v>496</v>
      </c>
      <c r="J141" s="159"/>
      <c r="K141" s="202" t="s">
        <v>496</v>
      </c>
      <c r="L141" s="159"/>
      <c r="M141" s="203" t="s">
        <v>496</v>
      </c>
      <c r="N141" s="203"/>
      <c r="O141" s="203"/>
      <c r="P141" s="203"/>
      <c r="Q141" s="178"/>
    </row>
    <row r="142" spans="1:17" s="147" customFormat="1" ht="45" customHeight="1" x14ac:dyDescent="0.2">
      <c r="A142" s="208" t="s">
        <v>3161</v>
      </c>
      <c r="B142" s="198" t="s">
        <v>2749</v>
      </c>
      <c r="C142" s="198" t="s">
        <v>2750</v>
      </c>
      <c r="D142" s="158">
        <v>308.8</v>
      </c>
      <c r="E142" s="158" t="s">
        <v>2569</v>
      </c>
      <c r="F142" s="199">
        <v>41681</v>
      </c>
      <c r="G142" s="204" t="s">
        <v>2751</v>
      </c>
      <c r="H142" s="201">
        <v>6996</v>
      </c>
      <c r="I142" s="202" t="s">
        <v>496</v>
      </c>
      <c r="J142" s="159"/>
      <c r="K142" s="202" t="s">
        <v>496</v>
      </c>
      <c r="L142" s="159"/>
      <c r="M142" s="203"/>
      <c r="N142" s="203" t="s">
        <v>496</v>
      </c>
      <c r="O142" s="203"/>
      <c r="P142" s="203"/>
      <c r="Q142" s="178"/>
    </row>
    <row r="143" spans="1:17" s="147" customFormat="1" ht="45" customHeight="1" x14ac:dyDescent="0.2">
      <c r="A143" s="208" t="s">
        <v>3162</v>
      </c>
      <c r="B143" s="205" t="s">
        <v>2653</v>
      </c>
      <c r="C143" s="198" t="s">
        <v>2752</v>
      </c>
      <c r="D143" s="158">
        <v>1068</v>
      </c>
      <c r="E143" s="158" t="s">
        <v>2569</v>
      </c>
      <c r="F143" s="199">
        <v>41683</v>
      </c>
      <c r="G143" s="204" t="s">
        <v>2753</v>
      </c>
      <c r="H143" s="201">
        <v>7044</v>
      </c>
      <c r="I143" s="202" t="s">
        <v>496</v>
      </c>
      <c r="J143" s="159"/>
      <c r="K143" s="202" t="s">
        <v>496</v>
      </c>
      <c r="L143" s="159"/>
      <c r="M143" s="203"/>
      <c r="N143" s="203"/>
      <c r="O143" s="203"/>
      <c r="P143" s="203"/>
      <c r="Q143" s="178"/>
    </row>
    <row r="144" spans="1:17" s="147" customFormat="1" ht="45" customHeight="1" x14ac:dyDescent="0.2">
      <c r="A144" s="208" t="s">
        <v>3163</v>
      </c>
      <c r="B144" s="198" t="s">
        <v>2754</v>
      </c>
      <c r="C144" s="198" t="s">
        <v>2755</v>
      </c>
      <c r="D144" s="158">
        <v>1650</v>
      </c>
      <c r="E144" s="158" t="s">
        <v>2703</v>
      </c>
      <c r="F144" s="199">
        <v>41701</v>
      </c>
      <c r="G144" s="204" t="s">
        <v>2756</v>
      </c>
      <c r="H144" s="201">
        <v>7062</v>
      </c>
      <c r="I144" s="202" t="s">
        <v>496</v>
      </c>
      <c r="J144" s="159"/>
      <c r="K144" s="202" t="s">
        <v>496</v>
      </c>
      <c r="L144" s="159"/>
      <c r="M144" s="203"/>
      <c r="N144" s="203" t="s">
        <v>496</v>
      </c>
      <c r="O144" s="203"/>
      <c r="P144" s="203"/>
      <c r="Q144" s="178"/>
    </row>
    <row r="145" spans="1:17" s="147" customFormat="1" ht="35.1" customHeight="1" x14ac:dyDescent="0.2">
      <c r="A145" s="950" t="s">
        <v>3164</v>
      </c>
      <c r="B145" s="198" t="s">
        <v>2757</v>
      </c>
      <c r="C145" s="951" t="s">
        <v>2758</v>
      </c>
      <c r="D145" s="158">
        <v>236.45</v>
      </c>
      <c r="E145" s="158" t="s">
        <v>2703</v>
      </c>
      <c r="F145" s="199">
        <v>41705</v>
      </c>
      <c r="G145" s="204" t="s">
        <v>2759</v>
      </c>
      <c r="H145" s="201">
        <v>7065</v>
      </c>
      <c r="I145" s="202" t="s">
        <v>496</v>
      </c>
      <c r="J145" s="159"/>
      <c r="K145" s="202" t="s">
        <v>496</v>
      </c>
      <c r="L145" s="159"/>
      <c r="M145" s="203"/>
      <c r="N145" s="203" t="s">
        <v>496</v>
      </c>
      <c r="O145" s="203"/>
      <c r="P145" s="203"/>
      <c r="Q145" s="178"/>
    </row>
    <row r="146" spans="1:17" s="147" customFormat="1" ht="35.1" customHeight="1" x14ac:dyDescent="0.2">
      <c r="A146" s="950"/>
      <c r="B146" s="198" t="s">
        <v>2760</v>
      </c>
      <c r="C146" s="951"/>
      <c r="D146" s="158">
        <v>67.8</v>
      </c>
      <c r="E146" s="158" t="s">
        <v>2703</v>
      </c>
      <c r="F146" s="199">
        <v>41705</v>
      </c>
      <c r="G146" s="204" t="s">
        <v>2761</v>
      </c>
      <c r="H146" s="201">
        <v>7066</v>
      </c>
      <c r="I146" s="202" t="s">
        <v>496</v>
      </c>
      <c r="J146" s="159"/>
      <c r="K146" s="202" t="s">
        <v>496</v>
      </c>
      <c r="L146" s="159"/>
      <c r="M146" s="203"/>
      <c r="N146" s="203" t="s">
        <v>496</v>
      </c>
      <c r="O146" s="203"/>
      <c r="P146" s="203"/>
      <c r="Q146" s="178"/>
    </row>
    <row r="147" spans="1:17" s="147" customFormat="1" ht="35.1" customHeight="1" x14ac:dyDescent="0.2">
      <c r="A147" s="950"/>
      <c r="B147" s="198" t="s">
        <v>2762</v>
      </c>
      <c r="C147" s="951"/>
      <c r="D147" s="158">
        <v>3672.55</v>
      </c>
      <c r="E147" s="158" t="s">
        <v>2703</v>
      </c>
      <c r="F147" s="199">
        <v>41705</v>
      </c>
      <c r="G147" s="204" t="s">
        <v>2763</v>
      </c>
      <c r="H147" s="201">
        <v>7067</v>
      </c>
      <c r="I147" s="202" t="s">
        <v>496</v>
      </c>
      <c r="J147" s="159"/>
      <c r="K147" s="202" t="s">
        <v>496</v>
      </c>
      <c r="L147" s="159"/>
      <c r="M147" s="203"/>
      <c r="N147" s="203" t="s">
        <v>496</v>
      </c>
      <c r="O147" s="203"/>
      <c r="P147" s="203"/>
      <c r="Q147" s="178"/>
    </row>
    <row r="148" spans="1:17" s="147" customFormat="1" ht="35.1" customHeight="1" x14ac:dyDescent="0.2">
      <c r="A148" s="950"/>
      <c r="B148" s="198" t="s">
        <v>2764</v>
      </c>
      <c r="C148" s="951"/>
      <c r="D148" s="158">
        <v>1904.05</v>
      </c>
      <c r="E148" s="158" t="s">
        <v>2703</v>
      </c>
      <c r="F148" s="199">
        <v>41705</v>
      </c>
      <c r="G148" s="204" t="s">
        <v>2765</v>
      </c>
      <c r="H148" s="201">
        <v>7068</v>
      </c>
      <c r="I148" s="202" t="s">
        <v>496</v>
      </c>
      <c r="J148" s="159"/>
      <c r="K148" s="202" t="s">
        <v>496</v>
      </c>
      <c r="L148" s="159"/>
      <c r="M148" s="203"/>
      <c r="N148" s="203" t="s">
        <v>496</v>
      </c>
      <c r="O148" s="203"/>
      <c r="P148" s="203"/>
      <c r="Q148" s="178"/>
    </row>
    <row r="149" spans="1:17" s="147" customFormat="1" ht="35.1" customHeight="1" x14ac:dyDescent="0.2">
      <c r="A149" s="950" t="s">
        <v>3165</v>
      </c>
      <c r="B149" s="198" t="s">
        <v>2766</v>
      </c>
      <c r="C149" s="951" t="s">
        <v>2767</v>
      </c>
      <c r="D149" s="158">
        <v>472.5</v>
      </c>
      <c r="E149" s="158" t="s">
        <v>2703</v>
      </c>
      <c r="F149" s="199">
        <v>41701</v>
      </c>
      <c r="G149" s="204" t="s">
        <v>2768</v>
      </c>
      <c r="H149" s="201">
        <v>7061</v>
      </c>
      <c r="I149" s="202" t="s">
        <v>496</v>
      </c>
      <c r="J149" s="159"/>
      <c r="K149" s="202" t="s">
        <v>496</v>
      </c>
      <c r="L149" s="159"/>
      <c r="M149" s="203"/>
      <c r="N149" s="203" t="s">
        <v>496</v>
      </c>
      <c r="O149" s="203"/>
      <c r="P149" s="203"/>
      <c r="Q149" s="178"/>
    </row>
    <row r="150" spans="1:17" s="147" customFormat="1" ht="35.1" customHeight="1" x14ac:dyDescent="0.2">
      <c r="A150" s="950"/>
      <c r="B150" s="198" t="s">
        <v>2762</v>
      </c>
      <c r="C150" s="951"/>
      <c r="D150" s="158">
        <v>289.10000000000002</v>
      </c>
      <c r="E150" s="158" t="s">
        <v>2703</v>
      </c>
      <c r="F150" s="199">
        <v>41701</v>
      </c>
      <c r="G150" s="204" t="s">
        <v>2769</v>
      </c>
      <c r="H150" s="201">
        <v>7060</v>
      </c>
      <c r="I150" s="202" t="s">
        <v>496</v>
      </c>
      <c r="J150" s="159"/>
      <c r="K150" s="202" t="s">
        <v>496</v>
      </c>
      <c r="L150" s="159"/>
      <c r="M150" s="203"/>
      <c r="N150" s="203" t="s">
        <v>496</v>
      </c>
      <c r="O150" s="203"/>
      <c r="P150" s="203"/>
      <c r="Q150" s="178"/>
    </row>
    <row r="151" spans="1:17" s="147" customFormat="1" ht="64.5" customHeight="1" x14ac:dyDescent="0.2">
      <c r="A151" s="208" t="s">
        <v>3166</v>
      </c>
      <c r="B151" s="198" t="s">
        <v>2770</v>
      </c>
      <c r="C151" s="198" t="s">
        <v>2771</v>
      </c>
      <c r="D151" s="158">
        <v>1073.5</v>
      </c>
      <c r="E151" s="158" t="s">
        <v>2569</v>
      </c>
      <c r="F151" s="199">
        <v>41323</v>
      </c>
      <c r="G151" s="204" t="s">
        <v>2772</v>
      </c>
      <c r="H151" s="201">
        <v>7043</v>
      </c>
      <c r="I151" s="202" t="s">
        <v>496</v>
      </c>
      <c r="J151" s="159"/>
      <c r="K151" s="202" t="s">
        <v>496</v>
      </c>
      <c r="L151" s="159"/>
      <c r="M151" s="203"/>
      <c r="N151" s="203" t="s">
        <v>496</v>
      </c>
      <c r="O151" s="203"/>
      <c r="P151" s="203"/>
      <c r="Q151" s="178"/>
    </row>
    <row r="152" spans="1:17" s="147" customFormat="1" ht="35.1" customHeight="1" x14ac:dyDescent="0.2">
      <c r="A152" s="950" t="s">
        <v>3167</v>
      </c>
      <c r="B152" s="198" t="s">
        <v>2551</v>
      </c>
      <c r="C152" s="951" t="s">
        <v>2737</v>
      </c>
      <c r="D152" s="158">
        <v>211.88</v>
      </c>
      <c r="E152" s="158" t="s">
        <v>2569</v>
      </c>
      <c r="F152" s="199">
        <v>41681</v>
      </c>
      <c r="G152" s="958" t="s">
        <v>2773</v>
      </c>
      <c r="H152" s="201">
        <v>6997</v>
      </c>
      <c r="I152" s="202" t="s">
        <v>496</v>
      </c>
      <c r="J152" s="159"/>
      <c r="K152" s="202" t="s">
        <v>496</v>
      </c>
      <c r="L152" s="159"/>
      <c r="M152" s="203" t="s">
        <v>496</v>
      </c>
      <c r="N152" s="203"/>
      <c r="O152" s="203"/>
      <c r="P152" s="203"/>
      <c r="Q152" s="178"/>
    </row>
    <row r="153" spans="1:17" s="147" customFormat="1" ht="35.1" customHeight="1" x14ac:dyDescent="0.2">
      <c r="A153" s="950"/>
      <c r="B153" s="198" t="s">
        <v>2556</v>
      </c>
      <c r="C153" s="951"/>
      <c r="D153" s="158">
        <v>150</v>
      </c>
      <c r="E153" s="158" t="s">
        <v>2569</v>
      </c>
      <c r="F153" s="199">
        <v>41681</v>
      </c>
      <c r="G153" s="958"/>
      <c r="H153" s="201">
        <v>6998</v>
      </c>
      <c r="I153" s="202" t="s">
        <v>496</v>
      </c>
      <c r="J153" s="159"/>
      <c r="K153" s="202" t="s">
        <v>496</v>
      </c>
      <c r="L153" s="159"/>
      <c r="M153" s="203" t="s">
        <v>496</v>
      </c>
      <c r="N153" s="203"/>
      <c r="O153" s="203"/>
      <c r="P153" s="203"/>
      <c r="Q153" s="178"/>
    </row>
    <row r="154" spans="1:17" s="147" customFormat="1" ht="35.1" customHeight="1" x14ac:dyDescent="0.2">
      <c r="A154" s="208" t="s">
        <v>3168</v>
      </c>
      <c r="B154" s="198" t="s">
        <v>2774</v>
      </c>
      <c r="C154" s="198" t="s">
        <v>2775</v>
      </c>
      <c r="D154" s="158">
        <v>4626</v>
      </c>
      <c r="E154" s="158" t="s">
        <v>2569</v>
      </c>
      <c r="F154" s="199">
        <v>41695</v>
      </c>
      <c r="G154" s="204" t="s">
        <v>2776</v>
      </c>
      <c r="H154" s="201">
        <v>7054</v>
      </c>
      <c r="I154" s="202" t="s">
        <v>496</v>
      </c>
      <c r="J154" s="159"/>
      <c r="K154" s="202" t="s">
        <v>496</v>
      </c>
      <c r="L154" s="159"/>
      <c r="M154" s="203" t="s">
        <v>496</v>
      </c>
      <c r="N154" s="203"/>
      <c r="O154" s="203"/>
      <c r="P154" s="203"/>
      <c r="Q154" s="178"/>
    </row>
    <row r="155" spans="1:17" s="147" customFormat="1" ht="35.1" customHeight="1" x14ac:dyDescent="0.2">
      <c r="A155" s="208" t="s">
        <v>3169</v>
      </c>
      <c r="B155" s="198" t="s">
        <v>2777</v>
      </c>
      <c r="C155" s="198" t="s">
        <v>2755</v>
      </c>
      <c r="D155" s="158">
        <v>340</v>
      </c>
      <c r="E155" s="158" t="s">
        <v>2569</v>
      </c>
      <c r="F155" s="199">
        <v>41697</v>
      </c>
      <c r="G155" s="204" t="s">
        <v>2778</v>
      </c>
      <c r="H155" s="201">
        <v>7058</v>
      </c>
      <c r="I155" s="202" t="s">
        <v>496</v>
      </c>
      <c r="J155" s="159"/>
      <c r="K155" s="202" t="s">
        <v>496</v>
      </c>
      <c r="L155" s="159"/>
      <c r="M155" s="203" t="s">
        <v>496</v>
      </c>
      <c r="N155" s="203"/>
      <c r="O155" s="203"/>
      <c r="P155" s="203"/>
      <c r="Q155" s="178"/>
    </row>
    <row r="156" spans="1:17" s="147" customFormat="1" ht="35.1" customHeight="1" x14ac:dyDescent="0.2">
      <c r="A156" s="208" t="s">
        <v>3170</v>
      </c>
      <c r="B156" s="198" t="s">
        <v>2779</v>
      </c>
      <c r="C156" s="198" t="s">
        <v>2780</v>
      </c>
      <c r="D156" s="158">
        <v>4894</v>
      </c>
      <c r="E156" s="158" t="s">
        <v>2703</v>
      </c>
      <c r="F156" s="199">
        <v>41704</v>
      </c>
      <c r="G156" s="204" t="s">
        <v>2781</v>
      </c>
      <c r="H156" s="201">
        <v>7064</v>
      </c>
      <c r="I156" s="202" t="s">
        <v>496</v>
      </c>
      <c r="J156" s="159"/>
      <c r="K156" s="202" t="s">
        <v>496</v>
      </c>
      <c r="L156" s="159"/>
      <c r="M156" s="203"/>
      <c r="N156" s="203" t="s">
        <v>496</v>
      </c>
      <c r="O156" s="203"/>
      <c r="P156" s="203"/>
      <c r="Q156" s="178"/>
    </row>
    <row r="157" spans="1:17" s="147" customFormat="1" ht="35.1" customHeight="1" x14ac:dyDescent="0.2">
      <c r="A157" s="208" t="s">
        <v>3171</v>
      </c>
      <c r="B157" s="198" t="s">
        <v>2782</v>
      </c>
      <c r="C157" s="198" t="s">
        <v>2783</v>
      </c>
      <c r="D157" s="158">
        <v>319.99</v>
      </c>
      <c r="E157" s="158" t="s">
        <v>2569</v>
      </c>
      <c r="F157" s="199">
        <v>41696</v>
      </c>
      <c r="G157" s="204" t="s">
        <v>2784</v>
      </c>
      <c r="H157" s="201" t="s">
        <v>2785</v>
      </c>
      <c r="I157" s="202" t="s">
        <v>496</v>
      </c>
      <c r="J157" s="159"/>
      <c r="K157" s="202" t="s">
        <v>496</v>
      </c>
      <c r="L157" s="159"/>
      <c r="M157" s="203"/>
      <c r="N157" s="203"/>
      <c r="O157" s="203" t="s">
        <v>496</v>
      </c>
      <c r="P157" s="203"/>
      <c r="Q157" s="178"/>
    </row>
    <row r="158" spans="1:17" s="147" customFormat="1" ht="35.1" customHeight="1" x14ac:dyDescent="0.2">
      <c r="A158" s="950" t="s">
        <v>3172</v>
      </c>
      <c r="B158" s="198" t="s">
        <v>2576</v>
      </c>
      <c r="C158" s="951" t="s">
        <v>2558</v>
      </c>
      <c r="D158" s="158">
        <v>1100</v>
      </c>
      <c r="E158" s="158" t="s">
        <v>2703</v>
      </c>
      <c r="F158" s="199">
        <v>41708</v>
      </c>
      <c r="G158" s="204" t="s">
        <v>2786</v>
      </c>
      <c r="H158" s="201">
        <v>7070</v>
      </c>
      <c r="I158" s="202" t="s">
        <v>496</v>
      </c>
      <c r="J158" s="159"/>
      <c r="K158" s="202" t="s">
        <v>496</v>
      </c>
      <c r="L158" s="159"/>
      <c r="M158" s="203" t="s">
        <v>496</v>
      </c>
      <c r="N158" s="203"/>
      <c r="O158" s="203"/>
      <c r="P158" s="203"/>
      <c r="Q158" s="178"/>
    </row>
    <row r="159" spans="1:17" s="147" customFormat="1" ht="35.1" customHeight="1" x14ac:dyDescent="0.2">
      <c r="A159" s="950"/>
      <c r="B159" s="198" t="s">
        <v>2787</v>
      </c>
      <c r="C159" s="951"/>
      <c r="D159" s="158">
        <v>600</v>
      </c>
      <c r="E159" s="158" t="s">
        <v>2703</v>
      </c>
      <c r="F159" s="199">
        <v>41708</v>
      </c>
      <c r="G159" s="204" t="s">
        <v>2786</v>
      </c>
      <c r="H159" s="201">
        <v>7071</v>
      </c>
      <c r="I159" s="202" t="s">
        <v>496</v>
      </c>
      <c r="J159" s="159"/>
      <c r="K159" s="202" t="s">
        <v>496</v>
      </c>
      <c r="L159" s="159"/>
      <c r="M159" s="203"/>
      <c r="N159" s="203"/>
      <c r="O159" s="203" t="s">
        <v>496</v>
      </c>
      <c r="P159" s="203"/>
      <c r="Q159" s="178"/>
    </row>
    <row r="160" spans="1:17" s="147" customFormat="1" ht="35.1" customHeight="1" x14ac:dyDescent="0.2">
      <c r="A160" s="950"/>
      <c r="B160" s="198" t="s">
        <v>2788</v>
      </c>
      <c r="C160" s="951"/>
      <c r="D160" s="158">
        <v>2300</v>
      </c>
      <c r="E160" s="158" t="s">
        <v>2703</v>
      </c>
      <c r="F160" s="199">
        <v>41708</v>
      </c>
      <c r="G160" s="204" t="s">
        <v>2786</v>
      </c>
      <c r="H160" s="201">
        <v>7072</v>
      </c>
      <c r="I160" s="202" t="s">
        <v>496</v>
      </c>
      <c r="J160" s="159"/>
      <c r="K160" s="202" t="s">
        <v>496</v>
      </c>
      <c r="L160" s="159"/>
      <c r="M160" s="203"/>
      <c r="N160" s="203"/>
      <c r="O160" s="203" t="s">
        <v>496</v>
      </c>
      <c r="P160" s="203"/>
      <c r="Q160" s="178"/>
    </row>
    <row r="161" spans="1:17" s="147" customFormat="1" ht="35.1" customHeight="1" x14ac:dyDescent="0.2">
      <c r="A161" s="950" t="s">
        <v>3173</v>
      </c>
      <c r="B161" s="198" t="s">
        <v>2554</v>
      </c>
      <c r="C161" s="951" t="s">
        <v>2789</v>
      </c>
      <c r="D161" s="158">
        <v>775.63</v>
      </c>
      <c r="E161" s="158" t="s">
        <v>2569</v>
      </c>
      <c r="F161" s="956">
        <v>41690</v>
      </c>
      <c r="G161" s="952" t="s">
        <v>2790</v>
      </c>
      <c r="H161" s="201">
        <v>7049</v>
      </c>
      <c r="I161" s="202" t="s">
        <v>496</v>
      </c>
      <c r="J161" s="159"/>
      <c r="K161" s="202" t="s">
        <v>496</v>
      </c>
      <c r="L161" s="159"/>
      <c r="M161" s="203" t="s">
        <v>496</v>
      </c>
      <c r="N161" s="203"/>
      <c r="O161" s="203"/>
      <c r="P161" s="203"/>
      <c r="Q161" s="178"/>
    </row>
    <row r="162" spans="1:17" s="147" customFormat="1" ht="35.1" customHeight="1" x14ac:dyDescent="0.2">
      <c r="A162" s="950"/>
      <c r="B162" s="198" t="s">
        <v>2551</v>
      </c>
      <c r="C162" s="951"/>
      <c r="D162" s="158">
        <v>596.64</v>
      </c>
      <c r="E162" s="158" t="s">
        <v>2569</v>
      </c>
      <c r="F162" s="956"/>
      <c r="G162" s="952"/>
      <c r="H162" s="201">
        <v>7048</v>
      </c>
      <c r="I162" s="202" t="s">
        <v>496</v>
      </c>
      <c r="J162" s="159"/>
      <c r="K162" s="202" t="s">
        <v>496</v>
      </c>
      <c r="L162" s="159"/>
      <c r="M162" s="203" t="s">
        <v>496</v>
      </c>
      <c r="N162" s="203"/>
      <c r="O162" s="203"/>
      <c r="P162" s="203"/>
      <c r="Q162" s="178"/>
    </row>
    <row r="163" spans="1:17" s="147" customFormat="1" ht="35.1" customHeight="1" x14ac:dyDescent="0.2">
      <c r="A163" s="208" t="s">
        <v>3174</v>
      </c>
      <c r="B163" s="198" t="s">
        <v>2551</v>
      </c>
      <c r="C163" s="198" t="s">
        <v>2664</v>
      </c>
      <c r="D163" s="158">
        <v>81.36</v>
      </c>
      <c r="E163" s="158" t="s">
        <v>2569</v>
      </c>
      <c r="F163" s="199">
        <v>41691</v>
      </c>
      <c r="G163" s="204" t="s">
        <v>2791</v>
      </c>
      <c r="H163" s="201">
        <v>7050</v>
      </c>
      <c r="I163" s="202" t="s">
        <v>496</v>
      </c>
      <c r="J163" s="159"/>
      <c r="K163" s="202" t="s">
        <v>496</v>
      </c>
      <c r="L163" s="159"/>
      <c r="M163" s="203" t="s">
        <v>496</v>
      </c>
      <c r="N163" s="203"/>
      <c r="O163" s="203"/>
      <c r="P163" s="203"/>
      <c r="Q163" s="178"/>
    </row>
    <row r="164" spans="1:17" s="147" customFormat="1" ht="35.1" customHeight="1" x14ac:dyDescent="0.2">
      <c r="A164" s="950" t="s">
        <v>3175</v>
      </c>
      <c r="B164" s="198" t="s">
        <v>2554</v>
      </c>
      <c r="C164" s="951" t="s">
        <v>2737</v>
      </c>
      <c r="D164" s="158">
        <v>169.5</v>
      </c>
      <c r="E164" s="158" t="s">
        <v>2569</v>
      </c>
      <c r="F164" s="199">
        <v>41691</v>
      </c>
      <c r="G164" s="952" t="s">
        <v>2791</v>
      </c>
      <c r="H164" s="201">
        <v>7053</v>
      </c>
      <c r="I164" s="202" t="s">
        <v>496</v>
      </c>
      <c r="J164" s="159"/>
      <c r="K164" s="202" t="s">
        <v>496</v>
      </c>
      <c r="L164" s="159"/>
      <c r="M164" s="203" t="s">
        <v>496</v>
      </c>
      <c r="N164" s="203"/>
      <c r="O164" s="203"/>
      <c r="P164" s="203"/>
      <c r="Q164" s="178"/>
    </row>
    <row r="165" spans="1:17" s="147" customFormat="1" ht="35.1" customHeight="1" x14ac:dyDescent="0.2">
      <c r="A165" s="950"/>
      <c r="B165" s="198" t="s">
        <v>2556</v>
      </c>
      <c r="C165" s="951"/>
      <c r="D165" s="158">
        <v>120</v>
      </c>
      <c r="E165" s="158" t="s">
        <v>2569</v>
      </c>
      <c r="F165" s="199">
        <v>41691</v>
      </c>
      <c r="G165" s="952"/>
      <c r="H165" s="201">
        <v>7052</v>
      </c>
      <c r="I165" s="202" t="s">
        <v>496</v>
      </c>
      <c r="J165" s="159"/>
      <c r="K165" s="202" t="s">
        <v>496</v>
      </c>
      <c r="L165" s="159"/>
      <c r="M165" s="203" t="s">
        <v>496</v>
      </c>
      <c r="N165" s="203"/>
      <c r="O165" s="203"/>
      <c r="P165" s="203"/>
      <c r="Q165" s="178"/>
    </row>
    <row r="166" spans="1:17" s="147" customFormat="1" ht="35.1" customHeight="1" x14ac:dyDescent="0.2">
      <c r="A166" s="950" t="s">
        <v>3176</v>
      </c>
      <c r="B166" s="198" t="s">
        <v>2710</v>
      </c>
      <c r="C166" s="951" t="s">
        <v>2792</v>
      </c>
      <c r="D166" s="158">
        <v>925</v>
      </c>
      <c r="E166" s="158" t="s">
        <v>2703</v>
      </c>
      <c r="F166" s="199">
        <v>41709</v>
      </c>
      <c r="G166" s="204" t="s">
        <v>2793</v>
      </c>
      <c r="H166" s="201">
        <v>7081</v>
      </c>
      <c r="I166" s="202" t="s">
        <v>496</v>
      </c>
      <c r="J166" s="159"/>
      <c r="K166" s="202" t="s">
        <v>496</v>
      </c>
      <c r="L166" s="159"/>
      <c r="M166" s="203" t="s">
        <v>496</v>
      </c>
      <c r="N166" s="203"/>
      <c r="O166" s="203"/>
      <c r="P166" s="203"/>
      <c r="Q166" s="178"/>
    </row>
    <row r="167" spans="1:17" s="147" customFormat="1" ht="35.1" customHeight="1" x14ac:dyDescent="0.2">
      <c r="A167" s="950"/>
      <c r="B167" s="198" t="s">
        <v>2685</v>
      </c>
      <c r="C167" s="951"/>
      <c r="D167" s="158">
        <v>1374.8</v>
      </c>
      <c r="E167" s="158" t="s">
        <v>2703</v>
      </c>
      <c r="F167" s="199">
        <v>41709</v>
      </c>
      <c r="G167" s="204" t="s">
        <v>2793</v>
      </c>
      <c r="H167" s="201">
        <v>7079</v>
      </c>
      <c r="I167" s="202" t="s">
        <v>496</v>
      </c>
      <c r="J167" s="159"/>
      <c r="K167" s="202" t="s">
        <v>496</v>
      </c>
      <c r="L167" s="159"/>
      <c r="M167" s="203" t="s">
        <v>496</v>
      </c>
      <c r="N167" s="203"/>
      <c r="O167" s="203"/>
      <c r="P167" s="203"/>
      <c r="Q167" s="178"/>
    </row>
    <row r="168" spans="1:17" s="147" customFormat="1" ht="35.1" customHeight="1" x14ac:dyDescent="0.2">
      <c r="A168" s="950"/>
      <c r="B168" s="198" t="s">
        <v>2709</v>
      </c>
      <c r="C168" s="951"/>
      <c r="D168" s="158">
        <v>1666</v>
      </c>
      <c r="E168" s="158" t="s">
        <v>2703</v>
      </c>
      <c r="F168" s="199">
        <v>41709</v>
      </c>
      <c r="G168" s="204" t="s">
        <v>2793</v>
      </c>
      <c r="H168" s="201">
        <v>7082</v>
      </c>
      <c r="I168" s="202" t="s">
        <v>496</v>
      </c>
      <c r="J168" s="159"/>
      <c r="K168" s="202" t="s">
        <v>496</v>
      </c>
      <c r="L168" s="159"/>
      <c r="M168" s="203" t="s">
        <v>496</v>
      </c>
      <c r="N168" s="203"/>
      <c r="O168" s="203"/>
      <c r="P168" s="203"/>
      <c r="Q168" s="178"/>
    </row>
    <row r="169" spans="1:17" s="147" customFormat="1" ht="35.1" customHeight="1" x14ac:dyDescent="0.2">
      <c r="A169" s="950" t="s">
        <v>3177</v>
      </c>
      <c r="B169" s="198" t="s">
        <v>2542</v>
      </c>
      <c r="C169" s="951" t="s">
        <v>2794</v>
      </c>
      <c r="D169" s="158">
        <v>5118.83</v>
      </c>
      <c r="E169" s="158" t="s">
        <v>2703</v>
      </c>
      <c r="F169" s="956">
        <v>41708</v>
      </c>
      <c r="G169" s="204" t="s">
        <v>2795</v>
      </c>
      <c r="H169" s="201">
        <v>7073</v>
      </c>
      <c r="I169" s="202" t="s">
        <v>496</v>
      </c>
      <c r="J169" s="159"/>
      <c r="K169" s="202" t="s">
        <v>496</v>
      </c>
      <c r="L169" s="159"/>
      <c r="M169" s="203" t="s">
        <v>496</v>
      </c>
      <c r="N169" s="203"/>
      <c r="O169" s="203"/>
      <c r="P169" s="203"/>
      <c r="Q169" s="178"/>
    </row>
    <row r="170" spans="1:17" s="147" customFormat="1" ht="35.1" customHeight="1" x14ac:dyDescent="0.2">
      <c r="A170" s="950"/>
      <c r="B170" s="198" t="s">
        <v>2796</v>
      </c>
      <c r="C170" s="951"/>
      <c r="D170" s="158">
        <v>512</v>
      </c>
      <c r="E170" s="158" t="s">
        <v>2703</v>
      </c>
      <c r="F170" s="956"/>
      <c r="G170" s="204" t="s">
        <v>2797</v>
      </c>
      <c r="H170" s="201">
        <v>7074</v>
      </c>
      <c r="I170" s="202" t="s">
        <v>496</v>
      </c>
      <c r="J170" s="159"/>
      <c r="K170" s="202" t="s">
        <v>496</v>
      </c>
      <c r="L170" s="159"/>
      <c r="M170" s="203" t="s">
        <v>496</v>
      </c>
      <c r="N170" s="203"/>
      <c r="O170" s="203"/>
      <c r="P170" s="203"/>
      <c r="Q170" s="178"/>
    </row>
    <row r="171" spans="1:17" s="147" customFormat="1" ht="35.1" customHeight="1" x14ac:dyDescent="0.2">
      <c r="A171" s="950"/>
      <c r="B171" s="198" t="s">
        <v>2798</v>
      </c>
      <c r="C171" s="951"/>
      <c r="D171" s="158">
        <v>3448.35</v>
      </c>
      <c r="E171" s="158" t="s">
        <v>2703</v>
      </c>
      <c r="F171" s="956"/>
      <c r="G171" s="204" t="s">
        <v>2799</v>
      </c>
      <c r="H171" s="201">
        <v>7076</v>
      </c>
      <c r="I171" s="202" t="s">
        <v>496</v>
      </c>
      <c r="J171" s="159"/>
      <c r="K171" s="202" t="s">
        <v>496</v>
      </c>
      <c r="L171" s="159"/>
      <c r="M171" s="203" t="s">
        <v>496</v>
      </c>
      <c r="N171" s="203"/>
      <c r="O171" s="203"/>
      <c r="P171" s="203"/>
      <c r="Q171" s="178"/>
    </row>
    <row r="172" spans="1:17" s="147" customFormat="1" ht="35.1" customHeight="1" x14ac:dyDescent="0.2">
      <c r="A172" s="950"/>
      <c r="B172" s="198" t="s">
        <v>2800</v>
      </c>
      <c r="C172" s="951"/>
      <c r="D172" s="158">
        <v>2939.1</v>
      </c>
      <c r="E172" s="158" t="s">
        <v>2703</v>
      </c>
      <c r="F172" s="956"/>
      <c r="G172" s="204" t="s">
        <v>2799</v>
      </c>
      <c r="H172" s="201">
        <v>7077</v>
      </c>
      <c r="I172" s="202" t="s">
        <v>496</v>
      </c>
      <c r="J172" s="159"/>
      <c r="K172" s="202" t="s">
        <v>496</v>
      </c>
      <c r="L172" s="159"/>
      <c r="M172" s="203" t="s">
        <v>496</v>
      </c>
      <c r="N172" s="203"/>
      <c r="O172" s="203"/>
      <c r="P172" s="203"/>
      <c r="Q172" s="178"/>
    </row>
    <row r="173" spans="1:17" s="147" customFormat="1" ht="35.1" customHeight="1" x14ac:dyDescent="0.2">
      <c r="A173" s="950" t="s">
        <v>3178</v>
      </c>
      <c r="B173" s="198" t="s">
        <v>2801</v>
      </c>
      <c r="C173" s="951" t="s">
        <v>2794</v>
      </c>
      <c r="D173" s="158">
        <v>2975</v>
      </c>
      <c r="E173" s="158" t="s">
        <v>2703</v>
      </c>
      <c r="F173" s="956">
        <v>41716</v>
      </c>
      <c r="G173" s="204" t="s">
        <v>2802</v>
      </c>
      <c r="H173" s="201">
        <v>7085</v>
      </c>
      <c r="I173" s="202" t="s">
        <v>496</v>
      </c>
      <c r="J173" s="159"/>
      <c r="K173" s="202" t="s">
        <v>496</v>
      </c>
      <c r="L173" s="159"/>
      <c r="M173" s="203"/>
      <c r="N173" s="203"/>
      <c r="O173" s="203" t="s">
        <v>496</v>
      </c>
      <c r="P173" s="203"/>
      <c r="Q173" s="178"/>
    </row>
    <row r="174" spans="1:17" s="147" customFormat="1" ht="35.1" customHeight="1" x14ac:dyDescent="0.2">
      <c r="A174" s="950"/>
      <c r="B174" s="198" t="s">
        <v>2803</v>
      </c>
      <c r="C174" s="951"/>
      <c r="D174" s="158">
        <v>462.5</v>
      </c>
      <c r="E174" s="158" t="s">
        <v>2703</v>
      </c>
      <c r="F174" s="956"/>
      <c r="G174" s="204" t="s">
        <v>2804</v>
      </c>
      <c r="H174" s="201">
        <v>7086</v>
      </c>
      <c r="I174" s="202" t="s">
        <v>496</v>
      </c>
      <c r="J174" s="159"/>
      <c r="K174" s="202" t="s">
        <v>496</v>
      </c>
      <c r="L174" s="159"/>
      <c r="M174" s="203" t="s">
        <v>496</v>
      </c>
      <c r="N174" s="203"/>
      <c r="O174" s="203"/>
      <c r="P174" s="203"/>
      <c r="Q174" s="178"/>
    </row>
    <row r="175" spans="1:17" s="147" customFormat="1" ht="63" customHeight="1" x14ac:dyDescent="0.2">
      <c r="A175" s="208" t="s">
        <v>3179</v>
      </c>
      <c r="B175" s="198" t="s">
        <v>2805</v>
      </c>
      <c r="C175" s="198" t="s">
        <v>2794</v>
      </c>
      <c r="D175" s="158">
        <v>136</v>
      </c>
      <c r="E175" s="158" t="s">
        <v>2703</v>
      </c>
      <c r="F175" s="199">
        <v>41701</v>
      </c>
      <c r="G175" s="204" t="s">
        <v>2806</v>
      </c>
      <c r="H175" s="201">
        <v>7063</v>
      </c>
      <c r="I175" s="202" t="s">
        <v>496</v>
      </c>
      <c r="J175" s="159"/>
      <c r="K175" s="202" t="s">
        <v>496</v>
      </c>
      <c r="L175" s="159"/>
      <c r="M175" s="203"/>
      <c r="N175" s="203" t="s">
        <v>496</v>
      </c>
      <c r="O175" s="203"/>
      <c r="P175" s="203"/>
      <c r="Q175" s="178"/>
    </row>
    <row r="176" spans="1:17" s="147" customFormat="1" ht="49.5" customHeight="1" x14ac:dyDescent="0.2">
      <c r="A176" s="208" t="s">
        <v>3180</v>
      </c>
      <c r="B176" s="955" t="s">
        <v>2564</v>
      </c>
      <c r="C176" s="951" t="s">
        <v>2807</v>
      </c>
      <c r="D176" s="158">
        <v>8524</v>
      </c>
      <c r="E176" s="158" t="s">
        <v>2703</v>
      </c>
      <c r="F176" s="199">
        <v>41729</v>
      </c>
      <c r="G176" s="204" t="s">
        <v>2808</v>
      </c>
      <c r="H176" s="201">
        <v>7104</v>
      </c>
      <c r="I176" s="202" t="s">
        <v>496</v>
      </c>
      <c r="J176" s="159"/>
      <c r="K176" s="202" t="s">
        <v>496</v>
      </c>
      <c r="L176" s="159"/>
      <c r="M176" s="203"/>
      <c r="N176" s="203" t="s">
        <v>496</v>
      </c>
      <c r="O176" s="203"/>
      <c r="P176" s="203"/>
      <c r="Q176" s="178"/>
    </row>
    <row r="177" spans="1:17" s="147" customFormat="1" ht="77.25" customHeight="1" x14ac:dyDescent="0.2">
      <c r="A177" s="209" t="s">
        <v>2809</v>
      </c>
      <c r="B177" s="955"/>
      <c r="C177" s="951"/>
      <c r="D177" s="158">
        <v>4416.04</v>
      </c>
      <c r="E177" s="158" t="s">
        <v>2625</v>
      </c>
      <c r="F177" s="199">
        <v>41896</v>
      </c>
      <c r="G177" s="204" t="s">
        <v>2810</v>
      </c>
      <c r="H177" s="201" t="s">
        <v>2811</v>
      </c>
      <c r="I177" s="202" t="s">
        <v>496</v>
      </c>
      <c r="J177" s="159"/>
      <c r="K177" s="202" t="s">
        <v>496</v>
      </c>
      <c r="L177" s="159"/>
      <c r="M177" s="203"/>
      <c r="N177" s="203" t="s">
        <v>496</v>
      </c>
      <c r="O177" s="203"/>
      <c r="P177" s="203"/>
      <c r="Q177" s="178"/>
    </row>
    <row r="178" spans="1:17" s="147" customFormat="1" ht="42.75" customHeight="1" x14ac:dyDescent="0.2">
      <c r="A178" s="208" t="s">
        <v>3181</v>
      </c>
      <c r="B178" s="198" t="s">
        <v>2812</v>
      </c>
      <c r="C178" s="198" t="s">
        <v>2813</v>
      </c>
      <c r="D178" s="158">
        <v>267.89</v>
      </c>
      <c r="E178" s="158" t="s">
        <v>2703</v>
      </c>
      <c r="F178" s="199">
        <v>41712</v>
      </c>
      <c r="G178" s="204" t="s">
        <v>2814</v>
      </c>
      <c r="H178" s="201">
        <v>7083</v>
      </c>
      <c r="I178" s="202" t="s">
        <v>496</v>
      </c>
      <c r="J178" s="159"/>
      <c r="K178" s="202" t="s">
        <v>496</v>
      </c>
      <c r="L178" s="159"/>
      <c r="M178" s="203"/>
      <c r="N178" s="203" t="s">
        <v>496</v>
      </c>
      <c r="O178" s="203"/>
      <c r="P178" s="203"/>
      <c r="Q178" s="178"/>
    </row>
    <row r="179" spans="1:17" s="147" customFormat="1" ht="32.25" customHeight="1" x14ac:dyDescent="0.2">
      <c r="A179" s="950" t="s">
        <v>3182</v>
      </c>
      <c r="B179" s="198" t="s">
        <v>1160</v>
      </c>
      <c r="C179" s="951" t="s">
        <v>2815</v>
      </c>
      <c r="D179" s="158">
        <v>379.6</v>
      </c>
      <c r="E179" s="158" t="s">
        <v>2703</v>
      </c>
      <c r="F179" s="956">
        <v>41725</v>
      </c>
      <c r="G179" s="958" t="s">
        <v>2816</v>
      </c>
      <c r="H179" s="201">
        <v>7092</v>
      </c>
      <c r="I179" s="202" t="s">
        <v>496</v>
      </c>
      <c r="J179" s="159"/>
      <c r="K179" s="202" t="s">
        <v>496</v>
      </c>
      <c r="L179" s="159"/>
      <c r="M179" s="203" t="s">
        <v>496</v>
      </c>
      <c r="N179" s="203"/>
      <c r="O179" s="203"/>
      <c r="P179" s="203"/>
      <c r="Q179" s="178"/>
    </row>
    <row r="180" spans="1:17" s="147" customFormat="1" ht="32.25" customHeight="1" x14ac:dyDescent="0.2">
      <c r="A180" s="950"/>
      <c r="B180" s="198" t="s">
        <v>2817</v>
      </c>
      <c r="C180" s="951"/>
      <c r="D180" s="158">
        <v>379.6</v>
      </c>
      <c r="E180" s="158" t="s">
        <v>2703</v>
      </c>
      <c r="F180" s="956"/>
      <c r="G180" s="958"/>
      <c r="H180" s="201">
        <v>7093</v>
      </c>
      <c r="I180" s="202" t="s">
        <v>496</v>
      </c>
      <c r="J180" s="159"/>
      <c r="K180" s="202" t="s">
        <v>496</v>
      </c>
      <c r="L180" s="159"/>
      <c r="M180" s="203" t="s">
        <v>496</v>
      </c>
      <c r="N180" s="203"/>
      <c r="O180" s="203"/>
      <c r="P180" s="203"/>
      <c r="Q180" s="178"/>
    </row>
    <row r="181" spans="1:17" s="147" customFormat="1" ht="32.25" customHeight="1" x14ac:dyDescent="0.2">
      <c r="A181" s="950"/>
      <c r="B181" s="198" t="s">
        <v>2818</v>
      </c>
      <c r="C181" s="951"/>
      <c r="D181" s="158">
        <v>204.75</v>
      </c>
      <c r="E181" s="158" t="s">
        <v>2703</v>
      </c>
      <c r="F181" s="956"/>
      <c r="G181" s="958"/>
      <c r="H181" s="201">
        <v>7095</v>
      </c>
      <c r="I181" s="202" t="s">
        <v>496</v>
      </c>
      <c r="J181" s="159"/>
      <c r="K181" s="202" t="s">
        <v>496</v>
      </c>
      <c r="L181" s="159"/>
      <c r="M181" s="203" t="s">
        <v>496</v>
      </c>
      <c r="N181" s="203"/>
      <c r="O181" s="203"/>
      <c r="P181" s="203"/>
      <c r="Q181" s="178"/>
    </row>
    <row r="182" spans="1:17" s="147" customFormat="1" ht="32.25" customHeight="1" x14ac:dyDescent="0.2">
      <c r="A182" s="950"/>
      <c r="B182" s="198" t="s">
        <v>2819</v>
      </c>
      <c r="C182" s="951"/>
      <c r="D182" s="158">
        <v>49.7</v>
      </c>
      <c r="E182" s="158" t="s">
        <v>2703</v>
      </c>
      <c r="F182" s="956"/>
      <c r="G182" s="958"/>
      <c r="H182" s="201">
        <v>7096</v>
      </c>
      <c r="I182" s="202" t="s">
        <v>496</v>
      </c>
      <c r="J182" s="159"/>
      <c r="K182" s="202" t="s">
        <v>496</v>
      </c>
      <c r="L182" s="159"/>
      <c r="M182" s="203" t="s">
        <v>496</v>
      </c>
      <c r="N182" s="203"/>
      <c r="O182" s="203"/>
      <c r="P182" s="203"/>
      <c r="Q182" s="178"/>
    </row>
    <row r="183" spans="1:17" s="147" customFormat="1" ht="32.25" customHeight="1" x14ac:dyDescent="0.2">
      <c r="A183" s="950"/>
      <c r="B183" s="198" t="s">
        <v>2820</v>
      </c>
      <c r="C183" s="951"/>
      <c r="D183" s="158">
        <v>158.19999999999999</v>
      </c>
      <c r="E183" s="158" t="s">
        <v>2703</v>
      </c>
      <c r="F183" s="956"/>
      <c r="G183" s="958"/>
      <c r="H183" s="201">
        <v>7097</v>
      </c>
      <c r="I183" s="202" t="s">
        <v>496</v>
      </c>
      <c r="J183" s="159"/>
      <c r="K183" s="202" t="s">
        <v>496</v>
      </c>
      <c r="L183" s="159"/>
      <c r="M183" s="203"/>
      <c r="N183" s="203" t="s">
        <v>496</v>
      </c>
      <c r="O183" s="203"/>
      <c r="P183" s="203"/>
      <c r="Q183" s="178"/>
    </row>
    <row r="184" spans="1:17" s="147" customFormat="1" ht="32.25" customHeight="1" x14ac:dyDescent="0.2">
      <c r="A184" s="950"/>
      <c r="B184" s="198" t="s">
        <v>2821</v>
      </c>
      <c r="C184" s="951"/>
      <c r="D184" s="158">
        <v>226</v>
      </c>
      <c r="E184" s="158" t="s">
        <v>2703</v>
      </c>
      <c r="F184" s="956"/>
      <c r="G184" s="958"/>
      <c r="H184" s="201">
        <v>7098</v>
      </c>
      <c r="I184" s="202" t="s">
        <v>496</v>
      </c>
      <c r="J184" s="159"/>
      <c r="K184" s="202" t="s">
        <v>496</v>
      </c>
      <c r="L184" s="159"/>
      <c r="M184" s="203"/>
      <c r="N184" s="203" t="s">
        <v>496</v>
      </c>
      <c r="O184" s="203"/>
      <c r="P184" s="203"/>
      <c r="Q184" s="178"/>
    </row>
    <row r="185" spans="1:17" s="147" customFormat="1" ht="32.25" customHeight="1" x14ac:dyDescent="0.2">
      <c r="A185" s="950"/>
      <c r="B185" s="198" t="s">
        <v>2822</v>
      </c>
      <c r="C185" s="951"/>
      <c r="D185" s="158">
        <v>506.2</v>
      </c>
      <c r="E185" s="158" t="s">
        <v>2703</v>
      </c>
      <c r="F185" s="956"/>
      <c r="G185" s="958"/>
      <c r="H185" s="201">
        <v>7099</v>
      </c>
      <c r="I185" s="202" t="s">
        <v>496</v>
      </c>
      <c r="J185" s="159"/>
      <c r="K185" s="202" t="s">
        <v>496</v>
      </c>
      <c r="L185" s="159"/>
      <c r="M185" s="203"/>
      <c r="N185" s="203" t="s">
        <v>496</v>
      </c>
      <c r="O185" s="203"/>
      <c r="P185" s="203"/>
      <c r="Q185" s="178"/>
    </row>
    <row r="186" spans="1:17" s="147" customFormat="1" ht="66.75" customHeight="1" x14ac:dyDescent="0.2">
      <c r="A186" s="208" t="s">
        <v>3183</v>
      </c>
      <c r="B186" s="198" t="s">
        <v>4386</v>
      </c>
      <c r="C186" s="198" t="s">
        <v>2823</v>
      </c>
      <c r="D186" s="158">
        <v>720</v>
      </c>
      <c r="E186" s="158" t="s">
        <v>2703</v>
      </c>
      <c r="F186" s="199">
        <v>41716</v>
      </c>
      <c r="G186" s="204" t="s">
        <v>2824</v>
      </c>
      <c r="H186" s="181">
        <v>7084</v>
      </c>
      <c r="I186" s="202" t="s">
        <v>496</v>
      </c>
      <c r="J186" s="159"/>
      <c r="K186" s="202" t="s">
        <v>496</v>
      </c>
      <c r="L186" s="159"/>
      <c r="M186" s="203"/>
      <c r="N186" s="203" t="s">
        <v>496</v>
      </c>
      <c r="O186" s="203"/>
      <c r="P186" s="203"/>
      <c r="Q186" s="178"/>
    </row>
    <row r="187" spans="1:17" s="147" customFormat="1" ht="45.75" customHeight="1" x14ac:dyDescent="0.2">
      <c r="A187" s="208" t="s">
        <v>3184</v>
      </c>
      <c r="B187" s="198" t="s">
        <v>2670</v>
      </c>
      <c r="C187" s="198" t="s">
        <v>2825</v>
      </c>
      <c r="D187" s="158">
        <v>2160</v>
      </c>
      <c r="E187" s="158" t="s">
        <v>2703</v>
      </c>
      <c r="F187" s="199">
        <v>41723</v>
      </c>
      <c r="G187" s="204" t="s">
        <v>2826</v>
      </c>
      <c r="H187" s="181">
        <v>7087</v>
      </c>
      <c r="I187" s="202" t="s">
        <v>496</v>
      </c>
      <c r="J187" s="159"/>
      <c r="K187" s="202" t="s">
        <v>496</v>
      </c>
      <c r="L187" s="159"/>
      <c r="M187" s="203"/>
      <c r="N187" s="203" t="s">
        <v>496</v>
      </c>
      <c r="O187" s="203"/>
      <c r="P187" s="203"/>
      <c r="Q187" s="178"/>
    </row>
    <row r="188" spans="1:17" s="147" customFormat="1" ht="45.75" customHeight="1" x14ac:dyDescent="0.2">
      <c r="A188" s="950" t="s">
        <v>3185</v>
      </c>
      <c r="B188" s="198" t="s">
        <v>9</v>
      </c>
      <c r="C188" s="951" t="s">
        <v>2794</v>
      </c>
      <c r="D188" s="158">
        <v>1242.8900000000001</v>
      </c>
      <c r="E188" s="158" t="s">
        <v>2827</v>
      </c>
      <c r="F188" s="956">
        <v>41753</v>
      </c>
      <c r="G188" s="204" t="s">
        <v>2828</v>
      </c>
      <c r="H188" s="181" t="s">
        <v>2829</v>
      </c>
      <c r="I188" s="202" t="s">
        <v>496</v>
      </c>
      <c r="J188" s="159"/>
      <c r="K188" s="202" t="s">
        <v>496</v>
      </c>
      <c r="L188" s="159"/>
      <c r="M188" s="203" t="s">
        <v>496</v>
      </c>
      <c r="N188" s="203"/>
      <c r="O188" s="203"/>
      <c r="P188" s="203"/>
      <c r="Q188" s="178"/>
    </row>
    <row r="189" spans="1:17" s="147" customFormat="1" ht="45.75" customHeight="1" x14ac:dyDescent="0.2">
      <c r="A189" s="950"/>
      <c r="B189" s="205" t="s">
        <v>2653</v>
      </c>
      <c r="C189" s="951"/>
      <c r="D189" s="158">
        <v>4283.3999999999996</v>
      </c>
      <c r="E189" s="158" t="s">
        <v>2827</v>
      </c>
      <c r="F189" s="956"/>
      <c r="G189" s="204" t="s">
        <v>2830</v>
      </c>
      <c r="H189" s="181" t="s">
        <v>2831</v>
      </c>
      <c r="I189" s="202" t="s">
        <v>496</v>
      </c>
      <c r="J189" s="159"/>
      <c r="K189" s="202" t="s">
        <v>496</v>
      </c>
      <c r="L189" s="159"/>
      <c r="M189" s="203" t="s">
        <v>496</v>
      </c>
      <c r="N189" s="203"/>
      <c r="O189" s="203"/>
      <c r="P189" s="203"/>
      <c r="Q189" s="178"/>
    </row>
    <row r="190" spans="1:17" s="147" customFormat="1" ht="54" customHeight="1" x14ac:dyDescent="0.2">
      <c r="A190" s="208" t="s">
        <v>3186</v>
      </c>
      <c r="B190" s="198" t="s">
        <v>2766</v>
      </c>
      <c r="C190" s="198" t="s">
        <v>2832</v>
      </c>
      <c r="D190" s="158">
        <v>80</v>
      </c>
      <c r="E190" s="158" t="s">
        <v>2703</v>
      </c>
      <c r="F190" s="199">
        <v>41725</v>
      </c>
      <c r="G190" s="204" t="s">
        <v>2833</v>
      </c>
      <c r="H190" s="181">
        <v>7090</v>
      </c>
      <c r="I190" s="202" t="s">
        <v>496</v>
      </c>
      <c r="J190" s="159"/>
      <c r="K190" s="202" t="s">
        <v>496</v>
      </c>
      <c r="L190" s="159"/>
      <c r="M190" s="203"/>
      <c r="N190" s="203" t="s">
        <v>496</v>
      </c>
      <c r="O190" s="203"/>
      <c r="P190" s="203"/>
      <c r="Q190" s="178"/>
    </row>
    <row r="191" spans="1:17" s="147" customFormat="1" ht="41.25" customHeight="1" x14ac:dyDescent="0.2">
      <c r="A191" s="950" t="s">
        <v>3187</v>
      </c>
      <c r="B191" s="198" t="s">
        <v>2834</v>
      </c>
      <c r="C191" s="951" t="s">
        <v>2835</v>
      </c>
      <c r="D191" s="158">
        <v>325</v>
      </c>
      <c r="E191" s="158" t="s">
        <v>2703</v>
      </c>
      <c r="F191" s="199">
        <v>41726</v>
      </c>
      <c r="G191" s="204" t="s">
        <v>2836</v>
      </c>
      <c r="H191" s="181">
        <v>7101</v>
      </c>
      <c r="I191" s="202" t="s">
        <v>496</v>
      </c>
      <c r="J191" s="159"/>
      <c r="K191" s="202" t="s">
        <v>496</v>
      </c>
      <c r="L191" s="159"/>
      <c r="M191" s="203"/>
      <c r="N191" s="203"/>
      <c r="O191" s="203" t="s">
        <v>496</v>
      </c>
      <c r="P191" s="203"/>
      <c r="Q191" s="178"/>
    </row>
    <row r="192" spans="1:17" s="147" customFormat="1" ht="41.25" customHeight="1" x14ac:dyDescent="0.2">
      <c r="A192" s="950"/>
      <c r="B192" s="198" t="s">
        <v>2837</v>
      </c>
      <c r="C192" s="951"/>
      <c r="D192" s="158">
        <v>810</v>
      </c>
      <c r="E192" s="158" t="s">
        <v>2703</v>
      </c>
      <c r="F192" s="199">
        <v>41726</v>
      </c>
      <c r="G192" s="204" t="s">
        <v>2838</v>
      </c>
      <c r="H192" s="181">
        <v>7102</v>
      </c>
      <c r="I192" s="202" t="s">
        <v>496</v>
      </c>
      <c r="J192" s="159"/>
      <c r="K192" s="202" t="s">
        <v>496</v>
      </c>
      <c r="L192" s="159"/>
      <c r="M192" s="203" t="s">
        <v>496</v>
      </c>
      <c r="N192" s="203"/>
      <c r="O192" s="203"/>
      <c r="P192" s="203"/>
      <c r="Q192" s="178"/>
    </row>
    <row r="193" spans="1:17" s="147" customFormat="1" ht="59.25" customHeight="1" x14ac:dyDescent="0.2">
      <c r="A193" s="208" t="s">
        <v>3188</v>
      </c>
      <c r="B193" s="198" t="s">
        <v>2839</v>
      </c>
      <c r="C193" s="198" t="s">
        <v>2660</v>
      </c>
      <c r="D193" s="158">
        <v>584.77</v>
      </c>
      <c r="E193" s="158" t="s">
        <v>2703</v>
      </c>
      <c r="F193" s="199">
        <v>41726</v>
      </c>
      <c r="G193" s="204" t="s">
        <v>2840</v>
      </c>
      <c r="H193" s="181">
        <v>7091</v>
      </c>
      <c r="I193" s="202" t="s">
        <v>496</v>
      </c>
      <c r="J193" s="159"/>
      <c r="K193" s="202" t="s">
        <v>496</v>
      </c>
      <c r="L193" s="159"/>
      <c r="M193" s="203" t="s">
        <v>496</v>
      </c>
      <c r="N193" s="203"/>
      <c r="O193" s="203"/>
      <c r="P193" s="203"/>
      <c r="Q193" s="178"/>
    </row>
    <row r="194" spans="1:17" s="147" customFormat="1" ht="54" customHeight="1" x14ac:dyDescent="0.2">
      <c r="A194" s="208" t="s">
        <v>3189</v>
      </c>
      <c r="B194" s="198" t="s">
        <v>2749</v>
      </c>
      <c r="C194" s="198" t="s">
        <v>2750</v>
      </c>
      <c r="D194" s="158">
        <v>525</v>
      </c>
      <c r="E194" s="158" t="s">
        <v>2703</v>
      </c>
      <c r="F194" s="199">
        <v>41726</v>
      </c>
      <c r="G194" s="204" t="s">
        <v>2841</v>
      </c>
      <c r="H194" s="181">
        <v>7103</v>
      </c>
      <c r="I194" s="202" t="s">
        <v>496</v>
      </c>
      <c r="J194" s="159"/>
      <c r="K194" s="202" t="s">
        <v>496</v>
      </c>
      <c r="L194" s="159"/>
      <c r="M194" s="203"/>
      <c r="N194" s="203" t="s">
        <v>496</v>
      </c>
      <c r="O194" s="203"/>
      <c r="P194" s="203"/>
      <c r="Q194" s="178"/>
    </row>
    <row r="195" spans="1:17" s="147" customFormat="1" ht="54" customHeight="1" x14ac:dyDescent="0.2">
      <c r="A195" s="208" t="s">
        <v>3190</v>
      </c>
      <c r="B195" s="205" t="s">
        <v>2653</v>
      </c>
      <c r="C195" s="198" t="s">
        <v>2654</v>
      </c>
      <c r="D195" s="158">
        <v>1450</v>
      </c>
      <c r="E195" s="158" t="s">
        <v>2827</v>
      </c>
      <c r="F195" s="199">
        <v>41732</v>
      </c>
      <c r="G195" s="204" t="s">
        <v>2842</v>
      </c>
      <c r="H195" s="181">
        <v>7105</v>
      </c>
      <c r="I195" s="202" t="s">
        <v>496</v>
      </c>
      <c r="J195" s="159"/>
      <c r="K195" s="202" t="s">
        <v>496</v>
      </c>
      <c r="L195" s="159"/>
      <c r="M195" s="203" t="s">
        <v>496</v>
      </c>
      <c r="N195" s="203"/>
      <c r="O195" s="203"/>
      <c r="P195" s="203"/>
      <c r="Q195" s="178"/>
    </row>
    <row r="196" spans="1:17" s="147" customFormat="1" ht="54.75" customHeight="1" x14ac:dyDescent="0.2">
      <c r="A196" s="950" t="s">
        <v>3191</v>
      </c>
      <c r="B196" s="198" t="s">
        <v>2551</v>
      </c>
      <c r="C196" s="951" t="s">
        <v>2843</v>
      </c>
      <c r="D196" s="158">
        <v>379.68</v>
      </c>
      <c r="E196" s="158" t="s">
        <v>2703</v>
      </c>
      <c r="F196" s="956">
        <v>41725</v>
      </c>
      <c r="G196" s="952" t="s">
        <v>2844</v>
      </c>
      <c r="H196" s="181">
        <v>7088</v>
      </c>
      <c r="I196" s="202" t="s">
        <v>496</v>
      </c>
      <c r="J196" s="159"/>
      <c r="K196" s="202" t="s">
        <v>496</v>
      </c>
      <c r="L196" s="159"/>
      <c r="M196" s="203" t="s">
        <v>496</v>
      </c>
      <c r="N196" s="203"/>
      <c r="O196" s="203"/>
      <c r="P196" s="203"/>
      <c r="Q196" s="178"/>
    </row>
    <row r="197" spans="1:17" s="147" customFormat="1" ht="54.75" customHeight="1" x14ac:dyDescent="0.2">
      <c r="A197" s="950"/>
      <c r="B197" s="198" t="s">
        <v>2554</v>
      </c>
      <c r="C197" s="951"/>
      <c r="D197" s="158">
        <v>372.9</v>
      </c>
      <c r="E197" s="158" t="s">
        <v>2703</v>
      </c>
      <c r="F197" s="956"/>
      <c r="G197" s="952"/>
      <c r="H197" s="181">
        <v>7089</v>
      </c>
      <c r="I197" s="202" t="s">
        <v>496</v>
      </c>
      <c r="J197" s="159"/>
      <c r="K197" s="202" t="s">
        <v>496</v>
      </c>
      <c r="L197" s="159"/>
      <c r="M197" s="203" t="s">
        <v>496</v>
      </c>
      <c r="N197" s="203"/>
      <c r="O197" s="203"/>
      <c r="P197" s="203"/>
      <c r="Q197" s="178"/>
    </row>
    <row r="198" spans="1:17" s="147" customFormat="1" ht="35.1" customHeight="1" x14ac:dyDescent="0.2">
      <c r="A198" s="950" t="s">
        <v>3192</v>
      </c>
      <c r="B198" s="198" t="s">
        <v>2845</v>
      </c>
      <c r="C198" s="951" t="s">
        <v>2846</v>
      </c>
      <c r="D198" s="158">
        <v>1346</v>
      </c>
      <c r="E198" s="158" t="s">
        <v>2847</v>
      </c>
      <c r="F198" s="956">
        <v>41781</v>
      </c>
      <c r="G198" s="204" t="s">
        <v>2848</v>
      </c>
      <c r="H198" s="181">
        <v>7125</v>
      </c>
      <c r="I198" s="202" t="s">
        <v>496</v>
      </c>
      <c r="J198" s="159"/>
      <c r="K198" s="202" t="s">
        <v>496</v>
      </c>
      <c r="L198" s="159"/>
      <c r="M198" s="203"/>
      <c r="N198" s="203"/>
      <c r="O198" s="203" t="s">
        <v>496</v>
      </c>
      <c r="P198" s="203"/>
      <c r="Q198" s="178"/>
    </row>
    <row r="199" spans="1:17" s="147" customFormat="1" ht="35.1" customHeight="1" x14ac:dyDescent="0.2">
      <c r="A199" s="950"/>
      <c r="B199" s="198" t="s">
        <v>2764</v>
      </c>
      <c r="C199" s="951"/>
      <c r="D199" s="158">
        <v>4212.6400000000003</v>
      </c>
      <c r="E199" s="158" t="s">
        <v>2847</v>
      </c>
      <c r="F199" s="956"/>
      <c r="G199" s="204" t="s">
        <v>2849</v>
      </c>
      <c r="H199" s="181" t="s">
        <v>2850</v>
      </c>
      <c r="I199" s="202" t="s">
        <v>496</v>
      </c>
      <c r="J199" s="159"/>
      <c r="K199" s="202" t="s">
        <v>496</v>
      </c>
      <c r="L199" s="159"/>
      <c r="M199" s="203"/>
      <c r="N199" s="203"/>
      <c r="O199" s="203" t="s">
        <v>496</v>
      </c>
      <c r="P199" s="203"/>
      <c r="Q199" s="178"/>
    </row>
    <row r="200" spans="1:17" s="147" customFormat="1" ht="35.1" customHeight="1" x14ac:dyDescent="0.2">
      <c r="A200" s="950"/>
      <c r="B200" s="198" t="s">
        <v>2851</v>
      </c>
      <c r="C200" s="951"/>
      <c r="D200" s="158">
        <f>682.73+634.59</f>
        <v>1317.3200000000002</v>
      </c>
      <c r="E200" s="158" t="s">
        <v>2847</v>
      </c>
      <c r="F200" s="956"/>
      <c r="G200" s="204" t="s">
        <v>2852</v>
      </c>
      <c r="H200" s="181" t="s">
        <v>2853</v>
      </c>
      <c r="I200" s="202" t="s">
        <v>496</v>
      </c>
      <c r="J200" s="159"/>
      <c r="K200" s="202" t="s">
        <v>496</v>
      </c>
      <c r="L200" s="159"/>
      <c r="M200" s="203"/>
      <c r="N200" s="203"/>
      <c r="O200" s="203" t="s">
        <v>496</v>
      </c>
      <c r="P200" s="203"/>
      <c r="Q200" s="178"/>
    </row>
    <row r="201" spans="1:17" s="147" customFormat="1" ht="35.1" customHeight="1" x14ac:dyDescent="0.2">
      <c r="A201" s="950"/>
      <c r="B201" s="198" t="s">
        <v>2854</v>
      </c>
      <c r="C201" s="951"/>
      <c r="D201" s="158">
        <v>1070.5999999999999</v>
      </c>
      <c r="E201" s="158" t="s">
        <v>2847</v>
      </c>
      <c r="F201" s="956"/>
      <c r="G201" s="204" t="s">
        <v>2852</v>
      </c>
      <c r="H201" s="181">
        <v>7128</v>
      </c>
      <c r="I201" s="202" t="s">
        <v>496</v>
      </c>
      <c r="J201" s="159"/>
      <c r="K201" s="202" t="s">
        <v>496</v>
      </c>
      <c r="L201" s="159"/>
      <c r="M201" s="203"/>
      <c r="N201" s="203"/>
      <c r="O201" s="203" t="s">
        <v>496</v>
      </c>
      <c r="P201" s="203"/>
      <c r="Q201" s="178"/>
    </row>
    <row r="202" spans="1:17" s="147" customFormat="1" ht="51.75" customHeight="1" x14ac:dyDescent="0.2">
      <c r="A202" s="950" t="s">
        <v>3193</v>
      </c>
      <c r="B202" s="198" t="s">
        <v>2855</v>
      </c>
      <c r="C202" s="951" t="s">
        <v>2856</v>
      </c>
      <c r="D202" s="158">
        <v>4349.8</v>
      </c>
      <c r="E202" s="158" t="s">
        <v>2657</v>
      </c>
      <c r="F202" s="199">
        <v>41810</v>
      </c>
      <c r="G202" s="204" t="s">
        <v>2857</v>
      </c>
      <c r="H202" s="181" t="s">
        <v>2858</v>
      </c>
      <c r="I202" s="202" t="s">
        <v>496</v>
      </c>
      <c r="J202" s="159"/>
      <c r="K202" s="202" t="s">
        <v>496</v>
      </c>
      <c r="L202" s="159"/>
      <c r="M202" s="203" t="s">
        <v>496</v>
      </c>
      <c r="N202" s="203"/>
      <c r="O202" s="203"/>
      <c r="P202" s="203"/>
      <c r="Q202" s="178"/>
    </row>
    <row r="203" spans="1:17" s="147" customFormat="1" ht="51.75" customHeight="1" x14ac:dyDescent="0.2">
      <c r="A203" s="950"/>
      <c r="B203" s="198" t="s">
        <v>2859</v>
      </c>
      <c r="C203" s="951"/>
      <c r="D203" s="158">
        <v>2946</v>
      </c>
      <c r="E203" s="158" t="s">
        <v>2657</v>
      </c>
      <c r="F203" s="199">
        <v>41810</v>
      </c>
      <c r="G203" s="204" t="s">
        <v>2860</v>
      </c>
      <c r="H203" s="181" t="s">
        <v>2861</v>
      </c>
      <c r="I203" s="202" t="s">
        <v>496</v>
      </c>
      <c r="J203" s="159"/>
      <c r="K203" s="202" t="s">
        <v>496</v>
      </c>
      <c r="L203" s="159"/>
      <c r="M203" s="203" t="s">
        <v>496</v>
      </c>
      <c r="N203" s="203"/>
      <c r="O203" s="203"/>
      <c r="P203" s="203"/>
      <c r="Q203" s="178"/>
    </row>
    <row r="204" spans="1:17" s="147" customFormat="1" ht="51.75" customHeight="1" x14ac:dyDescent="0.2">
      <c r="A204" s="950"/>
      <c r="B204" s="198" t="s">
        <v>2862</v>
      </c>
      <c r="C204" s="951"/>
      <c r="D204" s="158">
        <v>5574.2</v>
      </c>
      <c r="E204" s="158" t="s">
        <v>2657</v>
      </c>
      <c r="F204" s="199">
        <v>41810</v>
      </c>
      <c r="G204" s="204" t="s">
        <v>2863</v>
      </c>
      <c r="H204" s="181" t="s">
        <v>2864</v>
      </c>
      <c r="I204" s="202" t="s">
        <v>496</v>
      </c>
      <c r="J204" s="159"/>
      <c r="K204" s="202" t="s">
        <v>496</v>
      </c>
      <c r="L204" s="159"/>
      <c r="M204" s="203" t="s">
        <v>496</v>
      </c>
      <c r="N204" s="203"/>
      <c r="O204" s="203"/>
      <c r="P204" s="203"/>
      <c r="Q204" s="178"/>
    </row>
    <row r="205" spans="1:17" s="147" customFormat="1" ht="45" customHeight="1" x14ac:dyDescent="0.2">
      <c r="A205" s="208" t="s">
        <v>3194</v>
      </c>
      <c r="B205" s="198" t="s">
        <v>2777</v>
      </c>
      <c r="C205" s="198" t="s">
        <v>2865</v>
      </c>
      <c r="D205" s="158">
        <v>480</v>
      </c>
      <c r="E205" s="158" t="s">
        <v>2827</v>
      </c>
      <c r="F205" s="199">
        <v>41737</v>
      </c>
      <c r="G205" s="204" t="s">
        <v>2866</v>
      </c>
      <c r="H205" s="181">
        <v>7108</v>
      </c>
      <c r="I205" s="202" t="s">
        <v>496</v>
      </c>
      <c r="J205" s="159"/>
      <c r="K205" s="202" t="s">
        <v>496</v>
      </c>
      <c r="L205" s="159"/>
      <c r="M205" s="203"/>
      <c r="N205" s="203"/>
      <c r="O205" s="203" t="s">
        <v>496</v>
      </c>
      <c r="P205" s="203"/>
      <c r="Q205" s="178"/>
    </row>
    <row r="206" spans="1:17" s="147" customFormat="1" ht="45" customHeight="1" x14ac:dyDescent="0.2">
      <c r="A206" s="208" t="s">
        <v>3195</v>
      </c>
      <c r="B206" s="198" t="s">
        <v>2867</v>
      </c>
      <c r="C206" s="198" t="s">
        <v>2868</v>
      </c>
      <c r="D206" s="158">
        <v>473.58</v>
      </c>
      <c r="E206" s="158" t="s">
        <v>2827</v>
      </c>
      <c r="F206" s="199">
        <v>41739</v>
      </c>
      <c r="G206" s="204" t="s">
        <v>2869</v>
      </c>
      <c r="H206" s="181">
        <v>7109</v>
      </c>
      <c r="I206" s="203" t="s">
        <v>496</v>
      </c>
      <c r="J206" s="160"/>
      <c r="K206" s="203" t="s">
        <v>496</v>
      </c>
      <c r="L206" s="160"/>
      <c r="M206" s="203" t="s">
        <v>496</v>
      </c>
      <c r="N206" s="203"/>
      <c r="O206" s="203"/>
      <c r="P206" s="203"/>
      <c r="Q206" s="178"/>
    </row>
    <row r="207" spans="1:17" s="147" customFormat="1" ht="45" customHeight="1" x14ac:dyDescent="0.2">
      <c r="A207" s="208" t="s">
        <v>3196</v>
      </c>
      <c r="B207" s="198" t="s">
        <v>2555</v>
      </c>
      <c r="C207" s="198" t="s">
        <v>2737</v>
      </c>
      <c r="D207" s="158">
        <v>104.94</v>
      </c>
      <c r="E207" s="158" t="s">
        <v>2827</v>
      </c>
      <c r="F207" s="199">
        <v>41733</v>
      </c>
      <c r="G207" s="204" t="s">
        <v>2870</v>
      </c>
      <c r="H207" s="181">
        <v>7106</v>
      </c>
      <c r="I207" s="202" t="s">
        <v>496</v>
      </c>
      <c r="J207" s="159"/>
      <c r="K207" s="202" t="s">
        <v>496</v>
      </c>
      <c r="L207" s="159"/>
      <c r="M207" s="203" t="s">
        <v>496</v>
      </c>
      <c r="N207" s="203"/>
      <c r="O207" s="203"/>
      <c r="P207" s="203"/>
      <c r="Q207" s="178"/>
    </row>
    <row r="208" spans="1:17" s="147" customFormat="1" ht="53.25" customHeight="1" x14ac:dyDescent="0.2">
      <c r="A208" s="208" t="s">
        <v>3197</v>
      </c>
      <c r="B208" s="198" t="s">
        <v>2551</v>
      </c>
      <c r="C208" s="198" t="s">
        <v>2737</v>
      </c>
      <c r="D208" s="158">
        <v>169.5</v>
      </c>
      <c r="E208" s="158" t="s">
        <v>2827</v>
      </c>
      <c r="F208" s="199">
        <v>41733</v>
      </c>
      <c r="G208" s="204" t="s">
        <v>2870</v>
      </c>
      <c r="H208" s="181">
        <v>7107</v>
      </c>
      <c r="I208" s="202" t="s">
        <v>496</v>
      </c>
      <c r="J208" s="159"/>
      <c r="K208" s="202" t="s">
        <v>496</v>
      </c>
      <c r="L208" s="159"/>
      <c r="M208" s="203" t="s">
        <v>496</v>
      </c>
      <c r="N208" s="203"/>
      <c r="O208" s="203"/>
      <c r="P208" s="203"/>
      <c r="Q208" s="178"/>
    </row>
    <row r="209" spans="1:17" s="147" customFormat="1" ht="45" customHeight="1" x14ac:dyDescent="0.2">
      <c r="A209" s="208" t="s">
        <v>3198</v>
      </c>
      <c r="B209" s="198" t="s">
        <v>2839</v>
      </c>
      <c r="C209" s="198" t="s">
        <v>2871</v>
      </c>
      <c r="D209" s="158">
        <v>1500</v>
      </c>
      <c r="E209" s="158" t="s">
        <v>2847</v>
      </c>
      <c r="F209" s="199">
        <v>41765</v>
      </c>
      <c r="G209" s="204" t="s">
        <v>2872</v>
      </c>
      <c r="H209" s="181">
        <v>7115</v>
      </c>
      <c r="I209" s="202" t="s">
        <v>496</v>
      </c>
      <c r="J209" s="159"/>
      <c r="K209" s="202" t="s">
        <v>496</v>
      </c>
      <c r="L209" s="159"/>
      <c r="M209" s="203" t="s">
        <v>496</v>
      </c>
      <c r="N209" s="203"/>
      <c r="O209" s="203"/>
      <c r="P209" s="203"/>
      <c r="Q209" s="178"/>
    </row>
    <row r="210" spans="1:17" s="147" customFormat="1" ht="45" customHeight="1" x14ac:dyDescent="0.2">
      <c r="A210" s="208" t="s">
        <v>3199</v>
      </c>
      <c r="B210" s="198" t="s">
        <v>2782</v>
      </c>
      <c r="C210" s="198" t="s">
        <v>2871</v>
      </c>
      <c r="D210" s="158">
        <f>37.71+547.09</f>
        <v>584.80000000000007</v>
      </c>
      <c r="E210" s="158" t="s">
        <v>2827</v>
      </c>
      <c r="F210" s="199">
        <v>41758</v>
      </c>
      <c r="G210" s="204" t="s">
        <v>2873</v>
      </c>
      <c r="H210" s="181" t="s">
        <v>2874</v>
      </c>
      <c r="I210" s="202" t="s">
        <v>496</v>
      </c>
      <c r="J210" s="159"/>
      <c r="K210" s="202" t="s">
        <v>496</v>
      </c>
      <c r="L210" s="159"/>
      <c r="M210" s="203"/>
      <c r="N210" s="203"/>
      <c r="O210" s="203" t="s">
        <v>496</v>
      </c>
      <c r="P210" s="203"/>
      <c r="Q210" s="178"/>
    </row>
    <row r="211" spans="1:17" s="147" customFormat="1" ht="45" customHeight="1" x14ac:dyDescent="0.2">
      <c r="A211" s="208" t="s">
        <v>3200</v>
      </c>
      <c r="B211" s="198" t="s">
        <v>2682</v>
      </c>
      <c r="C211" s="198" t="s">
        <v>2875</v>
      </c>
      <c r="D211" s="158">
        <v>82.8</v>
      </c>
      <c r="E211" s="158" t="s">
        <v>2827</v>
      </c>
      <c r="F211" s="199">
        <v>41751</v>
      </c>
      <c r="G211" s="204" t="s">
        <v>2876</v>
      </c>
      <c r="H211" s="181">
        <v>7110</v>
      </c>
      <c r="I211" s="202" t="s">
        <v>496</v>
      </c>
      <c r="J211" s="159"/>
      <c r="K211" s="202" t="s">
        <v>496</v>
      </c>
      <c r="L211" s="159"/>
      <c r="M211" s="203" t="s">
        <v>496</v>
      </c>
      <c r="N211" s="203"/>
      <c r="O211" s="203"/>
      <c r="P211" s="203"/>
      <c r="Q211" s="178"/>
    </row>
    <row r="212" spans="1:17" s="147" customFormat="1" ht="45" customHeight="1" x14ac:dyDescent="0.2">
      <c r="A212" s="208" t="s">
        <v>3201</v>
      </c>
      <c r="B212" s="198" t="s">
        <v>2744</v>
      </c>
      <c r="C212" s="198" t="s">
        <v>2740</v>
      </c>
      <c r="D212" s="158">
        <v>1139</v>
      </c>
      <c r="E212" s="158" t="s">
        <v>2827</v>
      </c>
      <c r="F212" s="199">
        <v>41753</v>
      </c>
      <c r="G212" s="204" t="s">
        <v>2877</v>
      </c>
      <c r="H212" s="181">
        <v>7112</v>
      </c>
      <c r="I212" s="202" t="s">
        <v>496</v>
      </c>
      <c r="J212" s="159"/>
      <c r="K212" s="202" t="s">
        <v>496</v>
      </c>
      <c r="L212" s="159"/>
      <c r="M212" s="203"/>
      <c r="N212" s="203"/>
      <c r="O212" s="203" t="s">
        <v>496</v>
      </c>
      <c r="P212" s="203"/>
      <c r="Q212" s="178"/>
    </row>
    <row r="213" spans="1:17" s="147" customFormat="1" ht="35.1" customHeight="1" x14ac:dyDescent="0.2">
      <c r="A213" s="208" t="s">
        <v>3202</v>
      </c>
      <c r="B213" s="198" t="s">
        <v>2555</v>
      </c>
      <c r="C213" s="198" t="s">
        <v>2737</v>
      </c>
      <c r="D213" s="158">
        <v>69.959999999999994</v>
      </c>
      <c r="E213" s="158" t="s">
        <v>2827</v>
      </c>
      <c r="F213" s="199">
        <v>41753</v>
      </c>
      <c r="G213" s="204" t="s">
        <v>2878</v>
      </c>
      <c r="H213" s="181">
        <v>7111</v>
      </c>
      <c r="I213" s="202" t="s">
        <v>496</v>
      </c>
      <c r="J213" s="159"/>
      <c r="K213" s="202" t="s">
        <v>496</v>
      </c>
      <c r="L213" s="159"/>
      <c r="M213" s="203" t="s">
        <v>496</v>
      </c>
      <c r="N213" s="203"/>
      <c r="O213" s="203"/>
      <c r="P213" s="203"/>
      <c r="Q213" s="178"/>
    </row>
    <row r="214" spans="1:17" s="147" customFormat="1" ht="35.1" customHeight="1" x14ac:dyDescent="0.2">
      <c r="A214" s="208" t="s">
        <v>3203</v>
      </c>
      <c r="B214" s="198" t="s">
        <v>9</v>
      </c>
      <c r="C214" s="198" t="s">
        <v>2879</v>
      </c>
      <c r="D214" s="158">
        <v>1044.1199999999999</v>
      </c>
      <c r="E214" s="158" t="s">
        <v>2847</v>
      </c>
      <c r="F214" s="199">
        <v>41765</v>
      </c>
      <c r="G214" s="204" t="s">
        <v>2880</v>
      </c>
      <c r="H214" s="181">
        <v>7116</v>
      </c>
      <c r="I214" s="202" t="s">
        <v>496</v>
      </c>
      <c r="J214" s="159"/>
      <c r="K214" s="202" t="s">
        <v>496</v>
      </c>
      <c r="L214" s="159"/>
      <c r="M214" s="203" t="s">
        <v>496</v>
      </c>
      <c r="N214" s="203"/>
      <c r="O214" s="203"/>
      <c r="P214" s="203"/>
      <c r="Q214" s="178"/>
    </row>
    <row r="215" spans="1:17" s="147" customFormat="1" ht="63" customHeight="1" x14ac:dyDescent="0.2">
      <c r="A215" s="208" t="s">
        <v>3204</v>
      </c>
      <c r="B215" s="198" t="s">
        <v>19</v>
      </c>
      <c r="C215" s="198" t="s">
        <v>2881</v>
      </c>
      <c r="D215" s="158">
        <v>800</v>
      </c>
      <c r="E215" s="158" t="s">
        <v>2847</v>
      </c>
      <c r="F215" s="199">
        <v>41766</v>
      </c>
      <c r="G215" s="204" t="s">
        <v>2882</v>
      </c>
      <c r="H215" s="181">
        <v>7119</v>
      </c>
      <c r="I215" s="202" t="s">
        <v>496</v>
      </c>
      <c r="J215" s="159"/>
      <c r="K215" s="202" t="s">
        <v>496</v>
      </c>
      <c r="L215" s="159"/>
      <c r="M215" s="203"/>
      <c r="N215" s="203"/>
      <c r="O215" s="203" t="s">
        <v>496</v>
      </c>
      <c r="P215" s="203"/>
      <c r="Q215" s="178"/>
    </row>
    <row r="216" spans="1:17" s="147" customFormat="1" ht="51.75" customHeight="1" x14ac:dyDescent="0.2">
      <c r="A216" s="208" t="s">
        <v>3205</v>
      </c>
      <c r="B216" s="198" t="s">
        <v>19</v>
      </c>
      <c r="C216" s="198" t="s">
        <v>2881</v>
      </c>
      <c r="D216" s="158">
        <v>400</v>
      </c>
      <c r="E216" s="158" t="s">
        <v>2847</v>
      </c>
      <c r="F216" s="199">
        <v>41765</v>
      </c>
      <c r="G216" s="204" t="s">
        <v>2883</v>
      </c>
      <c r="H216" s="181">
        <v>7117</v>
      </c>
      <c r="I216" s="202" t="s">
        <v>496</v>
      </c>
      <c r="J216" s="159"/>
      <c r="K216" s="202" t="s">
        <v>496</v>
      </c>
      <c r="L216" s="159"/>
      <c r="M216" s="203"/>
      <c r="N216" s="203"/>
      <c r="O216" s="203" t="s">
        <v>496</v>
      </c>
      <c r="P216" s="203"/>
      <c r="Q216" s="178"/>
    </row>
    <row r="217" spans="1:17" s="147" customFormat="1" ht="47.25" customHeight="1" x14ac:dyDescent="0.2">
      <c r="A217" s="208" t="s">
        <v>3206</v>
      </c>
      <c r="B217" s="198" t="s">
        <v>2659</v>
      </c>
      <c r="C217" s="198" t="s">
        <v>2881</v>
      </c>
      <c r="D217" s="158">
        <v>895</v>
      </c>
      <c r="E217" s="158" t="s">
        <v>2847</v>
      </c>
      <c r="F217" s="199">
        <v>41766</v>
      </c>
      <c r="G217" s="204" t="s">
        <v>2884</v>
      </c>
      <c r="H217" s="181">
        <v>7118</v>
      </c>
      <c r="I217" s="202" t="s">
        <v>496</v>
      </c>
      <c r="J217" s="159"/>
      <c r="K217" s="202" t="s">
        <v>496</v>
      </c>
      <c r="L217" s="159"/>
      <c r="M217" s="203" t="s">
        <v>496</v>
      </c>
      <c r="N217" s="203"/>
      <c r="O217" s="203"/>
      <c r="P217" s="203"/>
      <c r="Q217" s="178"/>
    </row>
    <row r="218" spans="1:17" s="147" customFormat="1" ht="48" customHeight="1" x14ac:dyDescent="0.2">
      <c r="A218" s="208" t="s">
        <v>3207</v>
      </c>
      <c r="B218" s="198" t="s">
        <v>2885</v>
      </c>
      <c r="C218" s="198" t="s">
        <v>2886</v>
      </c>
      <c r="D218" s="158">
        <v>11505</v>
      </c>
      <c r="E218" s="158" t="s">
        <v>2612</v>
      </c>
      <c r="F218" s="199">
        <v>41827</v>
      </c>
      <c r="G218" s="204" t="s">
        <v>2887</v>
      </c>
      <c r="H218" s="181" t="s">
        <v>2888</v>
      </c>
      <c r="I218" s="202" t="s">
        <v>496</v>
      </c>
      <c r="J218" s="159"/>
      <c r="K218" s="202" t="s">
        <v>496</v>
      </c>
      <c r="L218" s="159"/>
      <c r="M218" s="203" t="s">
        <v>496</v>
      </c>
      <c r="N218" s="203"/>
      <c r="O218" s="203"/>
      <c r="P218" s="203"/>
      <c r="Q218" s="178"/>
    </row>
    <row r="219" spans="1:17" s="147" customFormat="1" ht="54" customHeight="1" x14ac:dyDescent="0.2">
      <c r="A219" s="208" t="s">
        <v>3208</v>
      </c>
      <c r="B219" s="198" t="s">
        <v>2889</v>
      </c>
      <c r="C219" s="198" t="s">
        <v>2890</v>
      </c>
      <c r="D219" s="158">
        <v>893.25</v>
      </c>
      <c r="E219" s="158" t="s">
        <v>2847</v>
      </c>
      <c r="F219" s="199">
        <v>41775</v>
      </c>
      <c r="G219" s="204" t="s">
        <v>2891</v>
      </c>
      <c r="H219" s="181">
        <v>7121</v>
      </c>
      <c r="I219" s="202" t="s">
        <v>496</v>
      </c>
      <c r="J219" s="159"/>
      <c r="K219" s="202" t="s">
        <v>496</v>
      </c>
      <c r="L219" s="159"/>
      <c r="M219" s="203" t="s">
        <v>496</v>
      </c>
      <c r="N219" s="203"/>
      <c r="O219" s="203"/>
      <c r="P219" s="203"/>
      <c r="Q219" s="178"/>
    </row>
    <row r="220" spans="1:17" s="147" customFormat="1" ht="35.1" customHeight="1" x14ac:dyDescent="0.2">
      <c r="A220" s="208" t="s">
        <v>3209</v>
      </c>
      <c r="B220" s="198" t="s">
        <v>2892</v>
      </c>
      <c r="C220" s="198" t="s">
        <v>2893</v>
      </c>
      <c r="D220" s="158">
        <v>2493.75</v>
      </c>
      <c r="E220" s="158" t="s">
        <v>2847</v>
      </c>
      <c r="F220" s="199">
        <v>41779</v>
      </c>
      <c r="G220" s="204" t="s">
        <v>2894</v>
      </c>
      <c r="H220" s="181">
        <v>7123</v>
      </c>
      <c r="I220" s="202" t="s">
        <v>496</v>
      </c>
      <c r="J220" s="159"/>
      <c r="K220" s="202" t="s">
        <v>496</v>
      </c>
      <c r="L220" s="159"/>
      <c r="M220" s="203" t="s">
        <v>496</v>
      </c>
      <c r="N220" s="203"/>
      <c r="O220" s="203"/>
      <c r="P220" s="203"/>
      <c r="Q220" s="178"/>
    </row>
    <row r="221" spans="1:17" s="147" customFormat="1" ht="35.1" customHeight="1" x14ac:dyDescent="0.2">
      <c r="A221" s="950" t="s">
        <v>3210</v>
      </c>
      <c r="B221" s="198" t="s">
        <v>2895</v>
      </c>
      <c r="C221" s="951" t="s">
        <v>2896</v>
      </c>
      <c r="D221" s="158">
        <v>2280</v>
      </c>
      <c r="E221" s="158" t="s">
        <v>2657</v>
      </c>
      <c r="F221" s="199">
        <v>41793</v>
      </c>
      <c r="G221" s="204" t="s">
        <v>2897</v>
      </c>
      <c r="H221" s="181" t="s">
        <v>2898</v>
      </c>
      <c r="I221" s="954" t="s">
        <v>496</v>
      </c>
      <c r="J221" s="954"/>
      <c r="K221" s="954" t="s">
        <v>496</v>
      </c>
      <c r="L221" s="954"/>
      <c r="M221" s="959" t="s">
        <v>496</v>
      </c>
      <c r="N221" s="959"/>
      <c r="O221" s="959"/>
      <c r="P221" s="959"/>
      <c r="Q221" s="178"/>
    </row>
    <row r="222" spans="1:17" s="147" customFormat="1" ht="35.1" customHeight="1" x14ac:dyDescent="0.2">
      <c r="A222" s="950"/>
      <c r="B222" s="198" t="s">
        <v>2899</v>
      </c>
      <c r="C222" s="951"/>
      <c r="D222" s="158">
        <v>745.8</v>
      </c>
      <c r="E222" s="158" t="s">
        <v>2657</v>
      </c>
      <c r="F222" s="199">
        <v>41793</v>
      </c>
      <c r="G222" s="204" t="s">
        <v>2897</v>
      </c>
      <c r="H222" s="181">
        <v>7134</v>
      </c>
      <c r="I222" s="954"/>
      <c r="J222" s="954"/>
      <c r="K222" s="954"/>
      <c r="L222" s="954"/>
      <c r="M222" s="959"/>
      <c r="N222" s="959"/>
      <c r="O222" s="959"/>
      <c r="P222" s="959"/>
      <c r="Q222" s="178"/>
    </row>
    <row r="223" spans="1:17" s="147" customFormat="1" ht="57.75" customHeight="1" x14ac:dyDescent="0.2">
      <c r="A223" s="208" t="s">
        <v>3211</v>
      </c>
      <c r="B223" s="198" t="s">
        <v>2900</v>
      </c>
      <c r="C223" s="198" t="s">
        <v>2901</v>
      </c>
      <c r="D223" s="158">
        <v>13645</v>
      </c>
      <c r="E223" s="158" t="s">
        <v>2657</v>
      </c>
      <c r="F223" s="199">
        <v>41815</v>
      </c>
      <c r="G223" s="204" t="s">
        <v>2902</v>
      </c>
      <c r="H223" s="181" t="s">
        <v>2903</v>
      </c>
      <c r="I223" s="247" t="s">
        <v>496</v>
      </c>
      <c r="J223" s="247"/>
      <c r="K223" s="247" t="s">
        <v>496</v>
      </c>
      <c r="L223" s="247"/>
      <c r="M223" s="248"/>
      <c r="N223" s="248"/>
      <c r="O223" s="248" t="s">
        <v>496</v>
      </c>
      <c r="P223" s="266"/>
      <c r="Q223" s="250"/>
    </row>
    <row r="224" spans="1:17" s="147" customFormat="1" ht="38.25" customHeight="1" x14ac:dyDescent="0.2">
      <c r="A224" s="950" t="s">
        <v>3212</v>
      </c>
      <c r="B224" s="198" t="s">
        <v>2904</v>
      </c>
      <c r="C224" s="951" t="s">
        <v>2775</v>
      </c>
      <c r="D224" s="158">
        <v>4200</v>
      </c>
      <c r="E224" s="158" t="s">
        <v>2657</v>
      </c>
      <c r="F224" s="956">
        <v>41802</v>
      </c>
      <c r="G224" s="204" t="s">
        <v>2905</v>
      </c>
      <c r="H224" s="181">
        <v>7138</v>
      </c>
      <c r="I224" s="202" t="s">
        <v>496</v>
      </c>
      <c r="J224" s="159"/>
      <c r="K224" s="202" t="s">
        <v>496</v>
      </c>
      <c r="L224" s="159"/>
      <c r="M224" s="203" t="s">
        <v>496</v>
      </c>
      <c r="N224" s="203"/>
      <c r="O224" s="203"/>
      <c r="P224" s="203"/>
      <c r="Q224" s="178"/>
    </row>
    <row r="225" spans="1:17" s="147" customFormat="1" ht="38.25" customHeight="1" x14ac:dyDescent="0.2">
      <c r="A225" s="950"/>
      <c r="B225" s="198" t="s">
        <v>2777</v>
      </c>
      <c r="C225" s="951"/>
      <c r="D225" s="158">
        <v>3708</v>
      </c>
      <c r="E225" s="158" t="s">
        <v>2657</v>
      </c>
      <c r="F225" s="956"/>
      <c r="G225" s="204" t="s">
        <v>2906</v>
      </c>
      <c r="H225" s="181">
        <v>7137</v>
      </c>
      <c r="I225" s="202" t="s">
        <v>496</v>
      </c>
      <c r="J225" s="159"/>
      <c r="K225" s="202" t="s">
        <v>496</v>
      </c>
      <c r="L225" s="159"/>
      <c r="M225" s="203" t="s">
        <v>496</v>
      </c>
      <c r="N225" s="203"/>
      <c r="O225" s="203"/>
      <c r="P225" s="203"/>
      <c r="Q225" s="178"/>
    </row>
    <row r="226" spans="1:17" s="147" customFormat="1" ht="43.5" customHeight="1" x14ac:dyDescent="0.2">
      <c r="A226" s="208" t="s">
        <v>3213</v>
      </c>
      <c r="B226" s="198" t="s">
        <v>2774</v>
      </c>
      <c r="C226" s="198" t="s">
        <v>2907</v>
      </c>
      <c r="D226" s="158">
        <v>475</v>
      </c>
      <c r="E226" s="158" t="s">
        <v>2657</v>
      </c>
      <c r="F226" s="199">
        <v>41801</v>
      </c>
      <c r="G226" s="204" t="s">
        <v>2908</v>
      </c>
      <c r="H226" s="181">
        <v>7136</v>
      </c>
      <c r="I226" s="202" t="s">
        <v>496</v>
      </c>
      <c r="J226" s="159"/>
      <c r="K226" s="202" t="s">
        <v>496</v>
      </c>
      <c r="L226" s="159"/>
      <c r="M226" s="203" t="s">
        <v>496</v>
      </c>
      <c r="N226" s="203"/>
      <c r="O226" s="203"/>
      <c r="P226" s="203"/>
      <c r="Q226" s="178"/>
    </row>
    <row r="227" spans="1:17" s="147" customFormat="1" ht="43.5" customHeight="1" x14ac:dyDescent="0.2">
      <c r="A227" s="208" t="s">
        <v>3214</v>
      </c>
      <c r="B227" s="198" t="s">
        <v>2909</v>
      </c>
      <c r="C227" s="198" t="s">
        <v>2740</v>
      </c>
      <c r="D227" s="158">
        <v>1500</v>
      </c>
      <c r="E227" s="158" t="s">
        <v>2657</v>
      </c>
      <c r="F227" s="199">
        <v>41809</v>
      </c>
      <c r="G227" s="204" t="s">
        <v>2910</v>
      </c>
      <c r="H227" s="181">
        <v>7140</v>
      </c>
      <c r="I227" s="202" t="s">
        <v>496</v>
      </c>
      <c r="J227" s="159"/>
      <c r="K227" s="202" t="s">
        <v>496</v>
      </c>
      <c r="L227" s="159"/>
      <c r="M227" s="203"/>
      <c r="N227" s="203"/>
      <c r="O227" s="203" t="s">
        <v>496</v>
      </c>
      <c r="P227" s="203"/>
      <c r="Q227" s="178"/>
    </row>
    <row r="228" spans="1:17" s="147" customFormat="1" ht="57.75" customHeight="1" x14ac:dyDescent="0.2">
      <c r="A228" s="208" t="s">
        <v>3215</v>
      </c>
      <c r="B228" s="198" t="s">
        <v>2551</v>
      </c>
      <c r="C228" s="198" t="s">
        <v>2664</v>
      </c>
      <c r="D228" s="158">
        <v>122.04</v>
      </c>
      <c r="E228" s="158" t="s">
        <v>2657</v>
      </c>
      <c r="F228" s="199">
        <v>41803</v>
      </c>
      <c r="G228" s="204" t="s">
        <v>2911</v>
      </c>
      <c r="H228" s="181">
        <v>7139</v>
      </c>
      <c r="I228" s="202" t="s">
        <v>496</v>
      </c>
      <c r="J228" s="159"/>
      <c r="K228" s="202" t="s">
        <v>496</v>
      </c>
      <c r="L228" s="159"/>
      <c r="M228" s="203" t="s">
        <v>496</v>
      </c>
      <c r="N228" s="203"/>
      <c r="O228" s="203"/>
      <c r="P228" s="203"/>
      <c r="Q228" s="178"/>
    </row>
    <row r="229" spans="1:17" s="147" customFormat="1" ht="27" customHeight="1" x14ac:dyDescent="0.2">
      <c r="A229" s="950" t="s">
        <v>3216</v>
      </c>
      <c r="B229" s="198" t="s">
        <v>2912</v>
      </c>
      <c r="C229" s="951" t="s">
        <v>2654</v>
      </c>
      <c r="D229" s="158">
        <v>270</v>
      </c>
      <c r="E229" s="158" t="s">
        <v>2657</v>
      </c>
      <c r="F229" s="956">
        <v>41815</v>
      </c>
      <c r="G229" s="204" t="s">
        <v>2913</v>
      </c>
      <c r="H229" s="181">
        <v>7144</v>
      </c>
      <c r="I229" s="202" t="s">
        <v>496</v>
      </c>
      <c r="J229" s="159"/>
      <c r="K229" s="202" t="s">
        <v>496</v>
      </c>
      <c r="L229" s="159"/>
      <c r="M229" s="203" t="s">
        <v>496</v>
      </c>
      <c r="N229" s="203"/>
      <c r="O229" s="203"/>
      <c r="P229" s="203"/>
      <c r="Q229" s="178"/>
    </row>
    <row r="230" spans="1:17" s="147" customFormat="1" ht="27" customHeight="1" x14ac:dyDescent="0.2">
      <c r="A230" s="950"/>
      <c r="B230" s="205" t="s">
        <v>2653</v>
      </c>
      <c r="C230" s="951"/>
      <c r="D230" s="158">
        <v>338.75</v>
      </c>
      <c r="E230" s="158" t="s">
        <v>2657</v>
      </c>
      <c r="F230" s="956"/>
      <c r="G230" s="204" t="s">
        <v>2914</v>
      </c>
      <c r="H230" s="181">
        <v>7145</v>
      </c>
      <c r="I230" s="202" t="s">
        <v>496</v>
      </c>
      <c r="J230" s="159"/>
      <c r="K230" s="202" t="s">
        <v>496</v>
      </c>
      <c r="L230" s="159"/>
      <c r="M230" s="203" t="s">
        <v>496</v>
      </c>
      <c r="N230" s="203"/>
      <c r="O230" s="203"/>
      <c r="P230" s="203"/>
      <c r="Q230" s="178"/>
    </row>
    <row r="231" spans="1:17" s="147" customFormat="1" ht="27" customHeight="1" x14ac:dyDescent="0.2">
      <c r="A231" s="950"/>
      <c r="B231" s="198" t="s">
        <v>2796</v>
      </c>
      <c r="C231" s="951"/>
      <c r="D231" s="158">
        <v>223.6</v>
      </c>
      <c r="E231" s="158" t="s">
        <v>2657</v>
      </c>
      <c r="F231" s="956"/>
      <c r="G231" s="204" t="s">
        <v>2915</v>
      </c>
      <c r="H231" s="181">
        <v>7143</v>
      </c>
      <c r="I231" s="202" t="s">
        <v>496</v>
      </c>
      <c r="J231" s="159"/>
      <c r="K231" s="202" t="s">
        <v>496</v>
      </c>
      <c r="L231" s="159"/>
      <c r="M231" s="203" t="s">
        <v>496</v>
      </c>
      <c r="N231" s="203"/>
      <c r="O231" s="203"/>
      <c r="P231" s="203"/>
      <c r="Q231" s="178"/>
    </row>
    <row r="232" spans="1:17" s="147" customFormat="1" ht="43.5" customHeight="1" x14ac:dyDescent="0.2">
      <c r="A232" s="208" t="s">
        <v>3217</v>
      </c>
      <c r="B232" s="205" t="s">
        <v>2653</v>
      </c>
      <c r="C232" s="198" t="s">
        <v>2794</v>
      </c>
      <c r="D232" s="158">
        <v>1081</v>
      </c>
      <c r="E232" s="158" t="s">
        <v>2657</v>
      </c>
      <c r="F232" s="199">
        <v>41813</v>
      </c>
      <c r="G232" s="204" t="s">
        <v>2916</v>
      </c>
      <c r="H232" s="181">
        <v>7142</v>
      </c>
      <c r="I232" s="202" t="s">
        <v>496</v>
      </c>
      <c r="J232" s="159"/>
      <c r="K232" s="202" t="s">
        <v>496</v>
      </c>
      <c r="L232" s="159"/>
      <c r="M232" s="203" t="s">
        <v>496</v>
      </c>
      <c r="N232" s="203"/>
      <c r="O232" s="203"/>
      <c r="P232" s="203"/>
      <c r="Q232" s="178"/>
    </row>
    <row r="233" spans="1:17" s="147" customFormat="1" ht="43.5" customHeight="1" x14ac:dyDescent="0.2">
      <c r="A233" s="208" t="s">
        <v>3218</v>
      </c>
      <c r="B233" s="198" t="s">
        <v>2917</v>
      </c>
      <c r="C233" s="198" t="s">
        <v>2871</v>
      </c>
      <c r="D233" s="158">
        <v>415</v>
      </c>
      <c r="E233" s="158" t="s">
        <v>2657</v>
      </c>
      <c r="F233" s="199">
        <v>41817</v>
      </c>
      <c r="G233" s="204" t="s">
        <v>2918</v>
      </c>
      <c r="H233" s="181">
        <v>7146</v>
      </c>
      <c r="I233" s="202" t="s">
        <v>496</v>
      </c>
      <c r="J233" s="159"/>
      <c r="K233" s="202" t="s">
        <v>496</v>
      </c>
      <c r="L233" s="159"/>
      <c r="M233" s="203"/>
      <c r="N233" s="203"/>
      <c r="O233" s="203" t="s">
        <v>496</v>
      </c>
      <c r="P233" s="203"/>
      <c r="Q233" s="178"/>
    </row>
    <row r="234" spans="1:17" s="147" customFormat="1" ht="72.75" customHeight="1" x14ac:dyDescent="0.2">
      <c r="A234" s="208" t="s">
        <v>3219</v>
      </c>
      <c r="B234" s="198" t="s">
        <v>2551</v>
      </c>
      <c r="C234" s="198" t="s">
        <v>2664</v>
      </c>
      <c r="D234" s="158">
        <v>101.7</v>
      </c>
      <c r="E234" s="158" t="s">
        <v>2657</v>
      </c>
      <c r="F234" s="199">
        <v>41810</v>
      </c>
      <c r="G234" s="204" t="s">
        <v>2919</v>
      </c>
      <c r="H234" s="181">
        <v>7141</v>
      </c>
      <c r="I234" s="202" t="s">
        <v>496</v>
      </c>
      <c r="J234" s="159"/>
      <c r="K234" s="202" t="s">
        <v>496</v>
      </c>
      <c r="L234" s="159"/>
      <c r="M234" s="203" t="s">
        <v>496</v>
      </c>
      <c r="N234" s="203"/>
      <c r="O234" s="203"/>
      <c r="P234" s="203"/>
      <c r="Q234" s="178"/>
    </row>
    <row r="235" spans="1:17" s="147" customFormat="1" ht="41.25" customHeight="1" x14ac:dyDescent="0.2">
      <c r="A235" s="208" t="s">
        <v>3220</v>
      </c>
      <c r="B235" s="198" t="s">
        <v>2920</v>
      </c>
      <c r="C235" s="198" t="s">
        <v>2871</v>
      </c>
      <c r="D235" s="158">
        <v>1470</v>
      </c>
      <c r="E235" s="158" t="s">
        <v>2612</v>
      </c>
      <c r="F235" s="199">
        <v>41827</v>
      </c>
      <c r="G235" s="204" t="s">
        <v>2921</v>
      </c>
      <c r="H235" s="181">
        <v>7147</v>
      </c>
      <c r="I235" s="202" t="s">
        <v>496</v>
      </c>
      <c r="J235" s="159"/>
      <c r="K235" s="202" t="s">
        <v>496</v>
      </c>
      <c r="L235" s="159"/>
      <c r="M235" s="203" t="s">
        <v>496</v>
      </c>
      <c r="N235" s="203"/>
      <c r="O235" s="203"/>
      <c r="P235" s="203"/>
      <c r="Q235" s="178"/>
    </row>
    <row r="236" spans="1:17" s="147" customFormat="1" ht="60.75" customHeight="1" x14ac:dyDescent="0.2">
      <c r="A236" s="208" t="s">
        <v>3221</v>
      </c>
      <c r="B236" s="198" t="s">
        <v>2922</v>
      </c>
      <c r="C236" s="198" t="s">
        <v>2923</v>
      </c>
      <c r="D236" s="158">
        <v>1560.26</v>
      </c>
      <c r="E236" s="158" t="s">
        <v>2612</v>
      </c>
      <c r="F236" s="199">
        <v>41829</v>
      </c>
      <c r="G236" s="204" t="s">
        <v>2924</v>
      </c>
      <c r="H236" s="181">
        <v>7148</v>
      </c>
      <c r="I236" s="202" t="s">
        <v>496</v>
      </c>
      <c r="J236" s="159"/>
      <c r="K236" s="202" t="s">
        <v>496</v>
      </c>
      <c r="L236" s="159"/>
      <c r="M236" s="203" t="s">
        <v>496</v>
      </c>
      <c r="N236" s="203"/>
      <c r="O236" s="203"/>
      <c r="P236" s="203"/>
      <c r="Q236" s="178"/>
    </row>
    <row r="237" spans="1:17" s="147" customFormat="1" ht="49.5" customHeight="1" x14ac:dyDescent="0.2">
      <c r="A237" s="208" t="s">
        <v>3222</v>
      </c>
      <c r="B237" s="198" t="s">
        <v>2925</v>
      </c>
      <c r="C237" s="198" t="s">
        <v>2871</v>
      </c>
      <c r="D237" s="158">
        <v>1866.81</v>
      </c>
      <c r="E237" s="158" t="s">
        <v>2612</v>
      </c>
      <c r="F237" s="199">
        <v>41842</v>
      </c>
      <c r="G237" s="204" t="s">
        <v>2926</v>
      </c>
      <c r="H237" s="181" t="s">
        <v>2927</v>
      </c>
      <c r="I237" s="202" t="s">
        <v>496</v>
      </c>
      <c r="J237" s="159"/>
      <c r="K237" s="202" t="s">
        <v>496</v>
      </c>
      <c r="L237" s="159"/>
      <c r="M237" s="203"/>
      <c r="N237" s="203"/>
      <c r="O237" s="203" t="s">
        <v>496</v>
      </c>
      <c r="P237" s="203"/>
      <c r="Q237" s="178"/>
    </row>
    <row r="238" spans="1:17" s="147" customFormat="1" ht="37.5" customHeight="1" x14ac:dyDescent="0.2">
      <c r="A238" s="950" t="s">
        <v>3223</v>
      </c>
      <c r="B238" s="198" t="s">
        <v>2920</v>
      </c>
      <c r="C238" s="951" t="s">
        <v>2871</v>
      </c>
      <c r="D238" s="158">
        <v>3175</v>
      </c>
      <c r="E238" s="158" t="s">
        <v>2612</v>
      </c>
      <c r="F238" s="956">
        <v>41836</v>
      </c>
      <c r="G238" s="204" t="s">
        <v>2928</v>
      </c>
      <c r="H238" s="181" t="s">
        <v>2929</v>
      </c>
      <c r="I238" s="202" t="s">
        <v>496</v>
      </c>
      <c r="J238" s="159"/>
      <c r="K238" s="202" t="s">
        <v>496</v>
      </c>
      <c r="L238" s="159"/>
      <c r="M238" s="203"/>
      <c r="N238" s="203"/>
      <c r="O238" s="203" t="s">
        <v>496</v>
      </c>
      <c r="P238" s="203"/>
      <c r="Q238" s="178"/>
    </row>
    <row r="239" spans="1:17" s="147" customFormat="1" ht="37.5" customHeight="1" x14ac:dyDescent="0.2">
      <c r="A239" s="950"/>
      <c r="B239" s="198" t="s">
        <v>2917</v>
      </c>
      <c r="C239" s="951"/>
      <c r="D239" s="158">
        <v>1425</v>
      </c>
      <c r="E239" s="158" t="s">
        <v>2612</v>
      </c>
      <c r="F239" s="956"/>
      <c r="G239" s="204" t="s">
        <v>2930</v>
      </c>
      <c r="H239" s="181" t="s">
        <v>2931</v>
      </c>
      <c r="I239" s="202" t="s">
        <v>496</v>
      </c>
      <c r="J239" s="159"/>
      <c r="K239" s="202" t="s">
        <v>496</v>
      </c>
      <c r="L239" s="159"/>
      <c r="M239" s="203"/>
      <c r="N239" s="203"/>
      <c r="O239" s="203" t="s">
        <v>496</v>
      </c>
      <c r="P239" s="203"/>
      <c r="Q239" s="178"/>
    </row>
    <row r="240" spans="1:17" s="147" customFormat="1" ht="39.950000000000003" customHeight="1" x14ac:dyDescent="0.2">
      <c r="A240" s="950" t="s">
        <v>3224</v>
      </c>
      <c r="B240" s="198" t="s">
        <v>2922</v>
      </c>
      <c r="C240" s="951" t="s">
        <v>2932</v>
      </c>
      <c r="D240" s="158">
        <v>2449</v>
      </c>
      <c r="E240" s="158" t="s">
        <v>2612</v>
      </c>
      <c r="F240" s="956">
        <v>41849</v>
      </c>
      <c r="G240" s="204" t="s">
        <v>2933</v>
      </c>
      <c r="H240" s="181" t="s">
        <v>2934</v>
      </c>
      <c r="I240" s="202" t="s">
        <v>496</v>
      </c>
      <c r="J240" s="159"/>
      <c r="K240" s="202" t="s">
        <v>496</v>
      </c>
      <c r="L240" s="159"/>
      <c r="M240" s="203" t="s">
        <v>496</v>
      </c>
      <c r="N240" s="203"/>
      <c r="O240" s="203"/>
      <c r="P240" s="203"/>
      <c r="Q240" s="178"/>
    </row>
    <row r="241" spans="1:17" s="147" customFormat="1" ht="39.950000000000003" customHeight="1" x14ac:dyDescent="0.2">
      <c r="A241" s="950"/>
      <c r="B241" s="198" t="s">
        <v>2653</v>
      </c>
      <c r="C241" s="951"/>
      <c r="D241" s="158">
        <v>3210</v>
      </c>
      <c r="E241" s="158" t="s">
        <v>2612</v>
      </c>
      <c r="F241" s="956"/>
      <c r="G241" s="204" t="s">
        <v>2935</v>
      </c>
      <c r="H241" s="181" t="s">
        <v>2936</v>
      </c>
      <c r="I241" s="202" t="s">
        <v>496</v>
      </c>
      <c r="J241" s="159"/>
      <c r="K241" s="202" t="s">
        <v>496</v>
      </c>
      <c r="L241" s="159"/>
      <c r="M241" s="203" t="s">
        <v>496</v>
      </c>
      <c r="N241" s="203"/>
      <c r="O241" s="203"/>
      <c r="P241" s="203"/>
      <c r="Q241" s="178"/>
    </row>
    <row r="242" spans="1:17" s="147" customFormat="1" ht="39.950000000000003" customHeight="1" x14ac:dyDescent="0.2">
      <c r="A242" s="950"/>
      <c r="B242" s="198" t="s">
        <v>2937</v>
      </c>
      <c r="C242" s="951"/>
      <c r="D242" s="158">
        <v>1852.07</v>
      </c>
      <c r="E242" s="158" t="s">
        <v>2612</v>
      </c>
      <c r="F242" s="956"/>
      <c r="G242" s="204" t="s">
        <v>2938</v>
      </c>
      <c r="H242" s="181" t="s">
        <v>2939</v>
      </c>
      <c r="I242" s="202" t="s">
        <v>496</v>
      </c>
      <c r="J242" s="159"/>
      <c r="K242" s="202" t="s">
        <v>496</v>
      </c>
      <c r="L242" s="159"/>
      <c r="M242" s="203" t="s">
        <v>496</v>
      </c>
      <c r="N242" s="203"/>
      <c r="O242" s="203"/>
      <c r="P242" s="203"/>
      <c r="Q242" s="178"/>
    </row>
    <row r="243" spans="1:17" s="147" customFormat="1" ht="48.75" customHeight="1" x14ac:dyDescent="0.2">
      <c r="A243" s="208" t="s">
        <v>3225</v>
      </c>
      <c r="B243" s="198" t="s">
        <v>2659</v>
      </c>
      <c r="C243" s="198" t="s">
        <v>2923</v>
      </c>
      <c r="D243" s="158">
        <v>1915</v>
      </c>
      <c r="E243" s="158" t="s">
        <v>2612</v>
      </c>
      <c r="F243" s="199">
        <v>41842</v>
      </c>
      <c r="G243" s="204" t="s">
        <v>2940</v>
      </c>
      <c r="H243" s="181" t="s">
        <v>2941</v>
      </c>
      <c r="I243" s="202" t="s">
        <v>496</v>
      </c>
      <c r="J243" s="159"/>
      <c r="K243" s="202" t="s">
        <v>496</v>
      </c>
      <c r="L243" s="159"/>
      <c r="M243" s="203" t="s">
        <v>496</v>
      </c>
      <c r="N243" s="203"/>
      <c r="O243" s="203"/>
      <c r="P243" s="203"/>
      <c r="Q243" s="178"/>
    </row>
    <row r="244" spans="1:17" s="147" customFormat="1" ht="39.950000000000003" customHeight="1" x14ac:dyDescent="0.2">
      <c r="A244" s="950" t="s">
        <v>3226</v>
      </c>
      <c r="B244" s="198" t="s">
        <v>2942</v>
      </c>
      <c r="C244" s="951" t="s">
        <v>2943</v>
      </c>
      <c r="D244" s="158">
        <v>1503</v>
      </c>
      <c r="E244" s="158" t="s">
        <v>2944</v>
      </c>
      <c r="F244" s="199">
        <v>41865</v>
      </c>
      <c r="G244" s="204" t="s">
        <v>2945</v>
      </c>
      <c r="H244" s="181" t="s">
        <v>2946</v>
      </c>
      <c r="I244" s="202" t="s">
        <v>496</v>
      </c>
      <c r="J244" s="159"/>
      <c r="K244" s="202" t="s">
        <v>496</v>
      </c>
      <c r="L244" s="159"/>
      <c r="M244" s="203" t="s">
        <v>496</v>
      </c>
      <c r="N244" s="203"/>
      <c r="O244" s="203"/>
      <c r="P244" s="203"/>
      <c r="Q244" s="178"/>
    </row>
    <row r="245" spans="1:17" s="147" customFormat="1" ht="39.950000000000003" customHeight="1" x14ac:dyDescent="0.2">
      <c r="A245" s="950"/>
      <c r="B245" s="198" t="s">
        <v>2947</v>
      </c>
      <c r="C245" s="951"/>
      <c r="D245" s="158">
        <v>150</v>
      </c>
      <c r="E245" s="158" t="s">
        <v>2944</v>
      </c>
      <c r="F245" s="199">
        <v>41865</v>
      </c>
      <c r="G245" s="204" t="s">
        <v>2948</v>
      </c>
      <c r="H245" s="181" t="s">
        <v>2949</v>
      </c>
      <c r="I245" s="202" t="s">
        <v>496</v>
      </c>
      <c r="J245" s="159"/>
      <c r="K245" s="202" t="s">
        <v>496</v>
      </c>
      <c r="L245" s="159"/>
      <c r="M245" s="203" t="s">
        <v>496</v>
      </c>
      <c r="N245" s="203"/>
      <c r="O245" s="203"/>
      <c r="P245" s="203"/>
      <c r="Q245" s="178"/>
    </row>
    <row r="246" spans="1:17" s="147" customFormat="1" ht="66.75" customHeight="1" x14ac:dyDescent="0.2">
      <c r="A246" s="208" t="s">
        <v>3227</v>
      </c>
      <c r="B246" s="198" t="s">
        <v>2917</v>
      </c>
      <c r="C246" s="198" t="s">
        <v>2871</v>
      </c>
      <c r="D246" s="158">
        <v>1225</v>
      </c>
      <c r="E246" s="158" t="s">
        <v>2612</v>
      </c>
      <c r="F246" s="199">
        <v>41849</v>
      </c>
      <c r="G246" s="204" t="s">
        <v>2950</v>
      </c>
      <c r="H246" s="181" t="s">
        <v>2951</v>
      </c>
      <c r="I246" s="202" t="s">
        <v>496</v>
      </c>
      <c r="J246" s="159"/>
      <c r="K246" s="202" t="s">
        <v>496</v>
      </c>
      <c r="L246" s="159"/>
      <c r="M246" s="203" t="s">
        <v>496</v>
      </c>
      <c r="N246" s="203"/>
      <c r="O246" s="203"/>
      <c r="P246" s="203"/>
      <c r="Q246" s="178"/>
    </row>
    <row r="247" spans="1:17" s="147" customFormat="1" ht="78" customHeight="1" x14ac:dyDescent="0.2">
      <c r="A247" s="208" t="s">
        <v>3228</v>
      </c>
      <c r="B247" s="198" t="s">
        <v>2952</v>
      </c>
      <c r="C247" s="198" t="s">
        <v>2558</v>
      </c>
      <c r="D247" s="158">
        <v>600</v>
      </c>
      <c r="E247" s="158" t="s">
        <v>2944</v>
      </c>
      <c r="F247" s="199">
        <v>41878</v>
      </c>
      <c r="G247" s="204" t="s">
        <v>2953</v>
      </c>
      <c r="H247" s="181" t="s">
        <v>2954</v>
      </c>
      <c r="I247" s="202" t="s">
        <v>496</v>
      </c>
      <c r="J247" s="159"/>
      <c r="K247" s="202" t="s">
        <v>496</v>
      </c>
      <c r="L247" s="159"/>
      <c r="M247" s="203" t="s">
        <v>496</v>
      </c>
      <c r="N247" s="203"/>
      <c r="O247" s="203"/>
      <c r="P247" s="203"/>
      <c r="Q247" s="178"/>
    </row>
    <row r="248" spans="1:17" s="147" customFormat="1" ht="55.5" customHeight="1" x14ac:dyDescent="0.2">
      <c r="A248" s="208" t="s">
        <v>3229</v>
      </c>
      <c r="B248" s="198" t="s">
        <v>2955</v>
      </c>
      <c r="C248" s="198" t="s">
        <v>2775</v>
      </c>
      <c r="D248" s="158">
        <v>5250</v>
      </c>
      <c r="E248" s="158" t="s">
        <v>2944</v>
      </c>
      <c r="F248" s="199">
        <v>41878</v>
      </c>
      <c r="G248" s="204" t="s">
        <v>2956</v>
      </c>
      <c r="H248" s="181" t="s">
        <v>2957</v>
      </c>
      <c r="I248" s="202" t="s">
        <v>496</v>
      </c>
      <c r="J248" s="159"/>
      <c r="K248" s="202" t="s">
        <v>496</v>
      </c>
      <c r="L248" s="159"/>
      <c r="M248" s="203" t="s">
        <v>496</v>
      </c>
      <c r="N248" s="203"/>
      <c r="O248" s="203"/>
      <c r="P248" s="203"/>
      <c r="Q248" s="178"/>
    </row>
    <row r="249" spans="1:17" s="147" customFormat="1" ht="60.75" customHeight="1" x14ac:dyDescent="0.2">
      <c r="A249" s="208" t="s">
        <v>3230</v>
      </c>
      <c r="B249" s="198" t="s">
        <v>2564</v>
      </c>
      <c r="C249" s="198" t="s">
        <v>2565</v>
      </c>
      <c r="D249" s="158">
        <v>3186.6</v>
      </c>
      <c r="E249" s="158" t="s">
        <v>2944</v>
      </c>
      <c r="F249" s="199">
        <v>41877</v>
      </c>
      <c r="G249" s="204" t="s">
        <v>2958</v>
      </c>
      <c r="H249" s="181" t="s">
        <v>2959</v>
      </c>
      <c r="I249" s="202" t="s">
        <v>496</v>
      </c>
      <c r="J249" s="159"/>
      <c r="K249" s="202" t="s">
        <v>496</v>
      </c>
      <c r="L249" s="159"/>
      <c r="M249" s="203"/>
      <c r="N249" s="203" t="s">
        <v>496</v>
      </c>
      <c r="O249" s="203"/>
      <c r="P249" s="203"/>
      <c r="Q249" s="178"/>
    </row>
    <row r="250" spans="1:17" s="147" customFormat="1" ht="41.25" customHeight="1" x14ac:dyDescent="0.2">
      <c r="A250" s="208" t="s">
        <v>3231</v>
      </c>
      <c r="B250" s="198" t="s">
        <v>2845</v>
      </c>
      <c r="C250" s="198" t="s">
        <v>2960</v>
      </c>
      <c r="D250" s="158">
        <v>340</v>
      </c>
      <c r="E250" s="158" t="s">
        <v>2944</v>
      </c>
      <c r="F250" s="199">
        <v>41878</v>
      </c>
      <c r="G250" s="204" t="s">
        <v>2961</v>
      </c>
      <c r="H250" s="181" t="s">
        <v>2962</v>
      </c>
      <c r="I250" s="202" t="s">
        <v>496</v>
      </c>
      <c r="J250" s="159"/>
      <c r="K250" s="202" t="s">
        <v>496</v>
      </c>
      <c r="L250" s="159"/>
      <c r="M250" s="203"/>
      <c r="N250" s="203"/>
      <c r="O250" s="203" t="s">
        <v>496</v>
      </c>
      <c r="P250" s="203"/>
      <c r="Q250" s="178"/>
    </row>
    <row r="251" spans="1:17" s="147" customFormat="1" ht="41.25" customHeight="1" x14ac:dyDescent="0.2">
      <c r="A251" s="208" t="s">
        <v>3232</v>
      </c>
      <c r="B251" s="198" t="s">
        <v>2885</v>
      </c>
      <c r="C251" s="198" t="s">
        <v>2886</v>
      </c>
      <c r="D251" s="158">
        <v>1642</v>
      </c>
      <c r="E251" s="158" t="s">
        <v>2944</v>
      </c>
      <c r="F251" s="199">
        <v>41878</v>
      </c>
      <c r="G251" s="204" t="s">
        <v>2963</v>
      </c>
      <c r="H251" s="181" t="s">
        <v>2964</v>
      </c>
      <c r="I251" s="202" t="s">
        <v>496</v>
      </c>
      <c r="J251" s="159"/>
      <c r="K251" s="202" t="s">
        <v>496</v>
      </c>
      <c r="L251" s="159"/>
      <c r="M251" s="203" t="s">
        <v>496</v>
      </c>
      <c r="N251" s="203"/>
      <c r="O251" s="203"/>
      <c r="P251" s="203"/>
      <c r="Q251" s="178"/>
    </row>
    <row r="252" spans="1:17" s="147" customFormat="1" ht="58.5" customHeight="1" x14ac:dyDescent="0.2">
      <c r="A252" s="208" t="s">
        <v>3233</v>
      </c>
      <c r="B252" s="198" t="s">
        <v>2746</v>
      </c>
      <c r="C252" s="198" t="s">
        <v>2747</v>
      </c>
      <c r="D252" s="158">
        <v>744</v>
      </c>
      <c r="E252" s="158" t="s">
        <v>2944</v>
      </c>
      <c r="F252" s="199">
        <v>41878</v>
      </c>
      <c r="G252" s="204" t="s">
        <v>2965</v>
      </c>
      <c r="H252" s="181" t="s">
        <v>2966</v>
      </c>
      <c r="I252" s="202" t="s">
        <v>496</v>
      </c>
      <c r="J252" s="159"/>
      <c r="K252" s="202" t="s">
        <v>496</v>
      </c>
      <c r="L252" s="159"/>
      <c r="M252" s="203" t="s">
        <v>496</v>
      </c>
      <c r="N252" s="203"/>
      <c r="O252" s="203"/>
      <c r="P252" s="203"/>
      <c r="Q252" s="178"/>
    </row>
    <row r="253" spans="1:17" s="147" customFormat="1" ht="41.25" customHeight="1" x14ac:dyDescent="0.2">
      <c r="A253" s="208" t="s">
        <v>3234</v>
      </c>
      <c r="B253" s="198" t="s">
        <v>2659</v>
      </c>
      <c r="C253" s="198" t="s">
        <v>2881</v>
      </c>
      <c r="D253" s="158">
        <v>795</v>
      </c>
      <c r="E253" s="158" t="s">
        <v>2625</v>
      </c>
      <c r="F253" s="199">
        <v>41883</v>
      </c>
      <c r="G253" s="204" t="s">
        <v>2967</v>
      </c>
      <c r="H253" s="181" t="s">
        <v>2968</v>
      </c>
      <c r="I253" s="202" t="s">
        <v>496</v>
      </c>
      <c r="J253" s="159"/>
      <c r="K253" s="202" t="s">
        <v>496</v>
      </c>
      <c r="L253" s="159"/>
      <c r="M253" s="203"/>
      <c r="N253" s="203"/>
      <c r="O253" s="203" t="s">
        <v>496</v>
      </c>
      <c r="P253" s="203"/>
      <c r="Q253" s="178"/>
    </row>
    <row r="254" spans="1:17" s="147" customFormat="1" ht="41.25" customHeight="1" x14ac:dyDescent="0.2">
      <c r="A254" s="208" t="s">
        <v>3235</v>
      </c>
      <c r="B254" s="198" t="s">
        <v>2922</v>
      </c>
      <c r="C254" s="198" t="s">
        <v>2871</v>
      </c>
      <c r="D254" s="158">
        <v>894.56</v>
      </c>
      <c r="E254" s="158" t="s">
        <v>2625</v>
      </c>
      <c r="F254" s="199">
        <v>41885</v>
      </c>
      <c r="G254" s="204" t="s">
        <v>2969</v>
      </c>
      <c r="H254" s="181" t="s">
        <v>2970</v>
      </c>
      <c r="I254" s="202" t="s">
        <v>496</v>
      </c>
      <c r="J254" s="159"/>
      <c r="K254" s="202" t="s">
        <v>496</v>
      </c>
      <c r="L254" s="159"/>
      <c r="M254" s="203" t="s">
        <v>496</v>
      </c>
      <c r="N254" s="203"/>
      <c r="O254" s="203"/>
      <c r="P254" s="203"/>
      <c r="Q254" s="178"/>
    </row>
    <row r="255" spans="1:17" s="147" customFormat="1" ht="39" customHeight="1" x14ac:dyDescent="0.2">
      <c r="A255" s="950" t="s">
        <v>3236</v>
      </c>
      <c r="B255" s="198" t="s">
        <v>2971</v>
      </c>
      <c r="C255" s="951" t="s">
        <v>2972</v>
      </c>
      <c r="D255" s="158">
        <v>5267</v>
      </c>
      <c r="E255" s="158" t="s">
        <v>2973</v>
      </c>
      <c r="F255" s="199">
        <v>41932</v>
      </c>
      <c r="G255" s="204" t="s">
        <v>2974</v>
      </c>
      <c r="H255" s="181" t="s">
        <v>2975</v>
      </c>
      <c r="I255" s="202" t="s">
        <v>496</v>
      </c>
      <c r="J255" s="159"/>
      <c r="K255" s="202" t="s">
        <v>496</v>
      </c>
      <c r="L255" s="159"/>
      <c r="M255" s="203"/>
      <c r="N255" s="203"/>
      <c r="O255" s="203" t="s">
        <v>496</v>
      </c>
      <c r="P255" s="203"/>
      <c r="Q255" s="178"/>
    </row>
    <row r="256" spans="1:17" s="147" customFormat="1" ht="39" customHeight="1" x14ac:dyDescent="0.2">
      <c r="A256" s="950"/>
      <c r="B256" s="198" t="s">
        <v>2976</v>
      </c>
      <c r="C256" s="951"/>
      <c r="D256" s="158">
        <v>13918</v>
      </c>
      <c r="E256" s="158" t="s">
        <v>2973</v>
      </c>
      <c r="F256" s="199">
        <v>41932</v>
      </c>
      <c r="G256" s="204" t="s">
        <v>2974</v>
      </c>
      <c r="H256" s="181" t="s">
        <v>2977</v>
      </c>
      <c r="I256" s="247" t="s">
        <v>496</v>
      </c>
      <c r="J256" s="159"/>
      <c r="K256" s="247" t="s">
        <v>496</v>
      </c>
      <c r="L256" s="159"/>
      <c r="M256" s="248"/>
      <c r="N256" s="248"/>
      <c r="O256" s="248" t="s">
        <v>496</v>
      </c>
      <c r="P256" s="203"/>
      <c r="Q256" s="178"/>
    </row>
    <row r="257" spans="1:17" s="147" customFormat="1" ht="58.5" customHeight="1" x14ac:dyDescent="0.2">
      <c r="A257" s="208" t="s">
        <v>3237</v>
      </c>
      <c r="B257" s="198" t="s">
        <v>2978</v>
      </c>
      <c r="C257" s="198" t="s">
        <v>2979</v>
      </c>
      <c r="D257" s="158">
        <v>858</v>
      </c>
      <c r="E257" s="158" t="s">
        <v>2625</v>
      </c>
      <c r="F257" s="199">
        <v>41899</v>
      </c>
      <c r="G257" s="204" t="s">
        <v>2980</v>
      </c>
      <c r="H257" s="181" t="s">
        <v>2981</v>
      </c>
      <c r="I257" s="202" t="s">
        <v>496</v>
      </c>
      <c r="J257" s="159"/>
      <c r="K257" s="202" t="s">
        <v>496</v>
      </c>
      <c r="L257" s="159"/>
      <c r="M257" s="203" t="s">
        <v>496</v>
      </c>
      <c r="N257" s="203"/>
      <c r="O257" s="203"/>
      <c r="P257" s="203"/>
      <c r="Q257" s="178"/>
    </row>
    <row r="258" spans="1:17" s="147" customFormat="1" ht="46.5" customHeight="1" x14ac:dyDescent="0.2">
      <c r="A258" s="208" t="s">
        <v>3238</v>
      </c>
      <c r="B258" s="198" t="s">
        <v>2976</v>
      </c>
      <c r="C258" s="198" t="s">
        <v>2982</v>
      </c>
      <c r="D258" s="158">
        <f>17*565</f>
        <v>9605</v>
      </c>
      <c r="E258" s="158" t="s">
        <v>2973</v>
      </c>
      <c r="F258" s="199">
        <v>41925</v>
      </c>
      <c r="G258" s="204" t="s">
        <v>2983</v>
      </c>
      <c r="H258" s="181" t="s">
        <v>2984</v>
      </c>
      <c r="I258" s="202" t="s">
        <v>496</v>
      </c>
      <c r="J258" s="159"/>
      <c r="K258" s="202" t="s">
        <v>496</v>
      </c>
      <c r="L258" s="159"/>
      <c r="M258" s="203"/>
      <c r="N258" s="203"/>
      <c r="O258" s="203" t="s">
        <v>496</v>
      </c>
      <c r="P258" s="203"/>
      <c r="Q258" s="178"/>
    </row>
    <row r="259" spans="1:17" s="147" customFormat="1" ht="30.75" customHeight="1" x14ac:dyDescent="0.2">
      <c r="A259" s="950" t="s">
        <v>3239</v>
      </c>
      <c r="B259" s="198" t="s">
        <v>2764</v>
      </c>
      <c r="C259" s="951" t="s">
        <v>2775</v>
      </c>
      <c r="D259" s="158">
        <v>1126.6400000000001</v>
      </c>
      <c r="E259" s="158" t="s">
        <v>2625</v>
      </c>
      <c r="F259" s="199">
        <v>41899</v>
      </c>
      <c r="G259" s="204" t="s">
        <v>2985</v>
      </c>
      <c r="H259" s="181" t="s">
        <v>2986</v>
      </c>
      <c r="I259" s="202" t="s">
        <v>496</v>
      </c>
      <c r="J259" s="159"/>
      <c r="K259" s="202" t="s">
        <v>496</v>
      </c>
      <c r="L259" s="159"/>
      <c r="M259" s="203"/>
      <c r="N259" s="203"/>
      <c r="O259" s="203" t="s">
        <v>496</v>
      </c>
      <c r="P259" s="203"/>
      <c r="Q259" s="178"/>
    </row>
    <row r="260" spans="1:17" s="147" customFormat="1" ht="30.75" customHeight="1" x14ac:dyDescent="0.2">
      <c r="A260" s="950"/>
      <c r="B260" s="198" t="s">
        <v>2955</v>
      </c>
      <c r="C260" s="951"/>
      <c r="D260" s="158">
        <v>358</v>
      </c>
      <c r="E260" s="158" t="s">
        <v>2625</v>
      </c>
      <c r="F260" s="199">
        <v>41899</v>
      </c>
      <c r="G260" s="204" t="s">
        <v>2987</v>
      </c>
      <c r="H260" s="181" t="s">
        <v>2988</v>
      </c>
      <c r="I260" s="202" t="s">
        <v>496</v>
      </c>
      <c r="J260" s="159"/>
      <c r="K260" s="202" t="s">
        <v>496</v>
      </c>
      <c r="L260" s="159"/>
      <c r="M260" s="203"/>
      <c r="N260" s="203"/>
      <c r="O260" s="203" t="s">
        <v>496</v>
      </c>
      <c r="P260" s="203"/>
      <c r="Q260" s="178"/>
    </row>
    <row r="261" spans="1:17" s="147" customFormat="1" ht="50.25" customHeight="1" x14ac:dyDescent="0.2">
      <c r="A261" s="208" t="s">
        <v>3240</v>
      </c>
      <c r="B261" s="198" t="s">
        <v>2653</v>
      </c>
      <c r="C261" s="198" t="s">
        <v>2989</v>
      </c>
      <c r="D261" s="158">
        <v>1412.85</v>
      </c>
      <c r="E261" s="158" t="s">
        <v>2625</v>
      </c>
      <c r="F261" s="199">
        <v>41894</v>
      </c>
      <c r="G261" s="204" t="s">
        <v>2990</v>
      </c>
      <c r="H261" s="181" t="s">
        <v>2991</v>
      </c>
      <c r="I261" s="202" t="s">
        <v>496</v>
      </c>
      <c r="J261" s="159"/>
      <c r="K261" s="202" t="s">
        <v>496</v>
      </c>
      <c r="L261" s="159"/>
      <c r="M261" s="203" t="s">
        <v>496</v>
      </c>
      <c r="N261" s="203"/>
      <c r="O261" s="203"/>
      <c r="P261" s="203"/>
      <c r="Q261" s="178"/>
    </row>
    <row r="262" spans="1:17" s="147" customFormat="1" ht="50.25" customHeight="1" x14ac:dyDescent="0.2">
      <c r="A262" s="208" t="s">
        <v>3241</v>
      </c>
      <c r="B262" s="198" t="s">
        <v>2992</v>
      </c>
      <c r="C262" s="198" t="s">
        <v>2993</v>
      </c>
      <c r="D262" s="158">
        <v>226</v>
      </c>
      <c r="E262" s="158" t="s">
        <v>2973</v>
      </c>
      <c r="F262" s="199">
        <v>41920</v>
      </c>
      <c r="G262" s="204" t="s">
        <v>2994</v>
      </c>
      <c r="H262" s="181" t="s">
        <v>2995</v>
      </c>
      <c r="I262" s="207" t="s">
        <v>2534</v>
      </c>
      <c r="J262" s="207" t="s">
        <v>2534</v>
      </c>
      <c r="K262" s="207" t="s">
        <v>2534</v>
      </c>
      <c r="L262" s="207" t="s">
        <v>2534</v>
      </c>
      <c r="M262" s="207" t="s">
        <v>2534</v>
      </c>
      <c r="N262" s="207" t="s">
        <v>2534</v>
      </c>
      <c r="O262" s="207" t="s">
        <v>2534</v>
      </c>
      <c r="P262" s="207" t="s">
        <v>2534</v>
      </c>
      <c r="Q262" s="206"/>
    </row>
    <row r="263" spans="1:17" s="147" customFormat="1" ht="50.25" customHeight="1" x14ac:dyDescent="0.2">
      <c r="A263" s="208" t="s">
        <v>3242</v>
      </c>
      <c r="B263" s="198" t="s">
        <v>2996</v>
      </c>
      <c r="C263" s="198" t="s">
        <v>2901</v>
      </c>
      <c r="D263" s="158">
        <v>810</v>
      </c>
      <c r="E263" s="158" t="s">
        <v>2625</v>
      </c>
      <c r="F263" s="199">
        <v>41904</v>
      </c>
      <c r="G263" s="204" t="s">
        <v>2997</v>
      </c>
      <c r="H263" s="181" t="s">
        <v>2998</v>
      </c>
      <c r="I263" s="202" t="s">
        <v>496</v>
      </c>
      <c r="J263" s="159"/>
      <c r="K263" s="202" t="s">
        <v>496</v>
      </c>
      <c r="L263" s="159"/>
      <c r="M263" s="203"/>
      <c r="N263" s="203"/>
      <c r="O263" s="203" t="s">
        <v>496</v>
      </c>
      <c r="P263" s="203"/>
      <c r="Q263" s="178"/>
    </row>
    <row r="264" spans="1:17" s="147" customFormat="1" ht="50.25" customHeight="1" x14ac:dyDescent="0.2">
      <c r="A264" s="208" t="s">
        <v>3243</v>
      </c>
      <c r="B264" s="198" t="s">
        <v>2999</v>
      </c>
      <c r="C264" s="198" t="s">
        <v>2654</v>
      </c>
      <c r="D264" s="158">
        <v>1627</v>
      </c>
      <c r="E264" s="158" t="s">
        <v>2625</v>
      </c>
      <c r="F264" s="199">
        <v>41911</v>
      </c>
      <c r="G264" s="204" t="s">
        <v>3000</v>
      </c>
      <c r="H264" s="181" t="s">
        <v>3001</v>
      </c>
      <c r="I264" s="202" t="s">
        <v>496</v>
      </c>
      <c r="J264" s="159"/>
      <c r="K264" s="202" t="s">
        <v>496</v>
      </c>
      <c r="L264" s="159"/>
      <c r="M264" s="203"/>
      <c r="N264" s="203"/>
      <c r="O264" s="203" t="s">
        <v>496</v>
      </c>
      <c r="P264" s="203"/>
      <c r="Q264" s="178"/>
    </row>
    <row r="265" spans="1:17" s="147" customFormat="1" ht="50.25" customHeight="1" x14ac:dyDescent="0.2">
      <c r="A265" s="208" t="s">
        <v>3244</v>
      </c>
      <c r="B265" s="198" t="s">
        <v>3002</v>
      </c>
      <c r="C265" s="198" t="s">
        <v>2671</v>
      </c>
      <c r="D265" s="158">
        <v>2475</v>
      </c>
      <c r="E265" s="158" t="s">
        <v>2973</v>
      </c>
      <c r="F265" s="199">
        <v>41925</v>
      </c>
      <c r="G265" s="204" t="s">
        <v>3003</v>
      </c>
      <c r="H265" s="181" t="s">
        <v>3004</v>
      </c>
      <c r="I265" s="202" t="s">
        <v>496</v>
      </c>
      <c r="J265" s="159"/>
      <c r="K265" s="202" t="s">
        <v>496</v>
      </c>
      <c r="L265" s="159"/>
      <c r="M265" s="203"/>
      <c r="N265" s="203"/>
      <c r="O265" s="203" t="s">
        <v>496</v>
      </c>
      <c r="P265" s="203"/>
      <c r="Q265" s="178"/>
    </row>
    <row r="266" spans="1:17" s="147" customFormat="1" ht="35.25" customHeight="1" x14ac:dyDescent="0.2">
      <c r="A266" s="950" t="s">
        <v>3245</v>
      </c>
      <c r="B266" s="951" t="s">
        <v>3005</v>
      </c>
      <c r="C266" s="951" t="s">
        <v>3006</v>
      </c>
      <c r="D266" s="158">
        <v>6664.01</v>
      </c>
      <c r="E266" s="158" t="s">
        <v>2973</v>
      </c>
      <c r="F266" s="199">
        <v>41934</v>
      </c>
      <c r="G266" s="204" t="s">
        <v>3007</v>
      </c>
      <c r="H266" s="181" t="s">
        <v>3008</v>
      </c>
      <c r="I266" s="954" t="s">
        <v>496</v>
      </c>
      <c r="J266" s="954"/>
      <c r="K266" s="954" t="s">
        <v>496</v>
      </c>
      <c r="L266" s="954"/>
      <c r="M266" s="954"/>
      <c r="N266" s="954"/>
      <c r="O266" s="954" t="s">
        <v>496</v>
      </c>
      <c r="P266" s="959"/>
      <c r="Q266" s="178"/>
    </row>
    <row r="267" spans="1:17" s="147" customFormat="1" ht="35.25" customHeight="1" x14ac:dyDescent="0.2">
      <c r="A267" s="950"/>
      <c r="B267" s="951"/>
      <c r="C267" s="951"/>
      <c r="D267" s="158">
        <v>1080</v>
      </c>
      <c r="E267" s="158" t="s">
        <v>3009</v>
      </c>
      <c r="F267" s="199">
        <v>41962</v>
      </c>
      <c r="G267" s="179" t="s">
        <v>3010</v>
      </c>
      <c r="H267" s="181" t="s">
        <v>3011</v>
      </c>
      <c r="I267" s="954"/>
      <c r="J267" s="954"/>
      <c r="K267" s="954"/>
      <c r="L267" s="954"/>
      <c r="M267" s="954"/>
      <c r="N267" s="954"/>
      <c r="O267" s="954"/>
      <c r="P267" s="959"/>
      <c r="Q267" s="178"/>
    </row>
    <row r="268" spans="1:17" s="147" customFormat="1" ht="48" customHeight="1" x14ac:dyDescent="0.2">
      <c r="A268" s="950" t="s">
        <v>3246</v>
      </c>
      <c r="B268" s="198" t="s">
        <v>2787</v>
      </c>
      <c r="C268" s="951" t="s">
        <v>3012</v>
      </c>
      <c r="D268" s="158">
        <v>500</v>
      </c>
      <c r="E268" s="158" t="s">
        <v>2973</v>
      </c>
      <c r="F268" s="199">
        <v>41934</v>
      </c>
      <c r="G268" s="204" t="s">
        <v>3013</v>
      </c>
      <c r="H268" s="181" t="s">
        <v>3014</v>
      </c>
      <c r="I268" s="202" t="s">
        <v>496</v>
      </c>
      <c r="J268" s="159"/>
      <c r="K268" s="202" t="s">
        <v>496</v>
      </c>
      <c r="L268" s="159"/>
      <c r="M268" s="203"/>
      <c r="N268" s="203"/>
      <c r="O268" s="203" t="s">
        <v>496</v>
      </c>
      <c r="P268" s="203"/>
      <c r="Q268" s="178"/>
    </row>
    <row r="269" spans="1:17" s="147" customFormat="1" ht="59.25" customHeight="1" x14ac:dyDescent="0.2">
      <c r="A269" s="950"/>
      <c r="B269" s="198" t="s">
        <v>2900</v>
      </c>
      <c r="C269" s="951"/>
      <c r="D269" s="158">
        <v>3500</v>
      </c>
      <c r="E269" s="158" t="s">
        <v>2973</v>
      </c>
      <c r="F269" s="199">
        <v>41934</v>
      </c>
      <c r="G269" s="204" t="s">
        <v>3015</v>
      </c>
      <c r="H269" s="181" t="s">
        <v>3016</v>
      </c>
      <c r="I269" s="248" t="s">
        <v>496</v>
      </c>
      <c r="J269" s="248"/>
      <c r="K269" s="248" t="s">
        <v>496</v>
      </c>
      <c r="L269" s="160"/>
      <c r="M269" s="248"/>
      <c r="N269" s="248"/>
      <c r="O269" s="248" t="s">
        <v>496</v>
      </c>
      <c r="P269" s="248"/>
      <c r="Q269" s="275" t="s">
        <v>4362</v>
      </c>
    </row>
    <row r="270" spans="1:17" s="147" customFormat="1" ht="38.25" customHeight="1" x14ac:dyDescent="0.2">
      <c r="A270" s="950" t="s">
        <v>3247</v>
      </c>
      <c r="B270" s="198" t="s">
        <v>2798</v>
      </c>
      <c r="C270" s="951" t="s">
        <v>2794</v>
      </c>
      <c r="D270" s="158">
        <v>391.77</v>
      </c>
      <c r="E270" s="158" t="s">
        <v>2973</v>
      </c>
      <c r="F270" s="956">
        <v>41928</v>
      </c>
      <c r="G270" s="204" t="s">
        <v>3017</v>
      </c>
      <c r="H270" s="181" t="s">
        <v>3018</v>
      </c>
      <c r="I270" s="202" t="s">
        <v>496</v>
      </c>
      <c r="J270" s="159"/>
      <c r="K270" s="202" t="s">
        <v>496</v>
      </c>
      <c r="L270" s="159"/>
      <c r="M270" s="203" t="s">
        <v>496</v>
      </c>
      <c r="N270" s="203"/>
      <c r="O270" s="203"/>
      <c r="P270" s="203"/>
      <c r="Q270" s="178"/>
    </row>
    <row r="271" spans="1:17" s="147" customFormat="1" ht="38.25" customHeight="1" x14ac:dyDescent="0.2">
      <c r="A271" s="950"/>
      <c r="B271" s="198" t="s">
        <v>3019</v>
      </c>
      <c r="C271" s="951"/>
      <c r="D271" s="158">
        <v>957.69</v>
      </c>
      <c r="E271" s="158" t="s">
        <v>2973</v>
      </c>
      <c r="F271" s="956"/>
      <c r="G271" s="204" t="s">
        <v>3020</v>
      </c>
      <c r="H271" s="181" t="s">
        <v>3021</v>
      </c>
      <c r="I271" s="202" t="s">
        <v>496</v>
      </c>
      <c r="J271" s="159"/>
      <c r="K271" s="202" t="s">
        <v>496</v>
      </c>
      <c r="L271" s="159"/>
      <c r="M271" s="203"/>
      <c r="N271" s="203"/>
      <c r="O271" s="203" t="s">
        <v>496</v>
      </c>
      <c r="P271" s="203"/>
      <c r="Q271" s="178"/>
    </row>
    <row r="272" spans="1:17" s="147" customFormat="1" ht="38.25" customHeight="1" x14ac:dyDescent="0.2">
      <c r="A272" s="950" t="s">
        <v>3248</v>
      </c>
      <c r="B272" s="198" t="s">
        <v>3022</v>
      </c>
      <c r="C272" s="951" t="s">
        <v>2690</v>
      </c>
      <c r="D272" s="158">
        <v>138.9</v>
      </c>
      <c r="E272" s="158" t="s">
        <v>2973</v>
      </c>
      <c r="F272" s="956">
        <v>41934</v>
      </c>
      <c r="G272" s="204" t="s">
        <v>3023</v>
      </c>
      <c r="H272" s="181" t="s">
        <v>3024</v>
      </c>
      <c r="I272" s="202" t="s">
        <v>496</v>
      </c>
      <c r="J272" s="159"/>
      <c r="K272" s="202" t="s">
        <v>496</v>
      </c>
      <c r="L272" s="159"/>
      <c r="M272" s="203" t="s">
        <v>496</v>
      </c>
      <c r="N272" s="203"/>
      <c r="O272" s="203"/>
      <c r="P272" s="203"/>
      <c r="Q272" s="178"/>
    </row>
    <row r="273" spans="1:17" s="147" customFormat="1" ht="38.25" customHeight="1" x14ac:dyDescent="0.2">
      <c r="A273" s="950"/>
      <c r="B273" s="198" t="s">
        <v>3025</v>
      </c>
      <c r="C273" s="951"/>
      <c r="D273" s="158">
        <v>28.5</v>
      </c>
      <c r="E273" s="158" t="s">
        <v>2973</v>
      </c>
      <c r="F273" s="956"/>
      <c r="G273" s="204" t="s">
        <v>3026</v>
      </c>
      <c r="H273" s="181" t="s">
        <v>3027</v>
      </c>
      <c r="I273" s="202" t="s">
        <v>496</v>
      </c>
      <c r="J273" s="159"/>
      <c r="K273" s="202" t="s">
        <v>496</v>
      </c>
      <c r="L273" s="159"/>
      <c r="M273" s="203" t="s">
        <v>496</v>
      </c>
      <c r="N273" s="203"/>
      <c r="O273" s="203"/>
      <c r="P273" s="203"/>
      <c r="Q273" s="178"/>
    </row>
    <row r="274" spans="1:17" s="147" customFormat="1" ht="38.25" customHeight="1" x14ac:dyDescent="0.2">
      <c r="A274" s="950"/>
      <c r="B274" s="198" t="s">
        <v>2798</v>
      </c>
      <c r="C274" s="951"/>
      <c r="D274" s="158">
        <v>18.12</v>
      </c>
      <c r="E274" s="158" t="s">
        <v>2973</v>
      </c>
      <c r="F274" s="956"/>
      <c r="G274" s="204" t="s">
        <v>3028</v>
      </c>
      <c r="H274" s="181" t="s">
        <v>3029</v>
      </c>
      <c r="I274" s="202" t="s">
        <v>496</v>
      </c>
      <c r="J274" s="159"/>
      <c r="K274" s="202" t="s">
        <v>496</v>
      </c>
      <c r="L274" s="159"/>
      <c r="M274" s="203" t="s">
        <v>496</v>
      </c>
      <c r="N274" s="203"/>
      <c r="O274" s="203"/>
      <c r="P274" s="203"/>
      <c r="Q274" s="178"/>
    </row>
    <row r="275" spans="1:17" s="147" customFormat="1" ht="38.25" customHeight="1" x14ac:dyDescent="0.2">
      <c r="A275" s="208" t="s">
        <v>3249</v>
      </c>
      <c r="B275" s="198" t="s">
        <v>2706</v>
      </c>
      <c r="C275" s="198" t="s">
        <v>3030</v>
      </c>
      <c r="D275" s="158">
        <v>126</v>
      </c>
      <c r="E275" s="158" t="s">
        <v>2973</v>
      </c>
      <c r="F275" s="199">
        <v>41932</v>
      </c>
      <c r="G275" s="204" t="s">
        <v>3031</v>
      </c>
      <c r="H275" s="181" t="s">
        <v>3032</v>
      </c>
      <c r="I275" s="202" t="s">
        <v>496</v>
      </c>
      <c r="J275" s="159"/>
      <c r="K275" s="202" t="s">
        <v>496</v>
      </c>
      <c r="L275" s="159"/>
      <c r="M275" s="203" t="s">
        <v>496</v>
      </c>
      <c r="N275" s="203"/>
      <c r="O275" s="203"/>
      <c r="P275" s="203"/>
      <c r="Q275" s="178"/>
    </row>
    <row r="276" spans="1:17" s="147" customFormat="1" ht="38.25" customHeight="1" x14ac:dyDescent="0.2">
      <c r="A276" s="950" t="s">
        <v>3250</v>
      </c>
      <c r="B276" s="198" t="s">
        <v>3033</v>
      </c>
      <c r="C276" s="951" t="s">
        <v>2792</v>
      </c>
      <c r="D276" s="158">
        <v>174</v>
      </c>
      <c r="E276" s="158" t="s">
        <v>2973</v>
      </c>
      <c r="F276" s="199">
        <v>41929</v>
      </c>
      <c r="G276" s="204" t="s">
        <v>3034</v>
      </c>
      <c r="H276" s="181" t="s">
        <v>3035</v>
      </c>
      <c r="I276" s="202" t="s">
        <v>496</v>
      </c>
      <c r="J276" s="159"/>
      <c r="K276" s="202" t="s">
        <v>496</v>
      </c>
      <c r="L276" s="159"/>
      <c r="M276" s="203" t="s">
        <v>496</v>
      </c>
      <c r="N276" s="203"/>
      <c r="O276" s="203"/>
      <c r="P276" s="203"/>
      <c r="Q276" s="178"/>
    </row>
    <row r="277" spans="1:17" s="147" customFormat="1" ht="38.25" customHeight="1" x14ac:dyDescent="0.2">
      <c r="A277" s="950"/>
      <c r="B277" s="198" t="s">
        <v>2709</v>
      </c>
      <c r="C277" s="951"/>
      <c r="D277" s="158">
        <v>474.25</v>
      </c>
      <c r="E277" s="158" t="s">
        <v>2973</v>
      </c>
      <c r="F277" s="199">
        <v>41929</v>
      </c>
      <c r="G277" s="204" t="s">
        <v>3036</v>
      </c>
      <c r="H277" s="181" t="s">
        <v>3037</v>
      </c>
      <c r="I277" s="202" t="s">
        <v>496</v>
      </c>
      <c r="J277" s="159"/>
      <c r="K277" s="202" t="s">
        <v>496</v>
      </c>
      <c r="L277" s="159"/>
      <c r="M277" s="203" t="s">
        <v>496</v>
      </c>
      <c r="N277" s="203"/>
      <c r="O277" s="203"/>
      <c r="P277" s="203"/>
      <c r="Q277" s="178"/>
    </row>
    <row r="278" spans="1:17" s="147" customFormat="1" ht="48" customHeight="1" x14ac:dyDescent="0.2">
      <c r="A278" s="208" t="s">
        <v>3251</v>
      </c>
      <c r="B278" s="198" t="s">
        <v>2706</v>
      </c>
      <c r="C278" s="198" t="s">
        <v>2707</v>
      </c>
      <c r="D278" s="158">
        <v>924</v>
      </c>
      <c r="E278" s="158" t="s">
        <v>2973</v>
      </c>
      <c r="F278" s="199">
        <v>41929</v>
      </c>
      <c r="G278" s="204" t="s">
        <v>3017</v>
      </c>
      <c r="H278" s="181" t="s">
        <v>3038</v>
      </c>
      <c r="I278" s="202" t="s">
        <v>496</v>
      </c>
      <c r="J278" s="159"/>
      <c r="K278" s="202" t="s">
        <v>496</v>
      </c>
      <c r="L278" s="159"/>
      <c r="M278" s="203"/>
      <c r="N278" s="203"/>
      <c r="O278" s="203" t="s">
        <v>496</v>
      </c>
      <c r="P278" s="203"/>
      <c r="Q278" s="178"/>
    </row>
    <row r="279" spans="1:17" s="147" customFormat="1" ht="52.5" customHeight="1" x14ac:dyDescent="0.2">
      <c r="A279" s="208" t="s">
        <v>3252</v>
      </c>
      <c r="B279" s="198" t="s">
        <v>2551</v>
      </c>
      <c r="C279" s="198" t="s">
        <v>2737</v>
      </c>
      <c r="D279" s="158">
        <v>477.31</v>
      </c>
      <c r="E279" s="158" t="s">
        <v>2973</v>
      </c>
      <c r="F279" s="199">
        <v>41196</v>
      </c>
      <c r="G279" s="204" t="s">
        <v>3039</v>
      </c>
      <c r="H279" s="181" t="s">
        <v>3040</v>
      </c>
      <c r="I279" s="202" t="s">
        <v>496</v>
      </c>
      <c r="J279" s="159"/>
      <c r="K279" s="202" t="s">
        <v>496</v>
      </c>
      <c r="L279" s="159"/>
      <c r="M279" s="203" t="s">
        <v>496</v>
      </c>
      <c r="N279" s="203"/>
      <c r="O279" s="203"/>
      <c r="P279" s="203"/>
      <c r="Q279" s="178"/>
    </row>
    <row r="280" spans="1:17" s="147" customFormat="1" ht="38.25" customHeight="1" x14ac:dyDescent="0.2">
      <c r="A280" s="208" t="s">
        <v>3253</v>
      </c>
      <c r="B280" s="198" t="s">
        <v>2551</v>
      </c>
      <c r="C280" s="198" t="s">
        <v>3041</v>
      </c>
      <c r="D280" s="158">
        <v>254.25</v>
      </c>
      <c r="E280" s="158" t="s">
        <v>2973</v>
      </c>
      <c r="F280" s="199">
        <v>41928</v>
      </c>
      <c r="G280" s="204" t="s">
        <v>3042</v>
      </c>
      <c r="H280" s="181" t="s">
        <v>3043</v>
      </c>
      <c r="I280" s="202" t="s">
        <v>496</v>
      </c>
      <c r="J280" s="159"/>
      <c r="K280" s="202" t="s">
        <v>496</v>
      </c>
      <c r="L280" s="159"/>
      <c r="M280" s="203" t="s">
        <v>496</v>
      </c>
      <c r="N280" s="203"/>
      <c r="O280" s="203"/>
      <c r="P280" s="203"/>
      <c r="Q280" s="178"/>
    </row>
    <row r="281" spans="1:17" s="147" customFormat="1" ht="38.25" customHeight="1" x14ac:dyDescent="0.2">
      <c r="A281" s="208" t="s">
        <v>3254</v>
      </c>
      <c r="B281" s="198" t="s">
        <v>2996</v>
      </c>
      <c r="C281" s="198" t="s">
        <v>3044</v>
      </c>
      <c r="D281" s="158">
        <v>1682</v>
      </c>
      <c r="E281" s="158" t="s">
        <v>2973</v>
      </c>
      <c r="F281" s="199">
        <v>41940</v>
      </c>
      <c r="G281" s="204" t="s">
        <v>3045</v>
      </c>
      <c r="H281" s="181" t="s">
        <v>3046</v>
      </c>
      <c r="I281" s="202" t="s">
        <v>496</v>
      </c>
      <c r="J281" s="159"/>
      <c r="K281" s="202" t="s">
        <v>496</v>
      </c>
      <c r="L281" s="159"/>
      <c r="M281" s="203"/>
      <c r="N281" s="203"/>
      <c r="O281" s="203" t="s">
        <v>496</v>
      </c>
      <c r="P281" s="203"/>
      <c r="Q281" s="178"/>
    </row>
    <row r="282" spans="1:17" s="147" customFormat="1" ht="77.25" customHeight="1" x14ac:dyDescent="0.2">
      <c r="A282" s="208" t="s">
        <v>3255</v>
      </c>
      <c r="B282" s="198" t="s">
        <v>2900</v>
      </c>
      <c r="C282" s="198" t="s">
        <v>3047</v>
      </c>
      <c r="D282" s="158">
        <v>4403.5200000000004</v>
      </c>
      <c r="E282" s="158" t="s">
        <v>2973</v>
      </c>
      <c r="F282" s="199">
        <v>41943</v>
      </c>
      <c r="G282" s="204" t="s">
        <v>3048</v>
      </c>
      <c r="H282" s="181" t="s">
        <v>3049</v>
      </c>
      <c r="I282" s="248"/>
      <c r="J282" s="265" t="s">
        <v>496</v>
      </c>
      <c r="K282" s="248" t="s">
        <v>496</v>
      </c>
      <c r="L282" s="160"/>
      <c r="M282" s="248"/>
      <c r="N282" s="248"/>
      <c r="O282" s="248" t="s">
        <v>496</v>
      </c>
      <c r="P282" s="248"/>
      <c r="Q282" s="276" t="s">
        <v>5221</v>
      </c>
    </row>
    <row r="283" spans="1:17" s="147" customFormat="1" ht="38.25" customHeight="1" x14ac:dyDescent="0.2">
      <c r="A283" s="208" t="s">
        <v>3256</v>
      </c>
      <c r="B283" s="198" t="s">
        <v>2551</v>
      </c>
      <c r="C283" s="198" t="s">
        <v>3050</v>
      </c>
      <c r="D283" s="158">
        <v>254.25</v>
      </c>
      <c r="E283" s="158" t="s">
        <v>2973</v>
      </c>
      <c r="F283" s="199">
        <v>41932</v>
      </c>
      <c r="G283" s="204" t="s">
        <v>3051</v>
      </c>
      <c r="H283" s="181" t="s">
        <v>3052</v>
      </c>
      <c r="I283" s="202" t="s">
        <v>496</v>
      </c>
      <c r="J283" s="159"/>
      <c r="K283" s="202" t="s">
        <v>496</v>
      </c>
      <c r="L283" s="159"/>
      <c r="M283" s="203" t="s">
        <v>496</v>
      </c>
      <c r="N283" s="203"/>
      <c r="O283" s="203"/>
      <c r="P283" s="203"/>
      <c r="Q283" s="178"/>
    </row>
    <row r="284" spans="1:17" s="147" customFormat="1" ht="38.25" customHeight="1" x14ac:dyDescent="0.2">
      <c r="A284" s="208" t="s">
        <v>3257</v>
      </c>
      <c r="B284" s="198" t="s">
        <v>3053</v>
      </c>
      <c r="C284" s="198" t="s">
        <v>3054</v>
      </c>
      <c r="D284" s="158">
        <v>800</v>
      </c>
      <c r="E284" s="158" t="s">
        <v>3009</v>
      </c>
      <c r="F284" s="199">
        <v>41955</v>
      </c>
      <c r="G284" s="204" t="s">
        <v>3055</v>
      </c>
      <c r="H284" s="181" t="s">
        <v>3056</v>
      </c>
      <c r="I284" s="202" t="s">
        <v>496</v>
      </c>
      <c r="J284" s="159"/>
      <c r="K284" s="202" t="s">
        <v>496</v>
      </c>
      <c r="L284" s="159"/>
      <c r="M284" s="203"/>
      <c r="N284" s="203"/>
      <c r="O284" s="203" t="s">
        <v>496</v>
      </c>
      <c r="P284" s="203"/>
      <c r="Q284" s="178"/>
    </row>
    <row r="285" spans="1:17" s="147" customFormat="1" ht="38.25" customHeight="1" x14ac:dyDescent="0.2">
      <c r="A285" s="208" t="s">
        <v>3258</v>
      </c>
      <c r="B285" s="198" t="s">
        <v>2551</v>
      </c>
      <c r="C285" s="198" t="s">
        <v>3050</v>
      </c>
      <c r="D285" s="158">
        <v>254.25</v>
      </c>
      <c r="E285" s="158" t="s">
        <v>3009</v>
      </c>
      <c r="F285" s="199">
        <v>41948</v>
      </c>
      <c r="G285" s="204" t="s">
        <v>3057</v>
      </c>
      <c r="H285" s="181" t="s">
        <v>3058</v>
      </c>
      <c r="I285" s="202" t="s">
        <v>496</v>
      </c>
      <c r="J285" s="159"/>
      <c r="K285" s="202" t="s">
        <v>496</v>
      </c>
      <c r="L285" s="159"/>
      <c r="M285" s="203" t="s">
        <v>496</v>
      </c>
      <c r="N285" s="203"/>
      <c r="O285" s="203"/>
      <c r="P285" s="203"/>
      <c r="Q285" s="178"/>
    </row>
    <row r="286" spans="1:17" s="147" customFormat="1" ht="58.5" customHeight="1" x14ac:dyDescent="0.2">
      <c r="A286" s="208" t="s">
        <v>3259</v>
      </c>
      <c r="B286" s="198" t="s">
        <v>2682</v>
      </c>
      <c r="C286" s="198" t="s">
        <v>2683</v>
      </c>
      <c r="D286" s="158">
        <v>46.8</v>
      </c>
      <c r="E286" s="158" t="s">
        <v>3009</v>
      </c>
      <c r="F286" s="199">
        <v>41961</v>
      </c>
      <c r="G286" s="204" t="s">
        <v>3059</v>
      </c>
      <c r="H286" s="181" t="s">
        <v>3060</v>
      </c>
      <c r="I286" s="202" t="s">
        <v>496</v>
      </c>
      <c r="J286" s="159"/>
      <c r="K286" s="202" t="s">
        <v>496</v>
      </c>
      <c r="L286" s="159"/>
      <c r="M286" s="203" t="s">
        <v>496</v>
      </c>
      <c r="N286" s="203"/>
      <c r="O286" s="203"/>
      <c r="P286" s="203"/>
      <c r="Q286" s="178"/>
    </row>
    <row r="287" spans="1:17" s="147" customFormat="1" ht="38.25" customHeight="1" x14ac:dyDescent="0.2">
      <c r="A287" s="208" t="s">
        <v>3260</v>
      </c>
      <c r="B287" s="198" t="s">
        <v>3061</v>
      </c>
      <c r="C287" s="198" t="s">
        <v>3062</v>
      </c>
      <c r="D287" s="158">
        <v>897.15</v>
      </c>
      <c r="E287" s="158" t="s">
        <v>3009</v>
      </c>
      <c r="F287" s="199">
        <v>41964</v>
      </c>
      <c r="G287" s="204" t="s">
        <v>3063</v>
      </c>
      <c r="H287" s="181" t="s">
        <v>3064</v>
      </c>
      <c r="I287" s="202" t="s">
        <v>496</v>
      </c>
      <c r="J287" s="159"/>
      <c r="K287" s="202" t="s">
        <v>496</v>
      </c>
      <c r="L287" s="159"/>
      <c r="M287" s="203"/>
      <c r="N287" s="203"/>
      <c r="O287" s="203"/>
      <c r="P287" s="203" t="s">
        <v>496</v>
      </c>
      <c r="Q287" s="178"/>
    </row>
    <row r="288" spans="1:17" s="147" customFormat="1" ht="51.75" customHeight="1" x14ac:dyDescent="0.2">
      <c r="A288" s="208" t="s">
        <v>3261</v>
      </c>
      <c r="B288" s="198" t="s">
        <v>3065</v>
      </c>
      <c r="C288" s="198" t="s">
        <v>3066</v>
      </c>
      <c r="D288" s="158">
        <v>339</v>
      </c>
      <c r="E288" s="158" t="s">
        <v>3009</v>
      </c>
      <c r="F288" s="199">
        <v>41964</v>
      </c>
      <c r="G288" s="204" t="s">
        <v>3067</v>
      </c>
      <c r="H288" s="181" t="s">
        <v>3068</v>
      </c>
      <c r="I288" s="202" t="s">
        <v>496</v>
      </c>
      <c r="J288" s="159"/>
      <c r="K288" s="202" t="s">
        <v>496</v>
      </c>
      <c r="L288" s="159"/>
      <c r="M288" s="203" t="s">
        <v>496</v>
      </c>
      <c r="N288" s="203"/>
      <c r="O288" s="203"/>
      <c r="P288" s="203"/>
      <c r="Q288" s="178"/>
    </row>
    <row r="289" spans="1:17" s="147" customFormat="1" ht="42.75" customHeight="1" x14ac:dyDescent="0.2">
      <c r="A289" s="950" t="s">
        <v>3262</v>
      </c>
      <c r="B289" s="198" t="s">
        <v>3069</v>
      </c>
      <c r="C289" s="951" t="s">
        <v>3070</v>
      </c>
      <c r="D289" s="158">
        <v>729</v>
      </c>
      <c r="E289" s="158" t="s">
        <v>3009</v>
      </c>
      <c r="F289" s="199">
        <v>41969</v>
      </c>
      <c r="G289" s="204" t="s">
        <v>3071</v>
      </c>
      <c r="H289" s="181" t="s">
        <v>3072</v>
      </c>
      <c r="I289" s="202" t="s">
        <v>496</v>
      </c>
      <c r="J289" s="159"/>
      <c r="K289" s="202" t="s">
        <v>496</v>
      </c>
      <c r="L289" s="159"/>
      <c r="M289" s="203" t="s">
        <v>496</v>
      </c>
      <c r="N289" s="203"/>
      <c r="O289" s="203"/>
      <c r="P289" s="203"/>
      <c r="Q289" s="178"/>
    </row>
    <row r="290" spans="1:17" s="147" customFormat="1" ht="42.75" customHeight="1" x14ac:dyDescent="0.2">
      <c r="A290" s="950"/>
      <c r="B290" s="198" t="s">
        <v>2805</v>
      </c>
      <c r="C290" s="951"/>
      <c r="D290" s="158">
        <v>146.52000000000001</v>
      </c>
      <c r="E290" s="158" t="s">
        <v>3009</v>
      </c>
      <c r="F290" s="199">
        <v>41969</v>
      </c>
      <c r="G290" s="204" t="s">
        <v>3071</v>
      </c>
      <c r="H290" s="181" t="s">
        <v>3073</v>
      </c>
      <c r="I290" s="202" t="s">
        <v>496</v>
      </c>
      <c r="J290" s="159"/>
      <c r="K290" s="202" t="s">
        <v>496</v>
      </c>
      <c r="L290" s="159"/>
      <c r="M290" s="203"/>
      <c r="N290" s="203"/>
      <c r="O290" s="203" t="s">
        <v>496</v>
      </c>
      <c r="P290" s="203"/>
      <c r="Q290" s="178"/>
    </row>
    <row r="291" spans="1:17" s="147" customFormat="1" ht="39" customHeight="1" x14ac:dyDescent="0.2">
      <c r="A291" s="950" t="s">
        <v>3263</v>
      </c>
      <c r="B291" s="198" t="s">
        <v>2764</v>
      </c>
      <c r="C291" s="951" t="s">
        <v>3074</v>
      </c>
      <c r="D291" s="158">
        <v>455</v>
      </c>
      <c r="E291" s="158" t="s">
        <v>3075</v>
      </c>
      <c r="F291" s="956">
        <v>41975</v>
      </c>
      <c r="G291" s="204" t="s">
        <v>3076</v>
      </c>
      <c r="H291" s="181" t="s">
        <v>3077</v>
      </c>
      <c r="I291" s="202" t="s">
        <v>496</v>
      </c>
      <c r="J291" s="159"/>
      <c r="K291" s="202" t="s">
        <v>496</v>
      </c>
      <c r="L291" s="159"/>
      <c r="M291" s="203" t="s">
        <v>496</v>
      </c>
      <c r="N291" s="203"/>
      <c r="O291" s="203"/>
      <c r="P291" s="203"/>
      <c r="Q291" s="178"/>
    </row>
    <row r="292" spans="1:17" s="147" customFormat="1" ht="39" customHeight="1" x14ac:dyDescent="0.2">
      <c r="A292" s="950"/>
      <c r="B292" s="198" t="s">
        <v>2742</v>
      </c>
      <c r="C292" s="951"/>
      <c r="D292" s="158">
        <v>2398.5</v>
      </c>
      <c r="E292" s="158" t="s">
        <v>3075</v>
      </c>
      <c r="F292" s="956"/>
      <c r="G292" s="204" t="s">
        <v>3078</v>
      </c>
      <c r="H292" s="181" t="s">
        <v>3079</v>
      </c>
      <c r="I292" s="202" t="s">
        <v>496</v>
      </c>
      <c r="J292" s="159"/>
      <c r="K292" s="202" t="s">
        <v>496</v>
      </c>
      <c r="L292" s="159"/>
      <c r="M292" s="203" t="s">
        <v>496</v>
      </c>
      <c r="N292" s="203"/>
      <c r="O292" s="203"/>
      <c r="P292" s="203"/>
      <c r="Q292" s="178"/>
    </row>
    <row r="293" spans="1:17" s="147" customFormat="1" ht="39" customHeight="1" x14ac:dyDescent="0.2">
      <c r="A293" s="950"/>
      <c r="B293" s="198" t="s">
        <v>2845</v>
      </c>
      <c r="C293" s="951"/>
      <c r="D293" s="158">
        <v>7320</v>
      </c>
      <c r="E293" s="158" t="s">
        <v>3075</v>
      </c>
      <c r="F293" s="956"/>
      <c r="G293" s="204" t="s">
        <v>3078</v>
      </c>
      <c r="H293" s="181" t="s">
        <v>3080</v>
      </c>
      <c r="I293" s="202" t="s">
        <v>496</v>
      </c>
      <c r="J293" s="159"/>
      <c r="K293" s="202" t="s">
        <v>496</v>
      </c>
      <c r="L293" s="159"/>
      <c r="M293" s="203" t="s">
        <v>496</v>
      </c>
      <c r="N293" s="203"/>
      <c r="O293" s="203"/>
      <c r="P293" s="203"/>
      <c r="Q293" s="178"/>
    </row>
    <row r="294" spans="1:17" s="147" customFormat="1" ht="30.75" customHeight="1" x14ac:dyDescent="0.2">
      <c r="A294" s="950" t="s">
        <v>3264</v>
      </c>
      <c r="B294" s="198" t="s">
        <v>2845</v>
      </c>
      <c r="C294" s="951" t="s">
        <v>3081</v>
      </c>
      <c r="D294" s="158">
        <v>1289.4000000000001</v>
      </c>
      <c r="E294" s="158" t="s">
        <v>3075</v>
      </c>
      <c r="F294" s="956">
        <v>41978</v>
      </c>
      <c r="G294" s="204" t="s">
        <v>3082</v>
      </c>
      <c r="H294" s="181" t="s">
        <v>3083</v>
      </c>
      <c r="I294" s="202" t="s">
        <v>496</v>
      </c>
      <c r="J294" s="159"/>
      <c r="K294" s="202" t="s">
        <v>496</v>
      </c>
      <c r="L294" s="159"/>
      <c r="M294" s="203" t="s">
        <v>496</v>
      </c>
      <c r="N294" s="203"/>
      <c r="O294" s="203"/>
      <c r="P294" s="203"/>
      <c r="Q294" s="178"/>
    </row>
    <row r="295" spans="1:17" s="147" customFormat="1" ht="30.75" customHeight="1" x14ac:dyDescent="0.2">
      <c r="A295" s="950"/>
      <c r="B295" s="198" t="s">
        <v>3084</v>
      </c>
      <c r="C295" s="951"/>
      <c r="D295" s="158">
        <v>819</v>
      </c>
      <c r="E295" s="158" t="s">
        <v>3075</v>
      </c>
      <c r="F295" s="956"/>
      <c r="G295" s="204" t="s">
        <v>3085</v>
      </c>
      <c r="H295" s="181" t="s">
        <v>3086</v>
      </c>
      <c r="I295" s="202" t="s">
        <v>496</v>
      </c>
      <c r="J295" s="159"/>
      <c r="K295" s="202" t="s">
        <v>496</v>
      </c>
      <c r="L295" s="159"/>
      <c r="M295" s="203" t="s">
        <v>496</v>
      </c>
      <c r="N295" s="203"/>
      <c r="O295" s="203"/>
      <c r="P295" s="203"/>
      <c r="Q295" s="178"/>
    </row>
    <row r="296" spans="1:17" s="147" customFormat="1" ht="30.75" customHeight="1" x14ac:dyDescent="0.2">
      <c r="A296" s="950"/>
      <c r="B296" s="198" t="s">
        <v>3087</v>
      </c>
      <c r="C296" s="951"/>
      <c r="D296" s="158">
        <v>87</v>
      </c>
      <c r="E296" s="158" t="s">
        <v>3075</v>
      </c>
      <c r="F296" s="956"/>
      <c r="G296" s="204" t="s">
        <v>3088</v>
      </c>
      <c r="H296" s="181" t="s">
        <v>3089</v>
      </c>
      <c r="I296" s="202" t="s">
        <v>496</v>
      </c>
      <c r="J296" s="159"/>
      <c r="K296" s="202" t="s">
        <v>496</v>
      </c>
      <c r="L296" s="159"/>
      <c r="M296" s="203" t="s">
        <v>496</v>
      </c>
      <c r="N296" s="203"/>
      <c r="O296" s="203"/>
      <c r="P296" s="203"/>
      <c r="Q296" s="178"/>
    </row>
    <row r="297" spans="1:17" s="147" customFormat="1" ht="44.25" customHeight="1" x14ac:dyDescent="0.2">
      <c r="A297" s="950" t="s">
        <v>3265</v>
      </c>
      <c r="B297" s="198" t="s">
        <v>2764</v>
      </c>
      <c r="C297" s="951" t="s">
        <v>3090</v>
      </c>
      <c r="D297" s="158">
        <v>480.25</v>
      </c>
      <c r="E297" s="158" t="s">
        <v>3009</v>
      </c>
      <c r="F297" s="956">
        <v>41971</v>
      </c>
      <c r="G297" s="204" t="s">
        <v>3091</v>
      </c>
      <c r="H297" s="181" t="s">
        <v>3092</v>
      </c>
      <c r="I297" s="202" t="s">
        <v>496</v>
      </c>
      <c r="J297" s="159"/>
      <c r="K297" s="202" t="s">
        <v>496</v>
      </c>
      <c r="L297" s="159"/>
      <c r="M297" s="203"/>
      <c r="N297" s="203"/>
      <c r="O297" s="203" t="s">
        <v>496</v>
      </c>
      <c r="P297" s="203"/>
      <c r="Q297" s="178"/>
    </row>
    <row r="298" spans="1:17" s="147" customFormat="1" ht="44.25" customHeight="1" x14ac:dyDescent="0.2">
      <c r="A298" s="950"/>
      <c r="B298" s="198" t="s">
        <v>2955</v>
      </c>
      <c r="C298" s="951"/>
      <c r="D298" s="158">
        <v>219</v>
      </c>
      <c r="E298" s="158" t="s">
        <v>3009</v>
      </c>
      <c r="F298" s="956"/>
      <c r="G298" s="204" t="s">
        <v>3093</v>
      </c>
      <c r="H298" s="181" t="s">
        <v>3094</v>
      </c>
      <c r="I298" s="202" t="s">
        <v>496</v>
      </c>
      <c r="J298" s="159"/>
      <c r="K298" s="202" t="s">
        <v>496</v>
      </c>
      <c r="L298" s="159"/>
      <c r="M298" s="203"/>
      <c r="N298" s="203"/>
      <c r="O298" s="203" t="s">
        <v>496</v>
      </c>
      <c r="P298" s="203"/>
      <c r="Q298" s="178"/>
    </row>
    <row r="299" spans="1:17" s="147" customFormat="1" ht="57" customHeight="1" x14ac:dyDescent="0.2">
      <c r="A299" s="208" t="s">
        <v>3266</v>
      </c>
      <c r="B299" s="198" t="s">
        <v>2659</v>
      </c>
      <c r="C299" s="198" t="s">
        <v>2660</v>
      </c>
      <c r="D299" s="158">
        <v>5125</v>
      </c>
      <c r="E299" s="158" t="s">
        <v>3009</v>
      </c>
      <c r="F299" s="199">
        <v>41971</v>
      </c>
      <c r="G299" s="204" t="s">
        <v>3095</v>
      </c>
      <c r="H299" s="181" t="s">
        <v>3096</v>
      </c>
      <c r="I299" s="202" t="s">
        <v>496</v>
      </c>
      <c r="J299" s="159"/>
      <c r="K299" s="202" t="s">
        <v>496</v>
      </c>
      <c r="L299" s="159"/>
      <c r="M299" s="203"/>
      <c r="N299" s="203" t="s">
        <v>496</v>
      </c>
      <c r="O299" s="203"/>
      <c r="P299" s="203"/>
      <c r="Q299" s="178"/>
    </row>
    <row r="300" spans="1:17" s="147" customFormat="1" ht="57" customHeight="1" x14ac:dyDescent="0.2">
      <c r="A300" s="208" t="s">
        <v>3267</v>
      </c>
      <c r="B300" s="198" t="s">
        <v>3097</v>
      </c>
      <c r="C300" s="198" t="s">
        <v>3098</v>
      </c>
      <c r="D300" s="158">
        <v>383.25</v>
      </c>
      <c r="E300" s="158" t="s">
        <v>3009</v>
      </c>
      <c r="F300" s="199">
        <v>41969</v>
      </c>
      <c r="G300" s="204" t="s">
        <v>3099</v>
      </c>
      <c r="H300" s="181" t="s">
        <v>3100</v>
      </c>
      <c r="I300" s="202" t="s">
        <v>496</v>
      </c>
      <c r="J300" s="159"/>
      <c r="K300" s="202" t="s">
        <v>496</v>
      </c>
      <c r="L300" s="159"/>
      <c r="M300" s="203" t="s">
        <v>496</v>
      </c>
      <c r="N300" s="203"/>
      <c r="O300" s="203"/>
      <c r="P300" s="203"/>
      <c r="Q300" s="178"/>
    </row>
    <row r="301" spans="1:17" s="147" customFormat="1" ht="57" customHeight="1" x14ac:dyDescent="0.2">
      <c r="A301" s="208" t="s">
        <v>3268</v>
      </c>
      <c r="B301" s="198" t="s">
        <v>2900</v>
      </c>
      <c r="C301" s="198" t="s">
        <v>3101</v>
      </c>
      <c r="D301" s="158">
        <v>791</v>
      </c>
      <c r="E301" s="158" t="s">
        <v>3075</v>
      </c>
      <c r="F301" s="199">
        <v>41974</v>
      </c>
      <c r="G301" s="204" t="s">
        <v>3102</v>
      </c>
      <c r="H301" s="181" t="s">
        <v>3103</v>
      </c>
      <c r="I301" s="202" t="s">
        <v>496</v>
      </c>
      <c r="J301" s="159"/>
      <c r="K301" s="202" t="s">
        <v>496</v>
      </c>
      <c r="L301" s="159"/>
      <c r="M301" s="203"/>
      <c r="N301" s="203"/>
      <c r="O301" s="203" t="s">
        <v>496</v>
      </c>
      <c r="P301" s="203"/>
      <c r="Q301" s="178"/>
    </row>
    <row r="302" spans="1:17" s="147" customFormat="1" ht="51.75" customHeight="1" x14ac:dyDescent="0.2">
      <c r="A302" s="950" t="s">
        <v>3269</v>
      </c>
      <c r="B302" s="955" t="s">
        <v>3104</v>
      </c>
      <c r="C302" s="951" t="s">
        <v>3105</v>
      </c>
      <c r="D302" s="158">
        <v>2565</v>
      </c>
      <c r="E302" s="158" t="s">
        <v>3075</v>
      </c>
      <c r="F302" s="199">
        <v>41988</v>
      </c>
      <c r="G302" s="204" t="s">
        <v>3106</v>
      </c>
      <c r="H302" s="181" t="s">
        <v>3107</v>
      </c>
      <c r="I302" s="954" t="s">
        <v>496</v>
      </c>
      <c r="J302" s="954"/>
      <c r="K302" s="954" t="s">
        <v>496</v>
      </c>
      <c r="L302" s="954"/>
      <c r="M302" s="954"/>
      <c r="N302" s="954"/>
      <c r="O302" s="954" t="s">
        <v>496</v>
      </c>
      <c r="P302" s="959"/>
      <c r="Q302" s="970"/>
    </row>
    <row r="303" spans="1:17" s="147" customFormat="1" ht="51.75" customHeight="1" x14ac:dyDescent="0.2">
      <c r="A303" s="950"/>
      <c r="B303" s="955"/>
      <c r="C303" s="951"/>
      <c r="D303" s="158">
        <v>135</v>
      </c>
      <c r="E303" s="158" t="s">
        <v>3075</v>
      </c>
      <c r="F303" s="199">
        <v>41995</v>
      </c>
      <c r="G303" s="204" t="s">
        <v>3108</v>
      </c>
      <c r="H303" s="181" t="s">
        <v>3109</v>
      </c>
      <c r="I303" s="954"/>
      <c r="J303" s="954"/>
      <c r="K303" s="954"/>
      <c r="L303" s="954"/>
      <c r="M303" s="954"/>
      <c r="N303" s="954"/>
      <c r="O303" s="954"/>
      <c r="P303" s="959"/>
      <c r="Q303" s="971"/>
    </row>
    <row r="304" spans="1:17" s="147" customFormat="1" ht="39" customHeight="1" x14ac:dyDescent="0.2">
      <c r="A304" s="208" t="s">
        <v>3270</v>
      </c>
      <c r="B304" s="198" t="s">
        <v>3110</v>
      </c>
      <c r="C304" s="198" t="s">
        <v>3111</v>
      </c>
      <c r="D304" s="158">
        <v>450</v>
      </c>
      <c r="E304" s="158" t="s">
        <v>3075</v>
      </c>
      <c r="F304" s="199">
        <v>41991</v>
      </c>
      <c r="G304" s="204" t="s">
        <v>3112</v>
      </c>
      <c r="H304" s="181" t="s">
        <v>3113</v>
      </c>
      <c r="I304" s="202" t="s">
        <v>496</v>
      </c>
      <c r="J304" s="159"/>
      <c r="K304" s="202" t="s">
        <v>496</v>
      </c>
      <c r="L304" s="159"/>
      <c r="M304" s="203" t="s">
        <v>496</v>
      </c>
      <c r="N304" s="203"/>
      <c r="O304" s="203"/>
      <c r="P304" s="203"/>
      <c r="Q304" s="194"/>
    </row>
    <row r="305" spans="1:17" s="147" customFormat="1" ht="28.5" customHeight="1" x14ac:dyDescent="0.2">
      <c r="A305" s="950" t="s">
        <v>3271</v>
      </c>
      <c r="B305" s="198" t="s">
        <v>2947</v>
      </c>
      <c r="C305" s="951" t="s">
        <v>3114</v>
      </c>
      <c r="D305" s="158">
        <v>2624</v>
      </c>
      <c r="E305" s="158" t="s">
        <v>3075</v>
      </c>
      <c r="F305" s="956">
        <v>41992</v>
      </c>
      <c r="G305" s="204" t="s">
        <v>3115</v>
      </c>
      <c r="H305" s="181" t="s">
        <v>3116</v>
      </c>
      <c r="I305" s="202" t="s">
        <v>496</v>
      </c>
      <c r="J305" s="159"/>
      <c r="K305" s="202" t="s">
        <v>496</v>
      </c>
      <c r="L305" s="159"/>
      <c r="M305" s="203" t="s">
        <v>496</v>
      </c>
      <c r="N305" s="203"/>
      <c r="O305" s="203"/>
      <c r="P305" s="203"/>
      <c r="Q305" s="194"/>
    </row>
    <row r="306" spans="1:17" s="147" customFormat="1" ht="28.5" customHeight="1" x14ac:dyDescent="0.2">
      <c r="A306" s="950"/>
      <c r="B306" s="198" t="s">
        <v>3117</v>
      </c>
      <c r="C306" s="951"/>
      <c r="D306" s="158">
        <v>90</v>
      </c>
      <c r="E306" s="158" t="s">
        <v>3075</v>
      </c>
      <c r="F306" s="956"/>
      <c r="G306" s="204" t="s">
        <v>3115</v>
      </c>
      <c r="H306" s="181" t="s">
        <v>3118</v>
      </c>
      <c r="I306" s="202" t="s">
        <v>496</v>
      </c>
      <c r="J306" s="159"/>
      <c r="K306" s="202" t="s">
        <v>496</v>
      </c>
      <c r="L306" s="159"/>
      <c r="M306" s="203" t="s">
        <v>496</v>
      </c>
      <c r="N306" s="203"/>
      <c r="O306" s="203"/>
      <c r="P306" s="203"/>
      <c r="Q306" s="194"/>
    </row>
    <row r="307" spans="1:17" s="147" customFormat="1" ht="28.5" customHeight="1" x14ac:dyDescent="0.2">
      <c r="A307" s="950"/>
      <c r="B307" s="198" t="s">
        <v>3119</v>
      </c>
      <c r="C307" s="951"/>
      <c r="D307" s="158">
        <v>650</v>
      </c>
      <c r="E307" s="158" t="s">
        <v>3075</v>
      </c>
      <c r="F307" s="956"/>
      <c r="G307" s="204" t="s">
        <v>3120</v>
      </c>
      <c r="H307" s="181" t="s">
        <v>3121</v>
      </c>
      <c r="I307" s="202" t="s">
        <v>496</v>
      </c>
      <c r="J307" s="159"/>
      <c r="K307" s="202" t="s">
        <v>496</v>
      </c>
      <c r="L307" s="159"/>
      <c r="M307" s="203" t="s">
        <v>496</v>
      </c>
      <c r="N307" s="203"/>
      <c r="O307" s="203"/>
      <c r="P307" s="203"/>
      <c r="Q307" s="194"/>
    </row>
    <row r="308" spans="1:17" s="147" customFormat="1" ht="45" customHeight="1" x14ac:dyDescent="0.2">
      <c r="A308" s="208" t="s">
        <v>3272</v>
      </c>
      <c r="B308" s="198" t="s">
        <v>2551</v>
      </c>
      <c r="C308" s="198" t="s">
        <v>3050</v>
      </c>
      <c r="D308" s="158">
        <v>254.25</v>
      </c>
      <c r="E308" s="158" t="s">
        <v>3075</v>
      </c>
      <c r="F308" s="199">
        <v>41990</v>
      </c>
      <c r="G308" s="204" t="s">
        <v>3122</v>
      </c>
      <c r="H308" s="177" t="s">
        <v>3123</v>
      </c>
      <c r="I308" s="202" t="s">
        <v>496</v>
      </c>
      <c r="J308" s="159"/>
      <c r="K308" s="202" t="s">
        <v>496</v>
      </c>
      <c r="L308" s="159"/>
      <c r="M308" s="203" t="s">
        <v>496</v>
      </c>
      <c r="N308" s="203"/>
      <c r="O308" s="203"/>
      <c r="P308" s="203"/>
      <c r="Q308" s="194"/>
    </row>
    <row r="309" spans="1:17" s="147" customFormat="1" ht="33.75" x14ac:dyDescent="0.2">
      <c r="A309" s="208" t="s">
        <v>3124</v>
      </c>
      <c r="B309" s="198" t="s">
        <v>3125</v>
      </c>
      <c r="C309" s="198" t="s">
        <v>3126</v>
      </c>
      <c r="D309" s="158">
        <v>993.6</v>
      </c>
      <c r="E309" s="158" t="s">
        <v>3075</v>
      </c>
      <c r="F309" s="199">
        <v>41985</v>
      </c>
      <c r="G309" s="192" t="s">
        <v>3273</v>
      </c>
      <c r="H309" s="181" t="s">
        <v>3127</v>
      </c>
      <c r="I309" s="202" t="s">
        <v>496</v>
      </c>
      <c r="J309" s="159"/>
      <c r="K309" s="202" t="s">
        <v>496</v>
      </c>
      <c r="L309" s="159"/>
      <c r="M309" s="203" t="s">
        <v>496</v>
      </c>
      <c r="N309" s="203"/>
      <c r="O309" s="203"/>
      <c r="P309" s="203"/>
      <c r="Q309" s="194"/>
    </row>
    <row r="310" spans="1:17" s="163" customFormat="1" ht="28.5" customHeight="1" x14ac:dyDescent="0.25">
      <c r="A310" s="210" t="s">
        <v>3274</v>
      </c>
      <c r="B310" s="198" t="s">
        <v>3275</v>
      </c>
      <c r="C310" s="200" t="s">
        <v>3276</v>
      </c>
      <c r="D310" s="182">
        <v>64000</v>
      </c>
      <c r="E310" s="183" t="s">
        <v>2531</v>
      </c>
      <c r="F310" s="197">
        <v>41655</v>
      </c>
      <c r="G310" s="184" t="s">
        <v>3277</v>
      </c>
      <c r="H310" s="201" t="s">
        <v>3278</v>
      </c>
      <c r="I310" s="189"/>
      <c r="J310" s="189"/>
      <c r="K310" s="189"/>
      <c r="L310" s="189"/>
      <c r="M310" s="176"/>
      <c r="N310" s="176"/>
      <c r="O310" s="176"/>
      <c r="P310" s="176"/>
      <c r="Q310" s="193"/>
    </row>
    <row r="311" spans="1:17" s="147" customFormat="1" ht="27" customHeight="1" x14ac:dyDescent="0.2">
      <c r="A311" s="965" t="s">
        <v>3279</v>
      </c>
      <c r="B311" s="198" t="s">
        <v>3280</v>
      </c>
      <c r="C311" s="962" t="s">
        <v>3281</v>
      </c>
      <c r="D311" s="182">
        <v>102200</v>
      </c>
      <c r="E311" s="183" t="s">
        <v>2531</v>
      </c>
      <c r="F311" s="197">
        <v>41655</v>
      </c>
      <c r="G311" s="184" t="s">
        <v>3282</v>
      </c>
      <c r="H311" s="969" t="s">
        <v>3283</v>
      </c>
      <c r="I311" s="954" t="s">
        <v>496</v>
      </c>
      <c r="J311" s="960"/>
      <c r="K311" s="954" t="s">
        <v>496</v>
      </c>
      <c r="L311" s="960"/>
      <c r="M311" s="954" t="s">
        <v>496</v>
      </c>
      <c r="N311" s="961"/>
      <c r="O311" s="961"/>
      <c r="P311" s="961"/>
      <c r="Q311" s="964"/>
    </row>
    <row r="312" spans="1:17" s="147" customFormat="1" ht="23.25" customHeight="1" x14ac:dyDescent="0.2">
      <c r="A312" s="965"/>
      <c r="B312" s="198" t="s">
        <v>3280</v>
      </c>
      <c r="C312" s="962"/>
      <c r="D312" s="182">
        <v>20400</v>
      </c>
      <c r="E312" s="183" t="s">
        <v>3128</v>
      </c>
      <c r="F312" s="197">
        <v>41941</v>
      </c>
      <c r="G312" s="184" t="s">
        <v>3284</v>
      </c>
      <c r="H312" s="969"/>
      <c r="I312" s="954"/>
      <c r="J312" s="960"/>
      <c r="K312" s="954"/>
      <c r="L312" s="960"/>
      <c r="M312" s="954"/>
      <c r="N312" s="961"/>
      <c r="O312" s="961"/>
      <c r="P312" s="961"/>
      <c r="Q312" s="964"/>
    </row>
    <row r="313" spans="1:17" s="147" customFormat="1" ht="39.75" customHeight="1" x14ac:dyDescent="0.3">
      <c r="A313" s="210" t="s">
        <v>3285</v>
      </c>
      <c r="B313" s="198" t="s">
        <v>2854</v>
      </c>
      <c r="C313" s="200" t="s">
        <v>3286</v>
      </c>
      <c r="D313" s="182">
        <v>80000</v>
      </c>
      <c r="E313" s="183" t="s">
        <v>2569</v>
      </c>
      <c r="F313" s="197">
        <v>41662</v>
      </c>
      <c r="G313" s="184" t="s">
        <v>3287</v>
      </c>
      <c r="H313" s="201" t="s">
        <v>3288</v>
      </c>
      <c r="I313" s="247" t="s">
        <v>496</v>
      </c>
      <c r="J313" s="268"/>
      <c r="K313" s="247" t="s">
        <v>496</v>
      </c>
      <c r="L313" s="268"/>
      <c r="M313" s="269"/>
      <c r="N313" s="174"/>
      <c r="O313" s="267" t="s">
        <v>496</v>
      </c>
      <c r="P313" s="174"/>
      <c r="Q313" s="194"/>
    </row>
    <row r="314" spans="1:17" s="147" customFormat="1" ht="39" customHeight="1" x14ac:dyDescent="0.2">
      <c r="A314" s="210" t="s">
        <v>3289</v>
      </c>
      <c r="B314" s="198" t="s">
        <v>2845</v>
      </c>
      <c r="C314" s="200" t="s">
        <v>3290</v>
      </c>
      <c r="D314" s="182">
        <v>97269.4</v>
      </c>
      <c r="E314" s="183" t="s">
        <v>2569</v>
      </c>
      <c r="F314" s="197">
        <v>41669</v>
      </c>
      <c r="G314" s="184" t="s">
        <v>3291</v>
      </c>
      <c r="H314" s="201" t="s">
        <v>3292</v>
      </c>
      <c r="I314" s="202" t="s">
        <v>496</v>
      </c>
      <c r="J314" s="190"/>
      <c r="K314" s="202" t="s">
        <v>496</v>
      </c>
      <c r="L314" s="190"/>
      <c r="M314" s="174"/>
      <c r="N314" s="174"/>
      <c r="O314" s="203" t="s">
        <v>496</v>
      </c>
      <c r="P314" s="174"/>
      <c r="Q314" s="194"/>
    </row>
    <row r="315" spans="1:17" s="147" customFormat="1" ht="30.75" customHeight="1" x14ac:dyDescent="0.2">
      <c r="A315" s="965" t="s">
        <v>3293</v>
      </c>
      <c r="B315" s="198" t="s">
        <v>3294</v>
      </c>
      <c r="C315" s="962" t="s">
        <v>3295</v>
      </c>
      <c r="D315" s="182">
        <v>34500</v>
      </c>
      <c r="E315" s="183" t="s">
        <v>2569</v>
      </c>
      <c r="F315" s="963">
        <v>41669</v>
      </c>
      <c r="G315" s="184" t="s">
        <v>3296</v>
      </c>
      <c r="H315" s="201" t="s">
        <v>3297</v>
      </c>
      <c r="I315" s="267" t="s">
        <v>496</v>
      </c>
      <c r="J315" s="267"/>
      <c r="K315" s="267" t="s">
        <v>496</v>
      </c>
      <c r="L315" s="267"/>
      <c r="M315" s="267" t="s">
        <v>496</v>
      </c>
      <c r="N315" s="174"/>
      <c r="O315" s="174"/>
      <c r="P315" s="174"/>
      <c r="Q315" s="194"/>
    </row>
    <row r="316" spans="1:17" s="147" customFormat="1" ht="30" customHeight="1" x14ac:dyDescent="0.2">
      <c r="A316" s="965"/>
      <c r="B316" s="198" t="s">
        <v>3298</v>
      </c>
      <c r="C316" s="962"/>
      <c r="D316" s="182">
        <v>34500</v>
      </c>
      <c r="E316" s="183" t="s">
        <v>2569</v>
      </c>
      <c r="F316" s="963"/>
      <c r="G316" s="184" t="s">
        <v>3299</v>
      </c>
      <c r="H316" s="201" t="s">
        <v>3300</v>
      </c>
      <c r="I316" s="267" t="s">
        <v>496</v>
      </c>
      <c r="J316" s="267"/>
      <c r="K316" s="267" t="s">
        <v>496</v>
      </c>
      <c r="L316" s="267"/>
      <c r="M316" s="267" t="s">
        <v>496</v>
      </c>
      <c r="N316" s="174"/>
      <c r="O316" s="174"/>
      <c r="P316" s="174"/>
      <c r="Q316" s="194"/>
    </row>
    <row r="317" spans="1:17" s="147" customFormat="1" ht="37.5" customHeight="1" x14ac:dyDescent="0.2">
      <c r="A317" s="965" t="s">
        <v>3301</v>
      </c>
      <c r="B317" s="198" t="s">
        <v>3302</v>
      </c>
      <c r="C317" s="962" t="s">
        <v>3303</v>
      </c>
      <c r="D317" s="182">
        <v>10705</v>
      </c>
      <c r="E317" s="183" t="s">
        <v>2569</v>
      </c>
      <c r="F317" s="963">
        <v>41676</v>
      </c>
      <c r="G317" s="184" t="s">
        <v>3304</v>
      </c>
      <c r="H317" s="201" t="s">
        <v>3305</v>
      </c>
      <c r="I317" s="202" t="s">
        <v>496</v>
      </c>
      <c r="J317" s="190"/>
      <c r="K317" s="202" t="s">
        <v>496</v>
      </c>
      <c r="L317" s="190"/>
      <c r="M317" s="174"/>
      <c r="N317" s="174"/>
      <c r="O317" s="203" t="s">
        <v>496</v>
      </c>
      <c r="P317" s="174"/>
      <c r="Q317" s="194"/>
    </row>
    <row r="318" spans="1:17" s="147" customFormat="1" ht="87" customHeight="1" x14ac:dyDescent="0.2">
      <c r="A318" s="965"/>
      <c r="B318" s="198" t="s">
        <v>2762</v>
      </c>
      <c r="C318" s="962"/>
      <c r="D318" s="182">
        <v>14414.2</v>
      </c>
      <c r="E318" s="183" t="s">
        <v>2569</v>
      </c>
      <c r="F318" s="963"/>
      <c r="G318" s="184" t="s">
        <v>3306</v>
      </c>
      <c r="H318" s="201" t="s">
        <v>3307</v>
      </c>
      <c r="I318" s="202"/>
      <c r="J318" s="264" t="s">
        <v>496</v>
      </c>
      <c r="K318" s="202" t="s">
        <v>496</v>
      </c>
      <c r="L318" s="190"/>
      <c r="M318" s="174"/>
      <c r="N318" s="174"/>
      <c r="O318" s="203" t="s">
        <v>496</v>
      </c>
      <c r="P318" s="174"/>
      <c r="Q318" s="277" t="s">
        <v>3334</v>
      </c>
    </row>
    <row r="319" spans="1:17" s="147" customFormat="1" ht="34.5" customHeight="1" x14ac:dyDescent="0.2">
      <c r="A319" s="965"/>
      <c r="B319" s="198" t="s">
        <v>2742</v>
      </c>
      <c r="C319" s="962"/>
      <c r="D319" s="182">
        <v>15481.2</v>
      </c>
      <c r="E319" s="183" t="s">
        <v>2569</v>
      </c>
      <c r="F319" s="963"/>
      <c r="G319" s="184" t="s">
        <v>3308</v>
      </c>
      <c r="H319" s="201" t="s">
        <v>3309</v>
      </c>
      <c r="I319" s="202" t="s">
        <v>496</v>
      </c>
      <c r="J319" s="190"/>
      <c r="K319" s="202" t="s">
        <v>496</v>
      </c>
      <c r="L319" s="190"/>
      <c r="M319" s="174"/>
      <c r="N319" s="174"/>
      <c r="O319" s="203" t="s">
        <v>496</v>
      </c>
      <c r="P319" s="174"/>
      <c r="Q319" s="194"/>
    </row>
    <row r="320" spans="1:17" s="147" customFormat="1" ht="36.75" customHeight="1" x14ac:dyDescent="0.2">
      <c r="A320" s="210" t="s">
        <v>3310</v>
      </c>
      <c r="B320" s="198" t="s">
        <v>3298</v>
      </c>
      <c r="C320" s="200" t="s">
        <v>3311</v>
      </c>
      <c r="D320" s="182">
        <v>12196.93</v>
      </c>
      <c r="E320" s="183" t="s">
        <v>2703</v>
      </c>
      <c r="F320" s="197">
        <v>41718</v>
      </c>
      <c r="G320" s="184" t="s">
        <v>3312</v>
      </c>
      <c r="H320" s="201" t="s">
        <v>3313</v>
      </c>
      <c r="I320" s="202" t="s">
        <v>496</v>
      </c>
      <c r="J320" s="202"/>
      <c r="K320" s="202" t="s">
        <v>496</v>
      </c>
      <c r="L320" s="202"/>
      <c r="M320" s="202" t="s">
        <v>496</v>
      </c>
      <c r="N320" s="202"/>
      <c r="O320" s="202"/>
      <c r="P320" s="202"/>
      <c r="Q320" s="194"/>
    </row>
    <row r="321" spans="1:17" s="147" customFormat="1" ht="44.25" customHeight="1" x14ac:dyDescent="0.2">
      <c r="A321" s="210" t="s">
        <v>3314</v>
      </c>
      <c r="B321" s="198" t="s">
        <v>3315</v>
      </c>
      <c r="C321" s="200" t="s">
        <v>3281</v>
      </c>
      <c r="D321" s="182">
        <v>120000</v>
      </c>
      <c r="E321" s="183" t="s">
        <v>2827</v>
      </c>
      <c r="F321" s="197">
        <v>41718</v>
      </c>
      <c r="G321" s="184" t="s">
        <v>3316</v>
      </c>
      <c r="H321" s="201" t="s">
        <v>3317</v>
      </c>
      <c r="I321" s="202" t="s">
        <v>496</v>
      </c>
      <c r="J321" s="202"/>
      <c r="K321" s="202" t="s">
        <v>496</v>
      </c>
      <c r="L321" s="202"/>
      <c r="M321" s="202" t="s">
        <v>496</v>
      </c>
      <c r="N321" s="202"/>
      <c r="O321" s="202"/>
      <c r="P321" s="202"/>
      <c r="Q321" s="194"/>
    </row>
    <row r="322" spans="1:17" s="147" customFormat="1" ht="81" customHeight="1" x14ac:dyDescent="0.2">
      <c r="A322" s="210" t="s">
        <v>3318</v>
      </c>
      <c r="B322" s="198" t="s">
        <v>2845</v>
      </c>
      <c r="C322" s="200" t="s">
        <v>3303</v>
      </c>
      <c r="D322" s="182">
        <v>23029.599999999999</v>
      </c>
      <c r="E322" s="183" t="s">
        <v>2827</v>
      </c>
      <c r="F322" s="197">
        <v>41732</v>
      </c>
      <c r="G322" s="184" t="s">
        <v>3319</v>
      </c>
      <c r="H322" s="201" t="s">
        <v>3320</v>
      </c>
      <c r="I322" s="202"/>
      <c r="J322" s="264" t="s">
        <v>496</v>
      </c>
      <c r="K322" s="202" t="s">
        <v>496</v>
      </c>
      <c r="L322" s="202"/>
      <c r="M322" s="202"/>
      <c r="N322" s="202"/>
      <c r="O322" s="202" t="s">
        <v>496</v>
      </c>
      <c r="P322" s="202"/>
      <c r="Q322" s="278" t="s">
        <v>3335</v>
      </c>
    </row>
    <row r="323" spans="1:17" s="147" customFormat="1" ht="36.75" customHeight="1" x14ac:dyDescent="0.2">
      <c r="A323" s="965" t="s">
        <v>3321</v>
      </c>
      <c r="B323" s="198" t="s">
        <v>3298</v>
      </c>
      <c r="C323" s="962" t="s">
        <v>3311</v>
      </c>
      <c r="D323" s="182">
        <v>10174.25</v>
      </c>
      <c r="E323" s="183" t="s">
        <v>2847</v>
      </c>
      <c r="F323" s="963">
        <v>41779</v>
      </c>
      <c r="G323" s="184" t="s">
        <v>3322</v>
      </c>
      <c r="H323" s="201" t="s">
        <v>3323</v>
      </c>
      <c r="I323" s="202" t="s">
        <v>496</v>
      </c>
      <c r="J323" s="202"/>
      <c r="K323" s="202" t="s">
        <v>496</v>
      </c>
      <c r="L323" s="202"/>
      <c r="M323" s="202" t="s">
        <v>496</v>
      </c>
      <c r="N323" s="202"/>
      <c r="O323" s="202"/>
      <c r="P323" s="202"/>
      <c r="Q323" s="194"/>
    </row>
    <row r="324" spans="1:17" s="147" customFormat="1" ht="37.5" customHeight="1" x14ac:dyDescent="0.2">
      <c r="A324" s="965"/>
      <c r="B324" s="198" t="s">
        <v>2774</v>
      </c>
      <c r="C324" s="962"/>
      <c r="D324" s="182">
        <v>52341.340000000004</v>
      </c>
      <c r="E324" s="183" t="s">
        <v>2847</v>
      </c>
      <c r="F324" s="963"/>
      <c r="G324" s="184" t="s">
        <v>3324</v>
      </c>
      <c r="H324" s="201" t="s">
        <v>3325</v>
      </c>
      <c r="I324" s="202" t="s">
        <v>496</v>
      </c>
      <c r="J324" s="202"/>
      <c r="K324" s="202" t="s">
        <v>496</v>
      </c>
      <c r="L324" s="202"/>
      <c r="M324" s="202" t="s">
        <v>496</v>
      </c>
      <c r="N324" s="202"/>
      <c r="O324" s="202"/>
      <c r="P324" s="202"/>
      <c r="Q324" s="196"/>
    </row>
    <row r="325" spans="1:17" s="147" customFormat="1" ht="91.5" customHeight="1" x14ac:dyDescent="0.2">
      <c r="A325" s="965"/>
      <c r="B325" s="198" t="s">
        <v>2904</v>
      </c>
      <c r="C325" s="962"/>
      <c r="D325" s="182">
        <v>143998.04</v>
      </c>
      <c r="E325" s="183" t="s">
        <v>2847</v>
      </c>
      <c r="F325" s="963"/>
      <c r="G325" s="184" t="s">
        <v>3326</v>
      </c>
      <c r="H325" s="201" t="s">
        <v>3327</v>
      </c>
      <c r="I325" s="202"/>
      <c r="J325" s="202" t="s">
        <v>496</v>
      </c>
      <c r="K325" s="202" t="s">
        <v>496</v>
      </c>
      <c r="L325" s="202"/>
      <c r="M325" s="202"/>
      <c r="N325" s="202"/>
      <c r="O325" s="202" t="s">
        <v>496</v>
      </c>
      <c r="P325" s="202"/>
      <c r="Q325" s="278" t="s">
        <v>3336</v>
      </c>
    </row>
    <row r="326" spans="1:17" s="147" customFormat="1" ht="36.75" customHeight="1" x14ac:dyDescent="0.2">
      <c r="A326" s="965" t="s">
        <v>3328</v>
      </c>
      <c r="B326" s="198" t="s">
        <v>3329</v>
      </c>
      <c r="C326" s="962" t="s">
        <v>3303</v>
      </c>
      <c r="D326" s="182">
        <v>23400</v>
      </c>
      <c r="E326" s="183" t="s">
        <v>2657</v>
      </c>
      <c r="F326" s="963">
        <v>41812</v>
      </c>
      <c r="G326" s="184" t="s">
        <v>3330</v>
      </c>
      <c r="H326" s="201" t="s">
        <v>3331</v>
      </c>
      <c r="I326" s="202" t="s">
        <v>496</v>
      </c>
      <c r="J326" s="202"/>
      <c r="K326" s="202" t="s">
        <v>496</v>
      </c>
      <c r="L326" s="202"/>
      <c r="M326" s="202"/>
      <c r="N326" s="202"/>
      <c r="O326" s="202" t="s">
        <v>496</v>
      </c>
      <c r="P326" s="202"/>
      <c r="Q326" s="194"/>
    </row>
    <row r="327" spans="1:17" s="147" customFormat="1" ht="35.25" customHeight="1" thickBot="1" x14ac:dyDescent="0.25">
      <c r="A327" s="966"/>
      <c r="B327" s="161" t="s">
        <v>2764</v>
      </c>
      <c r="C327" s="967"/>
      <c r="D327" s="185">
        <v>836.2</v>
      </c>
      <c r="E327" s="186" t="s">
        <v>2657</v>
      </c>
      <c r="F327" s="968"/>
      <c r="G327" s="187" t="s">
        <v>3332</v>
      </c>
      <c r="H327" s="188" t="s">
        <v>3333</v>
      </c>
      <c r="I327" s="162" t="s">
        <v>496</v>
      </c>
      <c r="J327" s="162"/>
      <c r="K327" s="162" t="s">
        <v>496</v>
      </c>
      <c r="L327" s="162"/>
      <c r="M327" s="162"/>
      <c r="N327" s="162"/>
      <c r="O327" s="162" t="s">
        <v>496</v>
      </c>
      <c r="P327" s="162"/>
      <c r="Q327" s="195"/>
    </row>
    <row r="328" spans="1:17" s="147" customFormat="1" ht="17.25" customHeight="1" thickTop="1" x14ac:dyDescent="0.2">
      <c r="A328" s="165"/>
      <c r="B328" s="168"/>
      <c r="C328" s="145"/>
      <c r="D328" s="169"/>
      <c r="E328" s="164"/>
      <c r="F328" s="156"/>
      <c r="G328" s="156"/>
      <c r="H328" s="191"/>
      <c r="M328" s="148"/>
      <c r="N328" s="148"/>
      <c r="O328" s="148"/>
      <c r="P328" s="148"/>
      <c r="Q328" s="156"/>
    </row>
    <row r="329" spans="1:17" s="147" customFormat="1" ht="17.25" customHeight="1" x14ac:dyDescent="0.2">
      <c r="A329" s="165"/>
      <c r="B329" s="168"/>
      <c r="C329" s="145"/>
      <c r="D329" s="169"/>
      <c r="E329" s="164"/>
      <c r="F329" s="156"/>
      <c r="G329" s="156"/>
      <c r="H329" s="156"/>
      <c r="M329" s="148"/>
      <c r="N329" s="148"/>
      <c r="O329" s="148"/>
      <c r="P329" s="148"/>
      <c r="Q329" s="156"/>
    </row>
    <row r="330" spans="1:17" s="147" customFormat="1" ht="17.25" customHeight="1" x14ac:dyDescent="0.2">
      <c r="A330" s="165"/>
      <c r="B330" s="168"/>
      <c r="C330" s="145"/>
      <c r="D330" s="169"/>
      <c r="E330" s="164"/>
      <c r="F330" s="156"/>
      <c r="G330" s="156"/>
      <c r="H330" s="156"/>
      <c r="M330" s="148"/>
      <c r="N330" s="148"/>
      <c r="O330" s="148"/>
      <c r="P330" s="148"/>
      <c r="Q330" s="156"/>
    </row>
    <row r="331" spans="1:17" s="147" customFormat="1" ht="17.25" customHeight="1" x14ac:dyDescent="0.2">
      <c r="A331" s="165"/>
      <c r="B331" s="168"/>
      <c r="C331" s="145"/>
      <c r="D331" s="169"/>
      <c r="E331" s="164"/>
      <c r="F331" s="156"/>
      <c r="G331" s="156"/>
      <c r="H331" s="156"/>
      <c r="M331" s="148"/>
      <c r="N331" s="148"/>
      <c r="O331" s="148"/>
      <c r="P331" s="148"/>
      <c r="Q331" s="156"/>
    </row>
    <row r="332" spans="1:17" s="147" customFormat="1" ht="17.25" customHeight="1" x14ac:dyDescent="0.2">
      <c r="A332" s="165"/>
      <c r="B332" s="168"/>
      <c r="C332" s="145"/>
      <c r="D332" s="169"/>
      <c r="E332" s="164"/>
      <c r="F332" s="156"/>
      <c r="G332" s="156"/>
      <c r="H332" s="156"/>
      <c r="M332" s="148"/>
      <c r="N332" s="148"/>
      <c r="O332" s="148"/>
      <c r="P332" s="148"/>
      <c r="Q332" s="156"/>
    </row>
    <row r="333" spans="1:17" s="147" customFormat="1" ht="17.25" customHeight="1" x14ac:dyDescent="0.2">
      <c r="A333" s="165"/>
      <c r="B333" s="168"/>
      <c r="C333" s="145"/>
      <c r="D333" s="169"/>
      <c r="E333" s="164"/>
      <c r="F333" s="156"/>
      <c r="G333" s="156"/>
      <c r="H333" s="156"/>
      <c r="M333" s="148"/>
      <c r="N333" s="148"/>
      <c r="O333" s="148"/>
      <c r="P333" s="148"/>
      <c r="Q333" s="156"/>
    </row>
    <row r="334" spans="1:17" s="147" customFormat="1" ht="17.25" customHeight="1" x14ac:dyDescent="0.2">
      <c r="A334" s="165"/>
      <c r="B334" s="168"/>
      <c r="C334" s="145"/>
      <c r="D334" s="169"/>
      <c r="E334" s="164"/>
      <c r="F334" s="156"/>
      <c r="G334" s="156"/>
      <c r="H334" s="156"/>
      <c r="M334" s="148"/>
      <c r="N334" s="148"/>
      <c r="O334" s="148"/>
      <c r="P334" s="148"/>
      <c r="Q334" s="156"/>
    </row>
    <row r="335" spans="1:17" s="147" customFormat="1" ht="17.25" customHeight="1" x14ac:dyDescent="0.2">
      <c r="A335" s="165"/>
      <c r="B335" s="168"/>
      <c r="C335" s="145"/>
      <c r="D335" s="169"/>
      <c r="E335" s="164"/>
      <c r="F335" s="156"/>
      <c r="G335" s="156"/>
      <c r="H335" s="156"/>
      <c r="M335" s="148"/>
      <c r="N335" s="148"/>
      <c r="O335" s="148"/>
      <c r="P335" s="148"/>
      <c r="Q335" s="156"/>
    </row>
    <row r="336" spans="1:17" s="147" customFormat="1" ht="17.25" customHeight="1" x14ac:dyDescent="0.2">
      <c r="A336" s="165"/>
      <c r="B336" s="168"/>
      <c r="C336" s="145"/>
      <c r="D336" s="169"/>
      <c r="E336" s="164"/>
      <c r="F336" s="156"/>
      <c r="G336" s="156"/>
      <c r="H336" s="156"/>
      <c r="M336" s="148"/>
      <c r="N336" s="148"/>
      <c r="O336" s="148"/>
      <c r="P336" s="148"/>
      <c r="Q336" s="156"/>
    </row>
    <row r="337" spans="1:17" s="147" customFormat="1" ht="17.25" customHeight="1" x14ac:dyDescent="0.2">
      <c r="A337" s="165"/>
      <c r="B337" s="168"/>
      <c r="C337" s="145"/>
      <c r="D337" s="169"/>
      <c r="E337" s="164"/>
      <c r="F337" s="156"/>
      <c r="G337" s="156"/>
      <c r="H337" s="156"/>
      <c r="M337" s="148"/>
      <c r="N337" s="148"/>
      <c r="O337" s="148"/>
      <c r="P337" s="148"/>
      <c r="Q337" s="156"/>
    </row>
    <row r="338" spans="1:17" s="147" customFormat="1" ht="17.25" customHeight="1" x14ac:dyDescent="0.2">
      <c r="A338" s="165"/>
      <c r="B338" s="168"/>
      <c r="C338" s="145"/>
      <c r="D338" s="169"/>
      <c r="E338" s="164"/>
      <c r="F338" s="156"/>
      <c r="G338" s="156"/>
      <c r="H338" s="156"/>
      <c r="M338" s="148"/>
      <c r="N338" s="148"/>
      <c r="O338" s="148"/>
      <c r="P338" s="148"/>
      <c r="Q338" s="156"/>
    </row>
    <row r="339" spans="1:17" s="147" customFormat="1" ht="17.25" customHeight="1" x14ac:dyDescent="0.2">
      <c r="A339" s="165"/>
      <c r="B339" s="168"/>
      <c r="C339" s="145"/>
      <c r="D339" s="169"/>
      <c r="E339" s="164"/>
      <c r="F339" s="156"/>
      <c r="G339" s="156"/>
      <c r="H339" s="156"/>
      <c r="M339" s="148"/>
      <c r="N339" s="148"/>
      <c r="O339" s="148"/>
      <c r="P339" s="148"/>
      <c r="Q339" s="156"/>
    </row>
    <row r="340" spans="1:17" s="147" customFormat="1" ht="17.25" customHeight="1" x14ac:dyDescent="0.2">
      <c r="A340" s="165"/>
      <c r="B340" s="168"/>
      <c r="C340" s="145"/>
      <c r="D340" s="169"/>
      <c r="E340" s="164"/>
      <c r="F340" s="156"/>
      <c r="G340" s="156"/>
      <c r="H340" s="156"/>
      <c r="M340" s="148"/>
      <c r="N340" s="148"/>
      <c r="O340" s="148"/>
      <c r="P340" s="148"/>
      <c r="Q340" s="156"/>
    </row>
    <row r="341" spans="1:17" s="147" customFormat="1" ht="17.25" customHeight="1" x14ac:dyDescent="0.2">
      <c r="A341" s="165"/>
      <c r="B341" s="168"/>
      <c r="C341" s="145"/>
      <c r="D341" s="169"/>
      <c r="E341" s="164"/>
      <c r="F341" s="156"/>
      <c r="G341" s="156"/>
      <c r="H341" s="156"/>
      <c r="M341" s="148"/>
      <c r="N341" s="148"/>
      <c r="O341" s="148"/>
      <c r="P341" s="148"/>
      <c r="Q341" s="156"/>
    </row>
    <row r="342" spans="1:17" s="147" customFormat="1" ht="17.25" customHeight="1" x14ac:dyDescent="0.2">
      <c r="A342" s="165"/>
      <c r="B342" s="168"/>
      <c r="C342" s="145"/>
      <c r="D342" s="169"/>
      <c r="E342" s="164"/>
      <c r="F342" s="156"/>
      <c r="G342" s="156"/>
      <c r="H342" s="156"/>
      <c r="M342" s="148"/>
      <c r="N342" s="148"/>
      <c r="O342" s="148"/>
      <c r="P342" s="148"/>
      <c r="Q342" s="156"/>
    </row>
    <row r="343" spans="1:17" s="147" customFormat="1" ht="17.25" customHeight="1" x14ac:dyDescent="0.2">
      <c r="A343" s="165"/>
      <c r="B343" s="168"/>
      <c r="C343" s="145"/>
      <c r="D343" s="169"/>
      <c r="E343" s="164"/>
      <c r="F343" s="156"/>
      <c r="G343" s="156"/>
      <c r="H343" s="156"/>
      <c r="M343" s="148"/>
      <c r="N343" s="148"/>
      <c r="O343" s="148"/>
      <c r="P343" s="148"/>
      <c r="Q343" s="156"/>
    </row>
    <row r="344" spans="1:17" s="147" customFormat="1" ht="17.25" customHeight="1" x14ac:dyDescent="0.2">
      <c r="A344" s="165"/>
      <c r="B344" s="168"/>
      <c r="C344" s="145"/>
      <c r="D344" s="169"/>
      <c r="E344" s="164"/>
      <c r="F344" s="156"/>
      <c r="G344" s="156"/>
      <c r="H344" s="156"/>
      <c r="M344" s="148"/>
      <c r="N344" s="148"/>
      <c r="O344" s="148"/>
      <c r="P344" s="148"/>
      <c r="Q344" s="156"/>
    </row>
    <row r="345" spans="1:17" s="147" customFormat="1" ht="17.25" customHeight="1" x14ac:dyDescent="0.2">
      <c r="A345" s="165"/>
      <c r="B345" s="168"/>
      <c r="C345" s="145"/>
      <c r="D345" s="169"/>
      <c r="E345" s="164"/>
      <c r="F345" s="156"/>
      <c r="G345" s="156"/>
      <c r="H345" s="156"/>
      <c r="M345" s="148"/>
      <c r="N345" s="148"/>
      <c r="O345" s="148"/>
      <c r="P345" s="148"/>
      <c r="Q345" s="156"/>
    </row>
    <row r="346" spans="1:17" s="147" customFormat="1" ht="17.25" customHeight="1" x14ac:dyDescent="0.2">
      <c r="A346" s="165"/>
      <c r="B346" s="168"/>
      <c r="C346" s="145"/>
      <c r="D346" s="169"/>
      <c r="E346" s="164"/>
      <c r="F346" s="156"/>
      <c r="G346" s="156"/>
      <c r="H346" s="156"/>
      <c r="M346" s="148"/>
      <c r="N346" s="148"/>
      <c r="O346" s="148"/>
      <c r="P346" s="148"/>
      <c r="Q346" s="156"/>
    </row>
    <row r="347" spans="1:17" s="147" customFormat="1" ht="17.25" customHeight="1" x14ac:dyDescent="0.2">
      <c r="A347" s="165"/>
      <c r="B347" s="168"/>
      <c r="C347" s="145"/>
      <c r="D347" s="169"/>
      <c r="E347" s="164"/>
      <c r="F347" s="156"/>
      <c r="G347" s="156"/>
      <c r="H347" s="156"/>
      <c r="M347" s="148"/>
      <c r="N347" s="148"/>
      <c r="O347" s="148"/>
      <c r="P347" s="148"/>
      <c r="Q347" s="156"/>
    </row>
    <row r="348" spans="1:17" s="147" customFormat="1" ht="17.25" customHeight="1" x14ac:dyDescent="0.2">
      <c r="A348" s="165"/>
      <c r="B348" s="168"/>
      <c r="C348" s="145"/>
      <c r="D348" s="169"/>
      <c r="E348" s="164"/>
      <c r="F348" s="156"/>
      <c r="G348" s="156"/>
      <c r="H348" s="156"/>
      <c r="M348" s="148"/>
      <c r="N348" s="148"/>
      <c r="O348" s="148"/>
      <c r="P348" s="148"/>
      <c r="Q348" s="156"/>
    </row>
    <row r="349" spans="1:17" s="147" customFormat="1" ht="17.25" customHeight="1" x14ac:dyDescent="0.2">
      <c r="A349" s="165"/>
      <c r="B349" s="168"/>
      <c r="C349" s="145"/>
      <c r="D349" s="169"/>
      <c r="E349" s="164"/>
      <c r="F349" s="156"/>
      <c r="G349" s="156"/>
      <c r="H349" s="156"/>
      <c r="M349" s="148"/>
      <c r="N349" s="148"/>
      <c r="O349" s="148"/>
      <c r="P349" s="148"/>
      <c r="Q349" s="156"/>
    </row>
    <row r="350" spans="1:17" s="147" customFormat="1" ht="17.25" customHeight="1" x14ac:dyDescent="0.2">
      <c r="A350" s="165"/>
      <c r="B350" s="168"/>
      <c r="C350" s="145"/>
      <c r="D350" s="169"/>
      <c r="E350" s="164"/>
      <c r="F350" s="156"/>
      <c r="G350" s="156"/>
      <c r="H350" s="156"/>
      <c r="M350" s="148"/>
      <c r="N350" s="148"/>
      <c r="O350" s="148"/>
      <c r="P350" s="148"/>
      <c r="Q350" s="156"/>
    </row>
    <row r="351" spans="1:17" s="147" customFormat="1" ht="17.25" customHeight="1" x14ac:dyDescent="0.2">
      <c r="A351" s="165"/>
      <c r="B351" s="168"/>
      <c r="C351" s="145"/>
      <c r="D351" s="169"/>
      <c r="E351" s="164"/>
      <c r="F351" s="156"/>
      <c r="G351" s="156"/>
      <c r="H351" s="156"/>
      <c r="M351" s="148"/>
      <c r="N351" s="148"/>
      <c r="O351" s="148"/>
      <c r="P351" s="148"/>
      <c r="Q351" s="156"/>
    </row>
    <row r="352" spans="1:17" s="147" customFormat="1" ht="17.25" customHeight="1" x14ac:dyDescent="0.2">
      <c r="A352" s="165"/>
      <c r="B352" s="168"/>
      <c r="C352" s="145"/>
      <c r="D352" s="169"/>
      <c r="E352" s="164"/>
      <c r="F352" s="156"/>
      <c r="G352" s="156"/>
      <c r="H352" s="156"/>
      <c r="M352" s="148"/>
      <c r="N352" s="148"/>
      <c r="O352" s="148"/>
      <c r="P352" s="148"/>
      <c r="Q352" s="156"/>
    </row>
    <row r="353" spans="1:17" s="147" customFormat="1" ht="17.25" customHeight="1" x14ac:dyDescent="0.2">
      <c r="A353" s="165"/>
      <c r="B353" s="168"/>
      <c r="C353" s="145"/>
      <c r="D353" s="169"/>
      <c r="E353" s="164"/>
      <c r="F353" s="156"/>
      <c r="G353" s="156"/>
      <c r="H353" s="156"/>
      <c r="M353" s="148"/>
      <c r="N353" s="148"/>
      <c r="O353" s="148"/>
      <c r="P353" s="148"/>
      <c r="Q353" s="156"/>
    </row>
    <row r="354" spans="1:17" s="147" customFormat="1" ht="17.25" customHeight="1" x14ac:dyDescent="0.2">
      <c r="A354" s="165"/>
      <c r="B354" s="168"/>
      <c r="C354" s="145"/>
      <c r="D354" s="169"/>
      <c r="E354" s="164"/>
      <c r="F354" s="156"/>
      <c r="G354" s="156"/>
      <c r="H354" s="156"/>
      <c r="M354" s="148"/>
      <c r="N354" s="148"/>
      <c r="O354" s="148"/>
      <c r="P354" s="148"/>
      <c r="Q354" s="156"/>
    </row>
    <row r="355" spans="1:17" s="147" customFormat="1" ht="17.25" customHeight="1" x14ac:dyDescent="0.2">
      <c r="A355" s="165"/>
      <c r="B355" s="168"/>
      <c r="C355" s="145"/>
      <c r="D355" s="169"/>
      <c r="E355" s="164"/>
      <c r="F355" s="156"/>
      <c r="G355" s="156"/>
      <c r="H355" s="156"/>
      <c r="M355" s="148"/>
      <c r="N355" s="148"/>
      <c r="O355" s="148"/>
      <c r="P355" s="148"/>
      <c r="Q355" s="156"/>
    </row>
    <row r="356" spans="1:17" s="147" customFormat="1" ht="17.25" customHeight="1" x14ac:dyDescent="0.2">
      <c r="A356" s="165"/>
      <c r="B356" s="168"/>
      <c r="C356" s="145"/>
      <c r="D356" s="169"/>
      <c r="E356" s="164"/>
      <c r="F356" s="156"/>
      <c r="G356" s="156"/>
      <c r="H356" s="156"/>
      <c r="M356" s="148"/>
      <c r="N356" s="148"/>
      <c r="O356" s="148"/>
      <c r="P356" s="148"/>
      <c r="Q356" s="156"/>
    </row>
    <row r="357" spans="1:17" s="147" customFormat="1" ht="17.25" customHeight="1" x14ac:dyDescent="0.2">
      <c r="A357" s="165"/>
      <c r="B357" s="168"/>
      <c r="C357" s="145"/>
      <c r="D357" s="169"/>
      <c r="E357" s="164"/>
      <c r="F357" s="156"/>
      <c r="G357" s="156"/>
      <c r="H357" s="156"/>
      <c r="M357" s="148"/>
      <c r="N357" s="148"/>
      <c r="O357" s="148"/>
      <c r="P357" s="148"/>
      <c r="Q357" s="156"/>
    </row>
    <row r="358" spans="1:17" s="147" customFormat="1" ht="17.25" customHeight="1" x14ac:dyDescent="0.2">
      <c r="A358" s="165"/>
      <c r="B358" s="168"/>
      <c r="C358" s="145"/>
      <c r="D358" s="169"/>
      <c r="E358" s="164"/>
      <c r="F358" s="156"/>
      <c r="G358" s="156"/>
      <c r="H358" s="156"/>
      <c r="M358" s="148"/>
      <c r="N358" s="148"/>
      <c r="O358" s="148"/>
      <c r="P358" s="148"/>
      <c r="Q358" s="156"/>
    </row>
    <row r="359" spans="1:17" s="147" customFormat="1" ht="17.25" customHeight="1" x14ac:dyDescent="0.2">
      <c r="A359" s="165"/>
      <c r="B359" s="168"/>
      <c r="C359" s="145"/>
      <c r="D359" s="169"/>
      <c r="E359" s="164"/>
      <c r="F359" s="156"/>
      <c r="G359" s="156"/>
      <c r="H359" s="156"/>
      <c r="M359" s="148"/>
      <c r="N359" s="148"/>
      <c r="O359" s="148"/>
      <c r="P359" s="148"/>
      <c r="Q359" s="156"/>
    </row>
    <row r="360" spans="1:17" s="147" customFormat="1" ht="17.25" customHeight="1" x14ac:dyDescent="0.2">
      <c r="A360" s="165"/>
      <c r="B360" s="168"/>
      <c r="C360" s="145"/>
      <c r="D360" s="169"/>
      <c r="E360" s="164"/>
      <c r="F360" s="156"/>
      <c r="G360" s="156"/>
      <c r="H360" s="156"/>
      <c r="M360" s="148"/>
      <c r="N360" s="148"/>
      <c r="O360" s="148"/>
      <c r="P360" s="148"/>
      <c r="Q360" s="156"/>
    </row>
    <row r="361" spans="1:17" s="147" customFormat="1" ht="17.25" customHeight="1" x14ac:dyDescent="0.2">
      <c r="A361" s="165"/>
      <c r="B361" s="168"/>
      <c r="C361" s="145"/>
      <c r="D361" s="169"/>
      <c r="E361" s="164"/>
      <c r="F361" s="156"/>
      <c r="G361" s="156"/>
      <c r="H361" s="156"/>
      <c r="M361" s="148"/>
      <c r="N361" s="148"/>
      <c r="O361" s="148"/>
      <c r="P361" s="148"/>
      <c r="Q361" s="156"/>
    </row>
    <row r="362" spans="1:17" s="147" customFormat="1" ht="17.25" customHeight="1" x14ac:dyDescent="0.2">
      <c r="A362" s="165"/>
      <c r="B362" s="168"/>
      <c r="C362" s="145"/>
      <c r="D362" s="169"/>
      <c r="E362" s="164"/>
      <c r="F362" s="156"/>
      <c r="G362" s="156"/>
      <c r="H362" s="156"/>
      <c r="M362" s="148"/>
      <c r="N362" s="148"/>
      <c r="O362" s="148"/>
      <c r="P362" s="148"/>
      <c r="Q362" s="156"/>
    </row>
    <row r="363" spans="1:17" s="147" customFormat="1" ht="17.25" customHeight="1" x14ac:dyDescent="0.2">
      <c r="A363" s="165"/>
      <c r="B363" s="168"/>
      <c r="C363" s="145"/>
      <c r="D363" s="169"/>
      <c r="E363" s="164"/>
      <c r="F363" s="156"/>
      <c r="G363" s="156"/>
      <c r="H363" s="156"/>
      <c r="M363" s="148"/>
      <c r="N363" s="148"/>
      <c r="O363" s="148"/>
      <c r="P363" s="148"/>
      <c r="Q363" s="156"/>
    </row>
    <row r="364" spans="1:17" s="147" customFormat="1" ht="17.25" customHeight="1" x14ac:dyDescent="0.2">
      <c r="A364" s="165"/>
      <c r="B364" s="168"/>
      <c r="C364" s="145"/>
      <c r="D364" s="169"/>
      <c r="E364" s="164"/>
      <c r="F364" s="156"/>
      <c r="G364" s="156"/>
      <c r="H364" s="156"/>
      <c r="M364" s="148"/>
      <c r="N364" s="148"/>
      <c r="O364" s="148"/>
      <c r="P364" s="148"/>
      <c r="Q364" s="156"/>
    </row>
    <row r="365" spans="1:17" s="147" customFormat="1" ht="17.25" customHeight="1" x14ac:dyDescent="0.2">
      <c r="A365" s="165"/>
      <c r="B365" s="168"/>
      <c r="C365" s="145"/>
      <c r="D365" s="169"/>
      <c r="E365" s="164"/>
      <c r="F365" s="156"/>
      <c r="G365" s="156"/>
      <c r="H365" s="156"/>
      <c r="M365" s="148"/>
      <c r="N365" s="148"/>
      <c r="O365" s="148"/>
      <c r="P365" s="148"/>
      <c r="Q365" s="156"/>
    </row>
    <row r="366" spans="1:17" s="147" customFormat="1" ht="17.25" customHeight="1" x14ac:dyDescent="0.2">
      <c r="A366" s="165"/>
      <c r="B366" s="168"/>
      <c r="C366" s="145"/>
      <c r="D366" s="169"/>
      <c r="E366" s="164"/>
      <c r="F366" s="156"/>
      <c r="G366" s="156"/>
      <c r="H366" s="156"/>
      <c r="M366" s="148"/>
      <c r="N366" s="148"/>
      <c r="O366" s="148"/>
      <c r="P366" s="148"/>
      <c r="Q366" s="156"/>
    </row>
    <row r="367" spans="1:17" s="147" customFormat="1" ht="17.25" customHeight="1" x14ac:dyDescent="0.2">
      <c r="A367" s="165"/>
      <c r="B367" s="168"/>
      <c r="C367" s="145"/>
      <c r="D367" s="169"/>
      <c r="E367" s="164"/>
      <c r="F367" s="156"/>
      <c r="G367" s="156"/>
      <c r="H367" s="156"/>
      <c r="M367" s="148"/>
      <c r="N367" s="148"/>
      <c r="O367" s="148"/>
      <c r="P367" s="148"/>
      <c r="Q367" s="156"/>
    </row>
    <row r="368" spans="1:17" s="147" customFormat="1" ht="17.25" customHeight="1" x14ac:dyDescent="0.2">
      <c r="A368" s="165"/>
      <c r="B368" s="168"/>
      <c r="C368" s="145"/>
      <c r="D368" s="169"/>
      <c r="E368" s="164"/>
      <c r="F368" s="156"/>
      <c r="G368" s="156"/>
      <c r="H368" s="156"/>
      <c r="M368" s="148"/>
      <c r="N368" s="148"/>
      <c r="O368" s="148"/>
      <c r="P368" s="148"/>
      <c r="Q368" s="156"/>
    </row>
    <row r="369" spans="1:17" s="147" customFormat="1" ht="17.25" customHeight="1" x14ac:dyDescent="0.2">
      <c r="A369" s="165"/>
      <c r="B369" s="168"/>
      <c r="C369" s="145"/>
      <c r="D369" s="169"/>
      <c r="E369" s="164"/>
      <c r="F369" s="156"/>
      <c r="G369" s="156"/>
      <c r="H369" s="156"/>
      <c r="M369" s="148"/>
      <c r="N369" s="148"/>
      <c r="O369" s="148"/>
      <c r="P369" s="148"/>
      <c r="Q369" s="156"/>
    </row>
    <row r="370" spans="1:17" s="147" customFormat="1" ht="17.25" customHeight="1" x14ac:dyDescent="0.2">
      <c r="A370" s="165"/>
      <c r="B370" s="168"/>
      <c r="C370" s="145"/>
      <c r="D370" s="169"/>
      <c r="E370" s="164"/>
      <c r="F370" s="156"/>
      <c r="G370" s="156"/>
      <c r="H370" s="156"/>
      <c r="M370" s="148"/>
      <c r="N370" s="148"/>
      <c r="O370" s="148"/>
      <c r="P370" s="148"/>
      <c r="Q370" s="156"/>
    </row>
    <row r="371" spans="1:17" s="147" customFormat="1" ht="17.25" customHeight="1" x14ac:dyDescent="0.2">
      <c r="A371" s="165"/>
      <c r="B371" s="168"/>
      <c r="C371" s="145"/>
      <c r="D371" s="169"/>
      <c r="E371" s="164"/>
      <c r="F371" s="156"/>
      <c r="G371" s="156"/>
      <c r="H371" s="156"/>
      <c r="M371" s="148"/>
      <c r="N371" s="148"/>
      <c r="O371" s="148"/>
      <c r="P371" s="148"/>
      <c r="Q371" s="156"/>
    </row>
    <row r="372" spans="1:17" s="147" customFormat="1" ht="17.25" customHeight="1" x14ac:dyDescent="0.2">
      <c r="A372" s="165"/>
      <c r="B372" s="168"/>
      <c r="C372" s="145"/>
      <c r="D372" s="169"/>
      <c r="E372" s="164"/>
      <c r="F372" s="156"/>
      <c r="G372" s="156"/>
      <c r="H372" s="156"/>
      <c r="M372" s="148"/>
      <c r="N372" s="148"/>
      <c r="O372" s="148"/>
      <c r="P372" s="148"/>
      <c r="Q372" s="156"/>
    </row>
    <row r="373" spans="1:17" s="147" customFormat="1" ht="17.25" customHeight="1" x14ac:dyDescent="0.2">
      <c r="A373" s="165"/>
      <c r="B373" s="168"/>
      <c r="C373" s="145"/>
      <c r="D373" s="169"/>
      <c r="E373" s="164"/>
      <c r="F373" s="156"/>
      <c r="G373" s="156"/>
      <c r="H373" s="156"/>
      <c r="M373" s="148"/>
      <c r="N373" s="148"/>
      <c r="O373" s="148"/>
      <c r="P373" s="148"/>
      <c r="Q373" s="156"/>
    </row>
    <row r="374" spans="1:17" s="147" customFormat="1" ht="17.25" customHeight="1" x14ac:dyDescent="0.2">
      <c r="A374" s="165"/>
      <c r="B374" s="168"/>
      <c r="C374" s="145"/>
      <c r="D374" s="169"/>
      <c r="E374" s="164"/>
      <c r="F374" s="156"/>
      <c r="G374" s="156"/>
      <c r="H374" s="156"/>
      <c r="M374" s="148"/>
      <c r="N374" s="148"/>
      <c r="O374" s="148"/>
      <c r="P374" s="148"/>
      <c r="Q374" s="156"/>
    </row>
    <row r="375" spans="1:17" s="147" customFormat="1" ht="17.25" customHeight="1" x14ac:dyDescent="0.2">
      <c r="A375" s="165"/>
      <c r="B375" s="168"/>
      <c r="C375" s="145"/>
      <c r="D375" s="169"/>
      <c r="E375" s="164"/>
      <c r="F375" s="156"/>
      <c r="G375" s="156"/>
      <c r="H375" s="156"/>
      <c r="M375" s="148"/>
      <c r="N375" s="148"/>
      <c r="O375" s="148"/>
      <c r="P375" s="148"/>
      <c r="Q375" s="156"/>
    </row>
    <row r="376" spans="1:17" s="147" customFormat="1" ht="17.25" customHeight="1" x14ac:dyDescent="0.2">
      <c r="A376" s="165"/>
      <c r="B376" s="168"/>
      <c r="C376" s="145"/>
      <c r="D376" s="169"/>
      <c r="E376" s="164"/>
      <c r="F376" s="156"/>
      <c r="G376" s="156"/>
      <c r="H376" s="156"/>
      <c r="M376" s="148"/>
      <c r="N376" s="148"/>
      <c r="O376" s="148"/>
      <c r="P376" s="148"/>
      <c r="Q376" s="156"/>
    </row>
    <row r="377" spans="1:17" s="147" customFormat="1" ht="17.25" customHeight="1" x14ac:dyDescent="0.2">
      <c r="A377" s="165"/>
      <c r="B377" s="168"/>
      <c r="C377" s="145"/>
      <c r="D377" s="169"/>
      <c r="E377" s="164"/>
      <c r="F377" s="156"/>
      <c r="G377" s="156"/>
      <c r="H377" s="156"/>
      <c r="M377" s="148"/>
      <c r="N377" s="148"/>
      <c r="O377" s="148"/>
      <c r="P377" s="148"/>
      <c r="Q377" s="156"/>
    </row>
    <row r="378" spans="1:17" s="147" customFormat="1" ht="17.25" customHeight="1" x14ac:dyDescent="0.2">
      <c r="A378" s="165"/>
      <c r="B378" s="168"/>
      <c r="C378" s="145"/>
      <c r="D378" s="169"/>
      <c r="E378" s="164"/>
      <c r="F378" s="156"/>
      <c r="G378" s="156"/>
      <c r="H378" s="156"/>
      <c r="M378" s="148"/>
      <c r="N378" s="148"/>
      <c r="O378" s="148"/>
      <c r="P378" s="148"/>
      <c r="Q378" s="156"/>
    </row>
    <row r="379" spans="1:17" s="147" customFormat="1" ht="17.25" customHeight="1" x14ac:dyDescent="0.2">
      <c r="A379" s="165"/>
      <c r="B379" s="168"/>
      <c r="C379" s="145"/>
      <c r="D379" s="169"/>
      <c r="E379" s="164"/>
      <c r="F379" s="156"/>
      <c r="G379" s="156"/>
      <c r="H379" s="156"/>
      <c r="M379" s="148"/>
      <c r="N379" s="148"/>
      <c r="O379" s="148"/>
      <c r="P379" s="148"/>
      <c r="Q379" s="156"/>
    </row>
    <row r="380" spans="1:17" s="147" customFormat="1" ht="17.25" customHeight="1" x14ac:dyDescent="0.2">
      <c r="A380" s="165"/>
      <c r="B380" s="168"/>
      <c r="C380" s="145"/>
      <c r="D380" s="169"/>
      <c r="E380" s="164"/>
      <c r="F380" s="156"/>
      <c r="G380" s="156"/>
      <c r="H380" s="156"/>
      <c r="M380" s="148"/>
      <c r="N380" s="148"/>
      <c r="O380" s="148"/>
      <c r="P380" s="148"/>
      <c r="Q380" s="156"/>
    </row>
    <row r="381" spans="1:17" s="147" customFormat="1" ht="17.25" customHeight="1" x14ac:dyDescent="0.2">
      <c r="A381" s="165"/>
      <c r="B381" s="168"/>
      <c r="C381" s="145"/>
      <c r="D381" s="169"/>
      <c r="E381" s="164"/>
      <c r="F381" s="156"/>
      <c r="G381" s="156"/>
      <c r="H381" s="156"/>
      <c r="M381" s="148"/>
      <c r="N381" s="148"/>
      <c r="O381" s="148"/>
      <c r="P381" s="148"/>
      <c r="Q381" s="156"/>
    </row>
    <row r="382" spans="1:17" s="147" customFormat="1" ht="17.25" customHeight="1" x14ac:dyDescent="0.2">
      <c r="A382" s="165"/>
      <c r="B382" s="168"/>
      <c r="C382" s="145"/>
      <c r="D382" s="169"/>
      <c r="E382" s="164"/>
      <c r="F382" s="156"/>
      <c r="G382" s="156"/>
      <c r="H382" s="156"/>
      <c r="M382" s="148"/>
      <c r="N382" s="148"/>
      <c r="O382" s="148"/>
      <c r="P382" s="148"/>
      <c r="Q382" s="156"/>
    </row>
    <row r="383" spans="1:17" s="147" customFormat="1" ht="17.25" customHeight="1" x14ac:dyDescent="0.2">
      <c r="A383" s="165"/>
      <c r="B383" s="168"/>
      <c r="C383" s="145"/>
      <c r="D383" s="169"/>
      <c r="E383" s="164"/>
      <c r="F383" s="156"/>
      <c r="G383" s="156"/>
      <c r="H383" s="156"/>
      <c r="M383" s="148"/>
      <c r="N383" s="148"/>
      <c r="O383" s="148"/>
      <c r="P383" s="148"/>
      <c r="Q383" s="156"/>
    </row>
    <row r="384" spans="1:17" s="147" customFormat="1" ht="17.25" customHeight="1" x14ac:dyDescent="0.2">
      <c r="A384" s="165"/>
      <c r="B384" s="168"/>
      <c r="C384" s="145"/>
      <c r="D384" s="169"/>
      <c r="E384" s="164"/>
      <c r="F384" s="156"/>
      <c r="G384" s="156"/>
      <c r="H384" s="156"/>
      <c r="M384" s="148"/>
      <c r="N384" s="148"/>
      <c r="O384" s="148"/>
      <c r="P384" s="148"/>
      <c r="Q384" s="156"/>
    </row>
    <row r="385" spans="1:17" s="147" customFormat="1" ht="17.25" customHeight="1" x14ac:dyDescent="0.2">
      <c r="A385" s="165"/>
      <c r="B385" s="168"/>
      <c r="C385" s="145"/>
      <c r="D385" s="169"/>
      <c r="E385" s="164"/>
      <c r="F385" s="156"/>
      <c r="G385" s="156"/>
      <c r="H385" s="156"/>
      <c r="M385" s="148"/>
      <c r="N385" s="148"/>
      <c r="O385" s="148"/>
      <c r="P385" s="148"/>
      <c r="Q385" s="156"/>
    </row>
    <row r="386" spans="1:17" s="147" customFormat="1" ht="17.25" customHeight="1" x14ac:dyDescent="0.2">
      <c r="A386" s="165"/>
      <c r="B386" s="168"/>
      <c r="C386" s="145"/>
      <c r="D386" s="169"/>
      <c r="E386" s="164"/>
      <c r="F386" s="156"/>
      <c r="G386" s="156"/>
      <c r="H386" s="156"/>
      <c r="M386" s="148"/>
      <c r="N386" s="148"/>
      <c r="O386" s="148"/>
      <c r="P386" s="148"/>
      <c r="Q386" s="156"/>
    </row>
    <row r="387" spans="1:17" s="147" customFormat="1" ht="17.25" customHeight="1" x14ac:dyDescent="0.2">
      <c r="A387" s="165"/>
      <c r="B387" s="168"/>
      <c r="C387" s="145"/>
      <c r="D387" s="169"/>
      <c r="E387" s="164"/>
      <c r="F387" s="156"/>
      <c r="G387" s="156"/>
      <c r="H387" s="156"/>
      <c r="M387" s="148"/>
      <c r="N387" s="148"/>
      <c r="O387" s="148"/>
      <c r="P387" s="148"/>
      <c r="Q387" s="156"/>
    </row>
    <row r="388" spans="1:17" s="147" customFormat="1" ht="17.25" customHeight="1" x14ac:dyDescent="0.2">
      <c r="A388" s="165"/>
      <c r="B388" s="168"/>
      <c r="C388" s="145"/>
      <c r="D388" s="169"/>
      <c r="E388" s="164"/>
      <c r="F388" s="156"/>
      <c r="G388" s="156"/>
      <c r="H388" s="156"/>
      <c r="M388" s="148"/>
      <c r="N388" s="148"/>
      <c r="O388" s="148"/>
      <c r="P388" s="148"/>
      <c r="Q388" s="156"/>
    </row>
    <row r="389" spans="1:17" s="147" customFormat="1" ht="17.25" customHeight="1" x14ac:dyDescent="0.2">
      <c r="A389" s="165"/>
      <c r="B389" s="168"/>
      <c r="C389" s="145"/>
      <c r="D389" s="169"/>
      <c r="E389" s="164"/>
      <c r="F389" s="156"/>
      <c r="G389" s="156"/>
      <c r="H389" s="156"/>
      <c r="M389" s="148"/>
      <c r="N389" s="148"/>
      <c r="O389" s="148"/>
      <c r="P389" s="148"/>
      <c r="Q389" s="156"/>
    </row>
    <row r="390" spans="1:17" s="147" customFormat="1" ht="17.25" customHeight="1" x14ac:dyDescent="0.2">
      <c r="A390" s="165"/>
      <c r="B390" s="168"/>
      <c r="C390" s="145"/>
      <c r="D390" s="169"/>
      <c r="E390" s="164"/>
      <c r="F390" s="156"/>
      <c r="G390" s="156"/>
      <c r="H390" s="156"/>
      <c r="M390" s="148"/>
      <c r="N390" s="148"/>
      <c r="O390" s="148"/>
      <c r="P390" s="148"/>
      <c r="Q390" s="156"/>
    </row>
    <row r="391" spans="1:17" s="147" customFormat="1" ht="17.25" customHeight="1" x14ac:dyDescent="0.2">
      <c r="A391" s="165"/>
      <c r="B391" s="168"/>
      <c r="C391" s="145"/>
      <c r="D391" s="169"/>
      <c r="E391" s="164"/>
      <c r="F391" s="156"/>
      <c r="G391" s="156"/>
      <c r="H391" s="156"/>
      <c r="M391" s="148"/>
      <c r="N391" s="148"/>
      <c r="O391" s="148"/>
      <c r="P391" s="148"/>
      <c r="Q391" s="156"/>
    </row>
    <row r="392" spans="1:17" s="147" customFormat="1" ht="17.25" customHeight="1" x14ac:dyDescent="0.2">
      <c r="A392" s="165"/>
      <c r="B392" s="168"/>
      <c r="C392" s="145"/>
      <c r="D392" s="169"/>
      <c r="E392" s="164"/>
      <c r="F392" s="156"/>
      <c r="G392" s="156"/>
      <c r="H392" s="156"/>
      <c r="M392" s="148"/>
      <c r="N392" s="148"/>
      <c r="O392" s="148"/>
      <c r="P392" s="148"/>
      <c r="Q392" s="156"/>
    </row>
    <row r="393" spans="1:17" s="147" customFormat="1" ht="17.25" customHeight="1" x14ac:dyDescent="0.2">
      <c r="A393" s="165"/>
      <c r="B393" s="168"/>
      <c r="C393" s="145"/>
      <c r="D393" s="169"/>
      <c r="E393" s="164"/>
      <c r="F393" s="156"/>
      <c r="G393" s="156"/>
      <c r="H393" s="156"/>
      <c r="M393" s="148"/>
      <c r="N393" s="148"/>
      <c r="O393" s="148"/>
      <c r="P393" s="148"/>
      <c r="Q393" s="156"/>
    </row>
    <row r="394" spans="1:17" s="147" customFormat="1" ht="17.25" customHeight="1" x14ac:dyDescent="0.2">
      <c r="A394" s="165"/>
      <c r="B394" s="168"/>
      <c r="C394" s="145"/>
      <c r="D394" s="169"/>
      <c r="E394" s="164"/>
      <c r="F394" s="156"/>
      <c r="G394" s="156"/>
      <c r="H394" s="156"/>
      <c r="M394" s="148"/>
      <c r="N394" s="148"/>
      <c r="O394" s="148"/>
      <c r="P394" s="148"/>
      <c r="Q394" s="156"/>
    </row>
    <row r="395" spans="1:17" s="147" customFormat="1" ht="17.25" customHeight="1" x14ac:dyDescent="0.2">
      <c r="A395" s="165"/>
      <c r="B395" s="168"/>
      <c r="C395" s="145"/>
      <c r="D395" s="169"/>
      <c r="E395" s="164"/>
      <c r="F395" s="156"/>
      <c r="G395" s="156"/>
      <c r="H395" s="156"/>
      <c r="M395" s="148"/>
      <c r="N395" s="148"/>
      <c r="O395" s="148"/>
      <c r="P395" s="148"/>
      <c r="Q395" s="156"/>
    </row>
    <row r="396" spans="1:17" s="147" customFormat="1" ht="17.25" customHeight="1" x14ac:dyDescent="0.2">
      <c r="A396" s="165"/>
      <c r="B396" s="168"/>
      <c r="C396" s="145"/>
      <c r="D396" s="169"/>
      <c r="E396" s="164"/>
      <c r="F396" s="156"/>
      <c r="G396" s="156"/>
      <c r="H396" s="156"/>
      <c r="M396" s="148"/>
      <c r="N396" s="148"/>
      <c r="O396" s="148"/>
      <c r="P396" s="148"/>
      <c r="Q396" s="156"/>
    </row>
    <row r="397" spans="1:17" s="147" customFormat="1" ht="17.25" customHeight="1" x14ac:dyDescent="0.2">
      <c r="A397" s="165"/>
      <c r="B397" s="168"/>
      <c r="C397" s="145"/>
      <c r="D397" s="169"/>
      <c r="E397" s="164"/>
      <c r="F397" s="156"/>
      <c r="G397" s="156"/>
      <c r="H397" s="156"/>
      <c r="M397" s="148"/>
      <c r="N397" s="148"/>
      <c r="O397" s="148"/>
      <c r="P397" s="148"/>
      <c r="Q397" s="156"/>
    </row>
    <row r="398" spans="1:17" s="147" customFormat="1" ht="17.25" customHeight="1" x14ac:dyDescent="0.2">
      <c r="A398" s="165"/>
      <c r="B398" s="168"/>
      <c r="C398" s="145"/>
      <c r="D398" s="169"/>
      <c r="E398" s="164"/>
      <c r="F398" s="156"/>
      <c r="G398" s="156"/>
      <c r="H398" s="156"/>
      <c r="M398" s="148"/>
      <c r="N398" s="148"/>
      <c r="O398" s="148"/>
      <c r="P398" s="148"/>
      <c r="Q398" s="156"/>
    </row>
    <row r="399" spans="1:17" s="147" customFormat="1" ht="17.25" customHeight="1" x14ac:dyDescent="0.2">
      <c r="A399" s="165"/>
      <c r="B399" s="168"/>
      <c r="C399" s="145"/>
      <c r="D399" s="169"/>
      <c r="E399" s="164"/>
      <c r="F399" s="156"/>
      <c r="G399" s="156"/>
      <c r="H399" s="156"/>
      <c r="M399" s="148"/>
      <c r="N399" s="148"/>
      <c r="O399" s="148"/>
      <c r="P399" s="148"/>
      <c r="Q399" s="156"/>
    </row>
    <row r="400" spans="1:17" s="147" customFormat="1" ht="17.25" customHeight="1" x14ac:dyDescent="0.2">
      <c r="A400" s="165"/>
      <c r="B400" s="168"/>
      <c r="C400" s="145"/>
      <c r="D400" s="169"/>
      <c r="E400" s="164"/>
      <c r="F400" s="156"/>
      <c r="G400" s="156"/>
      <c r="H400" s="156"/>
      <c r="M400" s="148"/>
      <c r="N400" s="148"/>
      <c r="O400" s="148"/>
      <c r="P400" s="148"/>
      <c r="Q400" s="156"/>
    </row>
    <row r="401" spans="1:17" s="147" customFormat="1" ht="17.25" customHeight="1" x14ac:dyDescent="0.2">
      <c r="A401" s="165"/>
      <c r="B401" s="168"/>
      <c r="C401" s="145"/>
      <c r="D401" s="169"/>
      <c r="E401" s="164"/>
      <c r="F401" s="156"/>
      <c r="G401" s="156"/>
      <c r="H401" s="156"/>
      <c r="M401" s="148"/>
      <c r="N401" s="148"/>
      <c r="O401" s="148"/>
      <c r="P401" s="148"/>
      <c r="Q401" s="156"/>
    </row>
    <row r="402" spans="1:17" s="147" customFormat="1" ht="17.25" customHeight="1" x14ac:dyDescent="0.2">
      <c r="A402" s="165"/>
      <c r="B402" s="168"/>
      <c r="C402" s="145"/>
      <c r="D402" s="169"/>
      <c r="E402" s="164"/>
      <c r="F402" s="156"/>
      <c r="G402" s="156"/>
      <c r="H402" s="156"/>
      <c r="M402" s="148"/>
      <c r="N402" s="148"/>
      <c r="O402" s="148"/>
      <c r="P402" s="148"/>
      <c r="Q402" s="156"/>
    </row>
    <row r="403" spans="1:17" s="147" customFormat="1" ht="17.25" customHeight="1" x14ac:dyDescent="0.2">
      <c r="A403" s="165"/>
      <c r="B403" s="168"/>
      <c r="C403" s="145"/>
      <c r="D403" s="169"/>
      <c r="E403" s="164"/>
      <c r="F403" s="156"/>
      <c r="G403" s="156"/>
      <c r="H403" s="156"/>
      <c r="M403" s="148"/>
      <c r="N403" s="148"/>
      <c r="O403" s="148"/>
      <c r="P403" s="148"/>
      <c r="Q403" s="156"/>
    </row>
    <row r="404" spans="1:17" s="147" customFormat="1" ht="17.25" customHeight="1" x14ac:dyDescent="0.2">
      <c r="A404" s="165"/>
      <c r="B404" s="168"/>
      <c r="C404" s="145"/>
      <c r="D404" s="169"/>
      <c r="E404" s="164"/>
      <c r="F404" s="156"/>
      <c r="G404" s="156"/>
      <c r="H404" s="156"/>
      <c r="M404" s="148"/>
      <c r="N404" s="148"/>
      <c r="O404" s="148"/>
      <c r="P404" s="148"/>
      <c r="Q404" s="156"/>
    </row>
    <row r="405" spans="1:17" s="147" customFormat="1" ht="17.25" customHeight="1" x14ac:dyDescent="0.2">
      <c r="A405" s="165"/>
      <c r="B405" s="168"/>
      <c r="C405" s="145"/>
      <c r="D405" s="169"/>
      <c r="E405" s="164"/>
      <c r="F405" s="156"/>
      <c r="G405" s="156"/>
      <c r="H405" s="156"/>
      <c r="M405" s="148"/>
      <c r="N405" s="148"/>
      <c r="O405" s="148"/>
      <c r="P405" s="148"/>
      <c r="Q405" s="156"/>
    </row>
    <row r="406" spans="1:17" s="147" customFormat="1" ht="17.25" customHeight="1" x14ac:dyDescent="0.2">
      <c r="A406" s="165"/>
      <c r="B406" s="168"/>
      <c r="C406" s="145"/>
      <c r="D406" s="169"/>
      <c r="E406" s="164"/>
      <c r="F406" s="156"/>
      <c r="G406" s="156"/>
      <c r="H406" s="156"/>
      <c r="M406" s="148"/>
      <c r="N406" s="148"/>
      <c r="O406" s="148"/>
      <c r="P406" s="148"/>
      <c r="Q406" s="156"/>
    </row>
    <row r="407" spans="1:17" s="147" customFormat="1" ht="17.25" customHeight="1" x14ac:dyDescent="0.2">
      <c r="A407" s="165"/>
      <c r="B407" s="168"/>
      <c r="C407" s="145"/>
      <c r="D407" s="169"/>
      <c r="E407" s="164"/>
      <c r="F407" s="156"/>
      <c r="G407" s="156"/>
      <c r="H407" s="156"/>
      <c r="M407" s="148"/>
      <c r="N407" s="148"/>
      <c r="O407" s="148"/>
      <c r="P407" s="148"/>
      <c r="Q407" s="156"/>
    </row>
    <row r="408" spans="1:17" s="147" customFormat="1" ht="17.25" customHeight="1" x14ac:dyDescent="0.2">
      <c r="A408" s="165"/>
      <c r="B408" s="168"/>
      <c r="C408" s="145"/>
      <c r="D408" s="169"/>
      <c r="E408" s="164"/>
      <c r="F408" s="156"/>
      <c r="G408" s="156"/>
      <c r="H408" s="156"/>
      <c r="M408" s="148"/>
      <c r="N408" s="148"/>
      <c r="O408" s="148"/>
      <c r="P408" s="148"/>
      <c r="Q408" s="156"/>
    </row>
    <row r="409" spans="1:17" s="147" customFormat="1" ht="17.25" customHeight="1" x14ac:dyDescent="0.2">
      <c r="A409" s="165"/>
      <c r="B409" s="168"/>
      <c r="C409" s="145"/>
      <c r="D409" s="169"/>
      <c r="E409" s="164"/>
      <c r="F409" s="156"/>
      <c r="G409" s="156"/>
      <c r="H409" s="156"/>
      <c r="M409" s="148"/>
      <c r="N409" s="148"/>
      <c r="O409" s="148"/>
      <c r="P409" s="148"/>
      <c r="Q409" s="156"/>
    </row>
    <row r="410" spans="1:17" s="147" customFormat="1" ht="17.25" customHeight="1" x14ac:dyDescent="0.2">
      <c r="A410" s="165"/>
      <c r="B410" s="168"/>
      <c r="C410" s="145"/>
      <c r="D410" s="169"/>
      <c r="E410" s="164"/>
      <c r="F410" s="156"/>
      <c r="G410" s="156"/>
      <c r="H410" s="156"/>
      <c r="M410" s="148"/>
      <c r="N410" s="148"/>
      <c r="O410" s="148"/>
      <c r="P410" s="148"/>
      <c r="Q410" s="156"/>
    </row>
    <row r="411" spans="1:17" s="147" customFormat="1" ht="17.25" customHeight="1" x14ac:dyDescent="0.2">
      <c r="A411" s="165"/>
      <c r="B411" s="168"/>
      <c r="C411" s="145"/>
      <c r="D411" s="169"/>
      <c r="E411" s="164"/>
      <c r="F411" s="156"/>
      <c r="G411" s="156"/>
      <c r="H411" s="156"/>
      <c r="M411" s="148"/>
      <c r="N411" s="148"/>
      <c r="O411" s="148"/>
      <c r="P411" s="148"/>
      <c r="Q411" s="156"/>
    </row>
    <row r="412" spans="1:17" s="147" customFormat="1" ht="17.25" customHeight="1" x14ac:dyDescent="0.2">
      <c r="A412" s="165"/>
      <c r="B412" s="168"/>
      <c r="C412" s="145"/>
      <c r="D412" s="169"/>
      <c r="E412" s="164"/>
      <c r="F412" s="156"/>
      <c r="G412" s="156"/>
      <c r="H412" s="156"/>
      <c r="M412" s="148"/>
      <c r="N412" s="148"/>
      <c r="O412" s="148"/>
      <c r="P412" s="148"/>
      <c r="Q412" s="156"/>
    </row>
    <row r="413" spans="1:17" s="147" customFormat="1" ht="17.25" customHeight="1" x14ac:dyDescent="0.2">
      <c r="A413" s="165"/>
      <c r="B413" s="168"/>
      <c r="C413" s="145"/>
      <c r="D413" s="169"/>
      <c r="E413" s="164"/>
      <c r="F413" s="156"/>
      <c r="G413" s="156"/>
      <c r="H413" s="156"/>
      <c r="M413" s="148"/>
      <c r="N413" s="148"/>
      <c r="O413" s="148"/>
      <c r="P413" s="148"/>
      <c r="Q413" s="156"/>
    </row>
    <row r="414" spans="1:17" s="147" customFormat="1" ht="17.25" customHeight="1" x14ac:dyDescent="0.2">
      <c r="A414" s="165"/>
      <c r="B414" s="168"/>
      <c r="C414" s="145"/>
      <c r="D414" s="169"/>
      <c r="E414" s="164"/>
      <c r="F414" s="156"/>
      <c r="G414" s="156"/>
      <c r="H414" s="156"/>
      <c r="M414" s="148"/>
      <c r="N414" s="148"/>
      <c r="O414" s="148"/>
      <c r="P414" s="148"/>
      <c r="Q414" s="156"/>
    </row>
    <row r="415" spans="1:17" s="147" customFormat="1" ht="17.25" customHeight="1" x14ac:dyDescent="0.2">
      <c r="A415" s="165"/>
      <c r="B415" s="168"/>
      <c r="C415" s="145"/>
      <c r="D415" s="169"/>
      <c r="E415" s="164"/>
      <c r="F415" s="156"/>
      <c r="G415" s="156"/>
      <c r="H415" s="156"/>
      <c r="M415" s="148"/>
      <c r="N415" s="148"/>
      <c r="O415" s="148"/>
      <c r="P415" s="148"/>
      <c r="Q415" s="156"/>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mergeCells count="201">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 ref="C315:C316"/>
    <mergeCell ref="A305:A307"/>
    <mergeCell ref="C305:C307"/>
    <mergeCell ref="F305:F307"/>
    <mergeCell ref="I302:I303"/>
    <mergeCell ref="J302:J303"/>
    <mergeCell ref="K302:K303"/>
    <mergeCell ref="A302:A303"/>
    <mergeCell ref="B302:B303"/>
    <mergeCell ref="C302:C303"/>
    <mergeCell ref="F315:F316"/>
    <mergeCell ref="L311:L312"/>
    <mergeCell ref="M311:M312"/>
    <mergeCell ref="N311:N312"/>
    <mergeCell ref="O311:O312"/>
    <mergeCell ref="L302:L303"/>
    <mergeCell ref="M302:M303"/>
    <mergeCell ref="N302:N303"/>
    <mergeCell ref="O302:O303"/>
    <mergeCell ref="P302:P303"/>
    <mergeCell ref="F294:F296"/>
    <mergeCell ref="A291:A293"/>
    <mergeCell ref="C291:C293"/>
    <mergeCell ref="F291:F293"/>
    <mergeCell ref="A289:A290"/>
    <mergeCell ref="C289:C290"/>
    <mergeCell ref="A276:A277"/>
    <mergeCell ref="C276:C277"/>
    <mergeCell ref="A272:A274"/>
    <mergeCell ref="C272:C274"/>
    <mergeCell ref="F272:F274"/>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A259:A260"/>
    <mergeCell ref="C259:C260"/>
    <mergeCell ref="A255:A256"/>
    <mergeCell ref="C255:C256"/>
    <mergeCell ref="A244:A245"/>
    <mergeCell ref="C244:C245"/>
    <mergeCell ref="A240:A242"/>
    <mergeCell ref="C240:C242"/>
    <mergeCell ref="F240:F242"/>
    <mergeCell ref="A238:A239"/>
    <mergeCell ref="C238:C239"/>
    <mergeCell ref="F238:F239"/>
    <mergeCell ref="A229:A231"/>
    <mergeCell ref="C229:C231"/>
    <mergeCell ref="F229:F231"/>
    <mergeCell ref="M221:M222"/>
    <mergeCell ref="N221:N222"/>
    <mergeCell ref="O221:O222"/>
    <mergeCell ref="P221:P222"/>
    <mergeCell ref="A224:A225"/>
    <mergeCell ref="C224:C225"/>
    <mergeCell ref="F224:F225"/>
    <mergeCell ref="I221:I222"/>
    <mergeCell ref="J221:J222"/>
    <mergeCell ref="K221:K222"/>
    <mergeCell ref="L221:L222"/>
    <mergeCell ref="A221:A222"/>
    <mergeCell ref="C221:C222"/>
    <mergeCell ref="A202:A204"/>
    <mergeCell ref="C202:C204"/>
    <mergeCell ref="A198:A201"/>
    <mergeCell ref="C198:C201"/>
    <mergeCell ref="F198:F201"/>
    <mergeCell ref="A196:A197"/>
    <mergeCell ref="C196:C197"/>
    <mergeCell ref="F196:F197"/>
    <mergeCell ref="G196:G197"/>
    <mergeCell ref="A191:A192"/>
    <mergeCell ref="C191:C192"/>
    <mergeCell ref="A188:A189"/>
    <mergeCell ref="C188:C189"/>
    <mergeCell ref="F188:F189"/>
    <mergeCell ref="A179:A185"/>
    <mergeCell ref="C179:C185"/>
    <mergeCell ref="F179:F185"/>
    <mergeCell ref="G179:G185"/>
    <mergeCell ref="B176:B177"/>
    <mergeCell ref="C176:C177"/>
    <mergeCell ref="A173:A174"/>
    <mergeCell ref="C173:C174"/>
    <mergeCell ref="F173:F174"/>
    <mergeCell ref="A169:A172"/>
    <mergeCell ref="C169:C172"/>
    <mergeCell ref="F169:F172"/>
    <mergeCell ref="A166:A168"/>
    <mergeCell ref="C166:C168"/>
    <mergeCell ref="A164:A165"/>
    <mergeCell ref="C164:C165"/>
    <mergeCell ref="G164:G165"/>
    <mergeCell ref="A161:A162"/>
    <mergeCell ref="C161:C162"/>
    <mergeCell ref="F161:F162"/>
    <mergeCell ref="G161:G162"/>
    <mergeCell ref="A158:A160"/>
    <mergeCell ref="C158:C160"/>
    <mergeCell ref="A152:A153"/>
    <mergeCell ref="C152:C153"/>
    <mergeCell ref="G152:G153"/>
    <mergeCell ref="A149:A150"/>
    <mergeCell ref="C149:C150"/>
    <mergeCell ref="A145:A148"/>
    <mergeCell ref="C145:C148"/>
    <mergeCell ref="A138:A140"/>
    <mergeCell ref="C138:C140"/>
    <mergeCell ref="A132:A134"/>
    <mergeCell ref="C132:C134"/>
    <mergeCell ref="A127:A129"/>
    <mergeCell ref="C127:C129"/>
    <mergeCell ref="G127:G129"/>
    <mergeCell ref="A123:A125"/>
    <mergeCell ref="C123:C125"/>
    <mergeCell ref="A116:A121"/>
    <mergeCell ref="C116:C121"/>
    <mergeCell ref="A114:A115"/>
    <mergeCell ref="C114:C115"/>
    <mergeCell ref="A109:A111"/>
    <mergeCell ref="C109:C111"/>
    <mergeCell ref="K103:K104"/>
    <mergeCell ref="L103:L104"/>
    <mergeCell ref="M103:M104"/>
    <mergeCell ref="N103:N104"/>
    <mergeCell ref="O103:O104"/>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24:A25"/>
    <mergeCell ref="C24:C25"/>
    <mergeCell ref="A19:A22"/>
    <mergeCell ref="C19:C22"/>
    <mergeCell ref="G19:G22"/>
    <mergeCell ref="M11:P11"/>
    <mergeCell ref="A17:A18"/>
    <mergeCell ref="C17:C18"/>
    <mergeCell ref="I11:J11"/>
    <mergeCell ref="K11:L11"/>
    <mergeCell ref="Q11:Q12"/>
    <mergeCell ref="F11:F12"/>
    <mergeCell ref="G11:G12"/>
    <mergeCell ref="H11:H12"/>
    <mergeCell ref="A1:H1"/>
    <mergeCell ref="A10:B10"/>
    <mergeCell ref="A11:A12"/>
    <mergeCell ref="B11:B12"/>
    <mergeCell ref="C11:C12"/>
    <mergeCell ref="D11:D12"/>
    <mergeCell ref="E11:E12"/>
    <mergeCell ref="A9:Q9"/>
  </mergeCells>
  <hyperlinks>
    <hyperlink ref="H17" r:id="rId1" display="\\Elizabethpc\2014\GENERALIDADES2014W\ORDENES 2014\6967 GRUPO ENTUSIASMO.pdf"/>
    <hyperlink ref="H18" r:id="rId2" display="\\Elizabethpc\2014\GENERALIDADES2014W\ORDENES 2014\6969 CENTRO DE SERVICIO DOÑO.pdf"/>
    <hyperlink ref="H23" r:id="rId3" display="\\Elizabethpc\2014\GENERALIDADES2014W\ORDENES 2014\6971 NEUROLAB.pdf"/>
    <hyperlink ref="H24" r:id="rId4" display="\\Elizabethpc\2014\GENERALIDADES2014W\ORDENES 2014\6974 MAURICIO ALONZO.pdf"/>
    <hyperlink ref="H25" r:id="rId5" display="\\Elizabethpc\2014\GENERALIDADES2014W\ORDENES 2014\6973 MARITZA MELGAR.pdf"/>
    <hyperlink ref="H26" r:id="rId6" display="\\Elizabethpc\2014\GENERALIDADES2014W\ORDENES 2014\6972 NEUROLAB.pdf"/>
    <hyperlink ref="H13" r:id="rId7"/>
    <hyperlink ref="H14" r:id="rId8"/>
    <hyperlink ref="H15" r:id="rId9"/>
    <hyperlink ref="H108" r:id="rId10" display="\\Elizabethpc\2014\GENERALIDADES2014W\ORDENES 2014\6979 GUSTAVO ERNESTO RETANA JAVIER.pdf"/>
    <hyperlink ref="H113" r:id="rId11" display="\\Elizabethpc\2014\GENERALIDADES2014W\ORDENES 2014\6970 TOROGOZ.pdf"/>
    <hyperlink ref="H126" r:id="rId12" display="\\Elizabethpc\2014\GENERALIDADES2014W\ORDENES 2014\6975 WALTER ARTEAGA.pdf"/>
    <hyperlink ref="H127" r:id="rId13" display="\\Elizabethpc\2014\GENERALIDADES2014W\ORDENES 2014\6976 MARIA ISABEL ERAZO.pdf"/>
    <hyperlink ref="H128" r:id="rId14" display="\\Elizabethpc\2014\GENERALIDADES2014W\ORDENES 2014\6977 COMERCIALIZADORA INTERAMERICANA, S.A. DE C.V..pdf"/>
    <hyperlink ref="H129" r:id="rId15" display="\\Elizabethpc\2014\GENERALIDADES2014W\ORDENES 2014\6978 RV INDUSTRIAS, S.A. DE C.V..pdf"/>
    <hyperlink ref="H130" r:id="rId16" display="\\Elizabethpc\2014\GENERALIDADES2014W\ORDENES 2014\6981 GUSTAVO RETANA.pdf"/>
    <hyperlink ref="H137" r:id="rId17" display="\\Elizabethpc\2014\GENERALIDADES2014W\ORDENES 2014\6983 EDITORIAL EL MUNDO.pdf"/>
    <hyperlink ref="H106" r:id="rId18" display="\\Elizabethpc\2014\GENERALIDADES2014W\ORDENES 2014\6982 CONTRATACIONES EMPRESARIALES.pdf"/>
    <hyperlink ref="H19" r:id="rId19" display="\\Elizabethpc\2014\GENERALIDADES2014W\ORDENES 2014\6963 DUTRIZ HERMANO.pdf"/>
    <hyperlink ref="H20" r:id="rId20" display="\\Elizabethpc\2014\GENERALIDADES2014W\ORDENES 2014\6964 EDITORIAL ALTAMIRNAO.pdf"/>
    <hyperlink ref="H21" r:id="rId21" display="\\Elizabethpc\2014\GENERALIDADES2014W\ORDENES 2014\6965 EDITORIAL EL MUNDO.pdf"/>
    <hyperlink ref="H22" r:id="rId22" display="\\Elizabethpc\2014\GENERALIDADES2014W\ORDENES 2014\6966 COLATINO DE RL.pdf"/>
    <hyperlink ref="H109" r:id="rId23" display="\\Elizabethpc\2014\GENERALIDADES2014W\ORDENES 2014\6984 ASOC. DE RADIO.pdf"/>
    <hyperlink ref="H110" r:id="rId24" display="\\Elizabethpc\2014\GENERALIDADES2014W\ORDENES 2014\6985 FONDO DE ACT.pdf"/>
    <hyperlink ref="H111" r:id="rId25" display="\\Elizabethpc\2014\GENERALIDADES2014W\ORDENES 2014\6986 CHAMAGUA MORATAYA.pdf"/>
    <hyperlink ref="H103" r:id="rId26"/>
    <hyperlink ref="H123" r:id="rId27" display="\\Elizabethpc\2014\GENERALIDADES2014W\ORDENES 2014\6987 MEGAFOOD.pdf"/>
    <hyperlink ref="H124" r:id="rId28" display="\\Elizabethpc\2014\GENERALIDADES2014W\ORDENES 2014\6988 MARIA GUILLERMINA.pdf"/>
    <hyperlink ref="H125" r:id="rId29" display="\\Elizabethpc\2014\GENERALIDADES2014W\ORDENES 2014\6989 MARIA DE CANALES.pdf"/>
    <hyperlink ref="H112" r:id="rId30"/>
    <hyperlink ref="H152" r:id="rId31" display="\\Elizabethpc\2014\GENERALIDADES2014W\ORDENES 2014\6997 DUTRIZ HERMANOS.pdf"/>
    <hyperlink ref="H153" r:id="rId32" display="\\Elizabethpc\2014\GENERALIDADES2014W\ORDENES 2014\6998 COLATINO.pdf"/>
    <hyperlink ref="H142" r:id="rId33" display="\\Elizabethpc\2014\GENERALIDADES2014W\ORDENES 2014\6996 EL LANCERO, S.A. DE C.V..pdf"/>
    <hyperlink ref="H16" r:id="rId34"/>
    <hyperlink ref="H114" r:id="rId35" display="\\Elizabethpc\2014\GENERALIDADES2014W\ORDENES 2014\7041 COMERCIALIZADORA BF.pdf"/>
    <hyperlink ref="H115" r:id="rId36" display="\\Elizabethpc\2014\GENERALIDADES2014W\ORDENES 2014\7040 GREEN HOUSE COFFEE.pdf"/>
    <hyperlink ref="H28" r:id="rId37" display="\\Elizabethpc\2014\GENERALIDADES2014W\ORDENES 2014\6999 NELSON MIRANDA.pdf"/>
    <hyperlink ref="H29" r:id="rId38" display="\\Elizabethpc\2014\GENERALIDADES2014W\ORDENES 2014\7000 MANUEL MEJIA.pdf"/>
    <hyperlink ref="H30" r:id="rId39" display="\\Elizabethpc\2014\GENERALIDADES2014W\ORDENES 2014\7001 MIGUEL IBARRA.pdf"/>
    <hyperlink ref="H31" r:id="rId40" display="\\Elizabethpc\2014\GENERALIDADES2014W\ORDENES 2014\7002 SONIA SANTOS.pdf"/>
    <hyperlink ref="H32" r:id="rId41" display="\\Elizabethpc\2014\GENERALIDADES2014W\ORDENES 2014\7003 JOSE CASTRO.pdf"/>
    <hyperlink ref="H33" r:id="rId42" display="\\Elizabethpc\2014\GENERALIDADES2014W\ORDENES 2014\7004 JUAN CABALLERO.pdf"/>
    <hyperlink ref="H34" r:id="rId43" display="\\Elizabethpc\2014\GENERALIDADES2014W\ORDENES 2014\7005 EDGAR PERDOMO.pdf"/>
    <hyperlink ref="H35" r:id="rId44" display="\\Elizabethpc\2014\GENERALIDADES2014W\ORDENES 2014\7006 FEDERICO LOPEZ.pdf"/>
    <hyperlink ref="H36" r:id="rId45" display="\\Elizabethpc\2014\GENERALIDADES2014W\ORDENES 2014\7007 CARLOS ARAUJO.pdf"/>
    <hyperlink ref="H37" r:id="rId46" display="\\Elizabethpc\2014\GENERALIDADES2014W\ORDENES 2014\7008 MIRIAN GOMEZ.pdf"/>
    <hyperlink ref="H38" r:id="rId47" display="\\Elizabethpc\2014\GENERALIDADES2014W\ORDENES 2014\7009 MARITZA MELGAR.pdf"/>
    <hyperlink ref="H39" r:id="rId48" display="\\Elizabethpc\2014\GENERALIDADES2014W\ORDENES 2014\7010 VICTOR COLOCHO.pdf"/>
    <hyperlink ref="H40" r:id="rId49" display="\\Elizabethpc\2014\GENERALIDADES2014W\ORDENES 2014\7011 CARLOS SOSA.pdf"/>
    <hyperlink ref="H41" r:id="rId50" display="\\Elizabethpc\2014\GENERALIDADES2014W\ORDENES 2014\7012 REINA LOPEZ.pdf"/>
    <hyperlink ref="H42" r:id="rId51" display="\\Elizabethpc\2014\GENERALIDADES2014W\ORDENES 2014\7013 HECTOR ORREGO.pdf"/>
    <hyperlink ref="H43" r:id="rId52" display="\\Elizabethpc\2014\GENERALIDADES2014W\ORDENES 2014\7014 JOSE PORTILLO.pdf"/>
    <hyperlink ref="H44" r:id="rId53" display="\\Elizabethpc\2014\GENERALIDADES2014W\ORDENES 2014\7015 CRISTOBAL PERLA.pdf"/>
    <hyperlink ref="H45" r:id="rId54" display="\\Elizabethpc\2014\GENERALIDADES2014W\ORDENES 2014\7016 FREDY BENITEZ.pdf"/>
    <hyperlink ref="H46" r:id="rId55" display="\\Elizabethpc\2014\GENERALIDADES2014W\ORDENES 2014\7017 JOSE BERRIOS.pdf"/>
    <hyperlink ref="H47" r:id="rId56" display="\\Elizabethpc\2014\GENERALIDADES2014W\ORDENES 2014\7018 TATIAN VELARDE.pdf"/>
    <hyperlink ref="H48" r:id="rId57" display="\\Elizabethpc\2014\GENERALIDADES2014W\ORDENES 2014\7019 MARIO BERMUDEZ.pdf"/>
    <hyperlink ref="H49" r:id="rId58" display="\\Elizabethpc\2014\GENERALIDADES2014W\ORDENES 2014\7020 OTTO MONTOYA.pdf"/>
    <hyperlink ref="H50" r:id="rId59" display="\\Elizabethpc\2014\GENERALIDADES2014W\ORDENES 2014\7021 ANA TORRES.pdf"/>
    <hyperlink ref="H51" r:id="rId60" display="\\Elizabethpc\2014\GENERALIDADES2014W\ORDENES 2014\7022 JESUS GUTIERREZ.pdf"/>
    <hyperlink ref="H52" r:id="rId61" display="\\Elizabethpc\2014\GENERALIDADES2014W\ORDENES 2014\7023 LUIS QUIÑONEZ.pdf"/>
    <hyperlink ref="H53" r:id="rId62" display="\\Elizabethpc\2014\GENERALIDADES2014W\ORDENES 2014\7024 JOSE PINEDA.pdf"/>
    <hyperlink ref="H54" r:id="rId63" display="\\Elizabethpc\2014\GENERALIDADES2014W\ORDENES 2014\7025 JAIME GARCIA.pdf"/>
    <hyperlink ref="H55" r:id="rId64" display="\\Elizabethpc\2014\GENERALIDADES2014W\ORDENES 2014\7026 VICTOR RIVERA.pdf"/>
    <hyperlink ref="H56" r:id="rId65" display="\\Elizabethpc\2014\GENERALIDADES2014W\ORDENES 2014\7027 JORGE VICENTE.pdf"/>
    <hyperlink ref="H57" r:id="rId66" display="\\Elizabethpc\2014\GENERALIDADES2014W\ORDENES 2014\7028 RICARDO PINEDA.pdf"/>
    <hyperlink ref="H58" r:id="rId67" display="\\Elizabethpc\2014\GENERALIDADES2014W\ORDENES 2014\7029 OSCAR IBAÑEZ.pdf"/>
    <hyperlink ref="H59" r:id="rId68" display="\\Elizabethpc\2014\GENERALIDADES2014W\ORDENES 2014\7030 MIGUEL TENZE.pdf"/>
    <hyperlink ref="H60" r:id="rId69" display="\\Elizabethpc\2014\GENERALIDADES2014W\ORDENES 2014\7031 ANDRES ZIMMERMANN.pdf"/>
    <hyperlink ref="H61" r:id="rId70" display="\\Elizabethpc\2014\GENERALIDADES2014W\ORDENES 2014\7032 LAURA VARGAS.pdf"/>
    <hyperlink ref="H62" r:id="rId71" display="\\Elizabethpc\2014\GENERALIDADES2014W\ORDENES 2014\7033 ANA GUERRA.pdf"/>
    <hyperlink ref="H63" r:id="rId72" display="\\Elizabethpc\2014\GENERALIDADES2014W\ORDENES 2014\7034 DANIEL TORRES.pdf"/>
    <hyperlink ref="H64" r:id="rId73" display="\\Elizabethpc\2014\GENERALIDADES2014W\ORDENES 2014\7035 MIGUEL YANES.pdf"/>
    <hyperlink ref="H65" r:id="rId74" display="\\Elizabethpc\2014\GENERALIDADES2014W\ORDENES 2014\7036 SONIA MINERO.pdf"/>
    <hyperlink ref="H66" r:id="rId75" display="\\Elizabethpc\2014\GENERALIDADES2014W\ORDENES 2014\7037 SARA ALFARO.pdf"/>
    <hyperlink ref="H67" r:id="rId76" display="\\Elizabethpc\2014\GENERALIDADES2014W\ORDENES 2014\7038 URIESA.pdf"/>
    <hyperlink ref="H68" r:id="rId77" display="\\Elizabethpc\2014\GENERALIDADES2014W\ORDENES 2014\7039 JOSE SANTOS.pdf"/>
    <hyperlink ref="H151" r:id="rId78" display="\\Elizabethpc\2014\GENERALIDADES2014W\ORDENES 2014\7043 JOSE GIL MAJANO.pdf"/>
    <hyperlink ref="H107" r:id="rId79"/>
    <hyperlink ref="H27" r:id="rId80" display="\\Elizabethpc\2014\GENERALIDADES2014W\ORDENES 2014\6980 TELECOMODA.pdf"/>
    <hyperlink ref="H105" r:id="rId81" display="Contrato de Servicio N° 08/2014"/>
    <hyperlink ref="H157" r:id="rId82"/>
    <hyperlink ref="H136" r:id="rId83" display="\\Elizabethpc\2014\GENERALIDADES2014W\ORDENES 2014\7059 REAL INVERSIONES.pdf"/>
    <hyperlink ref="H154" r:id="rId84" display="\\Elizabethpc\2014\GENERALIDADES2014W\ORDENES 2014\7054 MARIO GUEVARA.pdf"/>
    <hyperlink ref="H161" r:id="rId85" display="\\Elizabethpc\2014\GENERALIDADES2014W\ORDENES 2014\7049 EDITORIAL ALTAMIRANO.pdf"/>
    <hyperlink ref="H163" r:id="rId86" display="\\Elizabethpc\2014\GENERALIDADES2014W\ORDENES 2014\7050 DUTRIZ HERMANOS.pdf"/>
    <hyperlink ref="H164" r:id="rId87" display="\\Elizabethpc\2014\GENERALIDADES2014W\ORDENES 2014\7053 EDITORIAL ALTAMIRANO.pdf"/>
    <hyperlink ref="H165" r:id="rId88" display="\\Elizabethpc\2014\GENERALIDADES2014W\ORDENES 2014\7052 COLATINO.pdf"/>
    <hyperlink ref="H162" r:id="rId89" display="\\Elizabethpc\2014\GENERALIDADES2014W\ORDENES 2014\7048 DUTRIZ HERMANOS.pdf"/>
    <hyperlink ref="H135" r:id="rId90" display="\\Elizabethpc\2014\GENERALIDADES2014W\ORDENES 2014\7055 SISECOR.pdf"/>
    <hyperlink ref="H175" r:id="rId91" display="\\Elizabethpc\2014\GENERALIDADES2014W\ORDENES 2014\7063 GRUPO RENDEROS.pdf"/>
    <hyperlink ref="H150" r:id="rId92" display="\\Elizabethpc\2014\GENERALIDADES2014W\ORDENES 2014\7060 OXGASA.pdf"/>
    <hyperlink ref="H149" r:id="rId93" display="\\Elizabethpc\2014\GENERALIDADES2014W\ORDENES 2014\7061 ROBERTO ROGRIGUEZ.pdf"/>
    <hyperlink ref="H143" r:id="rId94" display="\\Elizabethpc\2014\GENERALIDADES2014W\ORDENES 2014\7044 DATA &amp; GRAPHICS.pdf"/>
    <hyperlink ref="H140" r:id="rId95" display="\\Elizabethpc\2014\GENERALIDADES2014W\ORDENES 2014\7047 INNOMED.pdf"/>
    <hyperlink ref="H139" r:id="rId96" display="\\Elizabethpc\2014\GENERALIDADES2014W\ORDENES 2014\7046 ST MEDIC.pdf"/>
    <hyperlink ref="H138" r:id="rId97" display="\\Elizabethpc\2014\GENERALIDADES2014W\ORDENES 2014\7045 SALVAMEDICA.pdf"/>
    <hyperlink ref="H131" r:id="rId98" display="\\Elizabethpc\2014\GENERALIDADES2014W\ORDENES 2014\7042 COMUNICACIONES IBW.pdf"/>
    <hyperlink ref="H121" r:id="rId99" display="\\Elizabethpc\2014\GENERALIDADES2014W\ORDENES 2014\6990 LIBRERIA CERVANTES.pdf"/>
    <hyperlink ref="H120" r:id="rId100" display="\\Elizabethpc\2014\GENERALIDADES2014W\ORDENES 2014\6991 PAPELERA SANREY, S.A. DE C.V..pdf"/>
    <hyperlink ref="H119" r:id="rId101" display="\\Elizabethpc\2014\GENERALIDADES2014W\ORDENES 2014\6992 NOE ALBERTO GUILLEN.pdf"/>
    <hyperlink ref="H118" r:id="rId102" display="\\Elizabethpc\2014\GENERALIDADES2014W\ORDENES 2014\6993 BUSINESS CENTER.pdf"/>
    <hyperlink ref="H117" r:id="rId103" display="\\Elizabethpc\2014\GENERALIDADES2014W\ORDENES 2014\6994 AGELSA.pdf"/>
    <hyperlink ref="H116" r:id="rId104" display="\\Elizabethpc\2014\GENERALIDADES2014W\ORDENES 2014\6995 R Z. S.A. DE C.V..pdf"/>
    <hyperlink ref="H155" r:id="rId105" display="\\Elizabethpc\2014\GENERALIDADES2014W\ORDENES 2014\7058 IVAN OLIVER.pdf"/>
    <hyperlink ref="H156" r:id="rId106" display="\\Elizabethpc\2014\GENERALIDADES2014W\ORDENES 2014\7064 ROSA MANCIA.pdf"/>
    <hyperlink ref="H145" r:id="rId107" display="\\Elizabethpc\2014\GENERALIDADES2014W\ORDENES 2014\7065 SAFETY.pdf"/>
    <hyperlink ref="H146" r:id="rId108" display="\\Elizabethpc\2014\GENERALIDADES2014W\ORDENES 2014\7066 PRODUCTOS DIVERSOS.pdf"/>
    <hyperlink ref="H147" r:id="rId109" display="\\Elizabethpc\2014\GENERALIDADES2014W\ORDENES 2014\7067 OXGASA.pdf"/>
    <hyperlink ref="H148" r:id="rId110" display="\\Elizabethpc\2014\GENERALIDADES2014W\ORDENES 2014\7068 ELECTROLAB.pdf"/>
    <hyperlink ref="H141" r:id="rId111" display="\\Elizabethpc\2014\GENERALIDADES2014W\ORDENES 2014\7069 D´EMPAQUE, S.A. DE C.V..pdf"/>
    <hyperlink ref="H144" r:id="rId112" display="\\Elizabethpc\2014\GENERALIDADES2014W\ORDENES 2014\7062 FELIZ RIVAS.pdf"/>
    <hyperlink ref="H169" r:id="rId113" display="\\Elizabethpc\2014\GENERALIDADES2014W\ORDENES 2014\7073 CLEAN AIR.pdf"/>
    <hyperlink ref="H170" r:id="rId114" display="\\Elizabethpc\2014\GENERALIDADES2014W\ORDENES 2014\7074 RICOH.pdf"/>
    <hyperlink ref="H171" r:id="rId115" display="\\Elizabethpc\2014\GENERALIDADES2014W\ORDENES 2014\7076 DPG.pdf"/>
    <hyperlink ref="H172" r:id="rId116" display="\\Elizabethpc\2014\GENERALIDADES2014W\ORDENES 2014\7077 SCREENCHECK.pdf"/>
    <hyperlink ref="H178" r:id="rId117" display="\\Elizabethpc\2014\GENERALIDADES2014W\ORDENES 2014\7083 CALCULADORAS Y TECLADOS.pdf"/>
    <hyperlink ref="H173" r:id="rId118" display="\\Elizabethpc\2014\GENERALIDADES2014W\ORDENES 2014\7085 CONSTRUMARKET.pdf"/>
    <hyperlink ref="H174" r:id="rId119" display="\\Elizabethpc\2014\GENERALIDADES2014W\ORDENES 2014\7086 DIMEGA.pdf"/>
    <hyperlink ref="H166" r:id="rId120" display="\\Elizabethpc\2014\GENERALIDADES2014W\ORDENES 2014\7081 MARIA MEJIA.pdf"/>
    <hyperlink ref="H167" r:id="rId121" display="\\Elizabethpc\2014\GENERALIDADES2014W\ORDENES 2014\7079 COMERCIALIZADORA BF.pdf"/>
    <hyperlink ref="H168" r:id="rId122" display="\\Elizabethpc\2014\GENERALIDADES2014W\ORDENES 2014\7082 MARIA AGUILAR.pdf"/>
    <hyperlink ref="H186" r:id="rId123" display="\\Elizabethpc\2014\GENERALIDADES2014W\ORDENES 2014\7084 PATRICIA GARCIA.pdf"/>
    <hyperlink ref="H187" r:id="rId124" display="\\Elizabethpc\2014\GENERALIDADES2014W\ORDENES 2014\7087 GUSTAVO ERNESTO RETANA JAVIER.pdf"/>
    <hyperlink ref="H196" r:id="rId125" display="\\Elizabethpc\2014\GENERALIDADES2014W\ORDENES 2014\7088 DUTRIZ HERMANOS.pdf"/>
    <hyperlink ref="H197" r:id="rId126" display="\\Elizabethpc\2014\GENERALIDADES2014W\ORDENES 2014\7089 EDITORIAL ALTAMIRANO.pdf"/>
    <hyperlink ref="H193" r:id="rId127" display="\\Elizabethpc\2014\GENERALIDADES2014W\ORDENES 2014\7091 ROBERTO FROT.pdf"/>
    <hyperlink ref="H180" r:id="rId128" display="\\Elizabethpc\2014\GENERALIDADES2014W\ORDENES 2014\7093 YSLR LA ROMANTICA.pdf"/>
    <hyperlink ref="H181" r:id="rId129" display="\\Elizabethpc\2014\GENERALIDADES2014W\ORDENES 2014\7095 AGAPE.pdf"/>
    <hyperlink ref="H182" r:id="rId130" display="\\Elizabethpc\2014\GENERALIDADES2014W\ORDENES 2014\7096 EMISORAS UNIDAS.pdf"/>
    <hyperlink ref="H183" r:id="rId131" display="\\Elizabethpc\2014\GENERALIDADES2014W\ORDENES 2014\7097 RADIO INDUSTRIA M Y M.pdf"/>
    <hyperlink ref="H184" r:id="rId132" display="\\Elizabethpc\2014\GENERALIDADES2014W\ORDENES 2014\7098 STEREO 94.pdf"/>
    <hyperlink ref="H185" r:id="rId133" display="\\Elizabethpc\2014\GENERALIDADES2014W\ORDENES 2014\7099 RADIO CADENA YSKL.pdf"/>
    <hyperlink ref="H179" r:id="rId134" display="\\Elizabethpc\2014\GENERALIDADES2014W\ORDENES 2014\7092 Y.S.L.N LA MONUMENTAL.pdf"/>
    <hyperlink ref="H190" r:id="rId135" display="\\Elizabethpc\2014\GENERALIDADES2014W\ORDENES 2014\7090 ROBERTO RODRIGUEZ.pdf"/>
    <hyperlink ref="H191" r:id="rId136" display="\\Elizabethpc\2014\GENERALIDADES2014W\ORDENES 2014\7101 ROXANA MUÑOZ.pdf"/>
    <hyperlink ref="H192" r:id="rId137" display="\\Elizabethpc\2014\GENERALIDADES2014W\ORDENES 2014\7102 CONSUELO COTO DE CORDERO.pdf"/>
    <hyperlink ref="H194" r:id="rId138" display="\\Elizabethpc\2014\GENERALIDADES2014W\ORDENES 2014\7103 EL LANCERO.pdf"/>
    <hyperlink ref="H207" r:id="rId139" display="\\Elizabethpc\2014\GENERALIDADES2014W\ORDENES 2014\7106 EDITORA EL MUNDO.pdf"/>
    <hyperlink ref="H208" r:id="rId140" display="\\Elizabethpc\2014\GENERALIDADES2014W\ORDENES 2014\7107 DUTRIZ HERMANOS.pdf"/>
    <hyperlink ref="H195" r:id="rId141" display="\\Elizabethpc\2014\GENERALIDADES2014W\ORDENES 2014\7105 DATA &amp; GRAPHICS.pdf"/>
    <hyperlink ref="H205" r:id="rId142" display="\\Elizabethpc\2014\GENERALIDADES2014W\ORDENES 2014\7108 IVAN OLIVER.pdf"/>
    <hyperlink ref="H176" r:id="rId143" display="\\Elizabethpc\2014\GENERALIDADES2014W\ORDENES 2014\7104 TELECOMODA.pdf"/>
    <hyperlink ref="H206" r:id="rId144" display="\\Elizabethpc\2014\GENERALIDADES2014W\ORDENES 2014\7109 ARSEGUI DE EL SALVADOR.pdf"/>
    <hyperlink ref="H211" r:id="rId145" display="\\Elizabethpc\2014\GENERALIDADES2014W\ORDENES 2014\7110 TOROGOZ.pdf"/>
    <hyperlink ref="H213" r:id="rId146" display="\\Elizabethpc\2014\GENERALIDADES2014W\ORDENES 2014\7111 EDITORA EL MUNDO.pdf"/>
    <hyperlink ref="H216" r:id="rId147" display="\\Elizabethpc\2014\GENERALIDADES2014W\ORDENES 2014\7117 SISECOR.pdf"/>
    <hyperlink ref="H133" r:id="rId148"/>
    <hyperlink ref="H134" r:id="rId149"/>
    <hyperlink ref="H188" r:id="rId150"/>
    <hyperlink ref="H189" r:id="rId151"/>
    <hyperlink ref="H209" r:id="rId152" display="\\Elizabethpc\2014\GENERALIDADES2014W\ORDENES 2014\7115 ROBERTO FROT.pdf"/>
    <hyperlink ref="H210" r:id="rId153"/>
    <hyperlink ref="H212" r:id="rId154" display="\\Elizabethpc\2014\GENERALIDADES2014W\ORDENES 2014\7112 INNOVACIONES MEDICAS.pdf"/>
    <hyperlink ref="H214" r:id="rId155" display="\\Elizabethpc\2014\GENERALIDADES2014W\ORDENES 2014\7116 SEGACORP.pdf"/>
    <hyperlink ref="H122" r:id="rId156"/>
    <hyperlink ref="H215" r:id="rId157" display="\\Elizabethpc\2014\GENERALIDADES2014W\ORDENES 2014\7119 SISECOR.pdf"/>
    <hyperlink ref="H217" r:id="rId158" display="\\Elizabethpc\2014\GENERALIDADES2014W\ORDENES 2014\7118 GRISELDA SIMON.pdf"/>
    <hyperlink ref="H219" r:id="rId159" display="\\Elizabethpc\2014\GENERALIDADES2014W\ORDENES 2014\7121 SERVICIOS ALIMENTICIOS C. Y R..pdf"/>
    <hyperlink ref="H132" r:id="rId160" display="Contrato de Suministro N° 19/2013"/>
    <hyperlink ref="H220" r:id="rId161" display="\\Elizabethpc\2014\GENERALIDADES2014W\ORDENES 2014\7123 JORGE ABARCA.pdf"/>
    <hyperlink ref="H221" r:id="rId162"/>
    <hyperlink ref="H222" r:id="rId163" display="\\Elizabethpc\2014\GENERALIDADES2014W\ORDENES 2014\7134 SERVICIOS DIVERSOS.pdf"/>
    <hyperlink ref="H228" r:id="rId164" display="\\Elizabethpc\2014\GENERALIDADES2014W\ORDENES 2014\7139 DUTRIZ HERMANOS.pdf"/>
    <hyperlink ref="H224" r:id="rId165" display="\\Elizabethpc\2014\GENERALIDADES2014W\ORDENES 2014\7138 PODES.pdf"/>
    <hyperlink ref="H225" r:id="rId166" display="\\Elizabethpc\2014\GENERALIDADES2014W\ORDENES 2014\7137 IVAN OLIVER.pdf"/>
    <hyperlink ref="H226" r:id="rId167" display="\\Elizabethpc\2014\GENERALIDADES2014W\ORDENES 2014\7136 MARIO GUEVARA.pdf"/>
    <hyperlink ref="H198" r:id="rId168" display="\\Elizabethpc\2014\GENERALIDADES2014W\ORDENES 2014\7125 LIDIA MARTINEZ.pdf"/>
    <hyperlink ref="H200" r:id="rId169" display="7126 - 7127"/>
    <hyperlink ref="H201" r:id="rId170" display="\\Elizabethpc\2014\GENERALIDADES2014W\ORDENES 2014\7128 FARMACIA SAN NICOLAS.pdf"/>
    <hyperlink ref="H199" r:id="rId171"/>
    <hyperlink ref="H104" r:id="rId172"/>
    <hyperlink ref="H234" r:id="rId173" display="\\Elizabethpc\2014\GENERALIDADES2014W\ORDENES 2014\7141 DUTRIZ HERMANOS.pdf"/>
    <hyperlink ref="H227" r:id="rId174" display="\\Elizabethpc\2014\GENERALIDADES2014W\ORDENES 2014\7140 CLINICAS CANDRAY.pdf"/>
    <hyperlink ref="H232" r:id="rId175" display="\\Elizabethpc\2014\GENERALIDADES2014W\ORDENES 2014\7142 DATA &amp; GRAPHICS.pdf"/>
    <hyperlink ref="H229" r:id="rId176" display="\\Elizabethpc\2014\GENERALIDADES2014W\ORDENES 2014\7144 RED EMPRESARIAL, S.A. DE C.V..pdf"/>
    <hyperlink ref="H231" r:id="rId177" display="\\Elizabethpc\2014\GENERALIDADES2014W\ORDENES 2014\7143 RICOH EL SALVADOR, S.A. DE C.V..pdf"/>
    <hyperlink ref="H233" r:id="rId178" display="\\Elizabethpc\2014\GENERALIDADES2014W\ORDENES 2014\7146 ENRIQUE CORDOVA.pdf"/>
    <hyperlink ref="H230" r:id="rId179" display="\\Elizabethpc\2014\GENERALIDADES2014W\ORDENES 2014\7145 DATA &amp; GRAPHICS.pdf"/>
    <hyperlink ref="H202" r:id="rId180"/>
    <hyperlink ref="H204" r:id="rId181"/>
    <hyperlink ref="H203" r:id="rId182"/>
    <hyperlink ref="H223" r:id="rId183"/>
    <hyperlink ref="H236" r:id="rId184" display="\\Elizabethpc\2014\GENERALIDADES2014W\ORDENES 2014\7148 JARET NAUN MORAN SORTO.pdf"/>
    <hyperlink ref="H235" r:id="rId185" display="\\Elizabethpc\2014\GENERALIDADES2014W\ORDENES 2014\7147 MJ REMODELACIONES, S.A. DE C.V..pdf"/>
    <hyperlink ref="H243" r:id="rId186" display="´04/2014"/>
    <hyperlink ref="H246" r:id="rId187"/>
    <hyperlink ref="H69" r:id="rId188"/>
    <hyperlink ref="H71" r:id="rId189"/>
    <hyperlink ref="H73" r:id="rId190"/>
    <hyperlink ref="H74" r:id="rId191"/>
    <hyperlink ref="H75" r:id="rId192"/>
    <hyperlink ref="H76" r:id="rId193"/>
    <hyperlink ref="H78" r:id="rId194"/>
    <hyperlink ref="H218" r:id="rId195"/>
    <hyperlink ref="H77" r:id="rId196"/>
    <hyperlink ref="H70" r:id="rId197"/>
    <hyperlink ref="H72" r:id="rId198"/>
    <hyperlink ref="H238" r:id="rId199"/>
    <hyperlink ref="H239" r:id="rId200"/>
    <hyperlink ref="H240" r:id="rId201"/>
    <hyperlink ref="H241" r:id="rId202"/>
    <hyperlink ref="H242" r:id="rId203"/>
    <hyperlink ref="H237" r:id="rId204"/>
    <hyperlink ref="H244" r:id="rId205"/>
    <hyperlink ref="H245" r:id="rId206"/>
    <hyperlink ref="H247" r:id="rId207"/>
    <hyperlink ref="H248" r:id="rId208"/>
    <hyperlink ref="H251" r:id="rId209"/>
    <hyperlink ref="H249" r:id="rId210"/>
    <hyperlink ref="H252" r:id="rId211"/>
    <hyperlink ref="H250" r:id="rId212"/>
    <hyperlink ref="H253" r:id="rId213"/>
    <hyperlink ref="H254" r:id="rId214"/>
    <hyperlink ref="H261" r:id="rId215"/>
    <hyperlink ref="H257" r:id="rId216"/>
    <hyperlink ref="H259" r:id="rId217"/>
    <hyperlink ref="H260" r:id="rId218"/>
    <hyperlink ref="H264" r:id="rId219"/>
    <hyperlink ref="H263" r:id="rId220"/>
    <hyperlink ref="H177" r:id="rId221"/>
    <hyperlink ref="H262" r:id="rId222"/>
    <hyperlink ref="H265" r:id="rId223"/>
    <hyperlink ref="H258" r:id="rId224"/>
    <hyperlink ref="H270" r:id="rId225"/>
    <hyperlink ref="H271" r:id="rId226"/>
    <hyperlink ref="H275" r:id="rId227"/>
    <hyperlink ref="H278" r:id="rId228"/>
    <hyperlink ref="H279" r:id="rId229"/>
    <hyperlink ref="H280" r:id="rId230"/>
    <hyperlink ref="H283" r:id="rId231"/>
    <hyperlink ref="H94" r:id="rId232"/>
    <hyperlink ref="H281" r:id="rId233"/>
    <hyperlink ref="H277" r:id="rId234"/>
    <hyperlink ref="H276" r:id="rId235"/>
    <hyperlink ref="H274" r:id="rId236"/>
    <hyperlink ref="H273" r:id="rId237"/>
    <hyperlink ref="H272" r:id="rId238"/>
    <hyperlink ref="H282" r:id="rId239"/>
    <hyperlink ref="H255" r:id="rId240"/>
    <hyperlink ref="H256" r:id="rId241"/>
    <hyperlink ref="H266" r:id="rId242"/>
    <hyperlink ref="H268" r:id="rId243"/>
    <hyperlink ref="H269" r:id="rId244"/>
    <hyperlink ref="H285" r:id="rId245"/>
    <hyperlink ref="H79" r:id="rId246"/>
    <hyperlink ref="H80" r:id="rId247"/>
    <hyperlink ref="H81" r:id="rId248"/>
    <hyperlink ref="H82" r:id="rId249"/>
    <hyperlink ref="H83" r:id="rId250"/>
    <hyperlink ref="H84" r:id="rId251"/>
    <hyperlink ref="H85" r:id="rId252"/>
    <hyperlink ref="H86" r:id="rId253"/>
    <hyperlink ref="H87" r:id="rId254"/>
    <hyperlink ref="H88" r:id="rId255"/>
    <hyperlink ref="H89" r:id="rId256"/>
    <hyperlink ref="H90" r:id="rId257"/>
    <hyperlink ref="H91" r:id="rId258"/>
    <hyperlink ref="H92" r:id="rId259"/>
    <hyperlink ref="H93" r:id="rId260"/>
    <hyperlink ref="H95" r:id="rId261"/>
    <hyperlink ref="H96" r:id="rId262"/>
    <hyperlink ref="H97" r:id="rId263"/>
    <hyperlink ref="H98" r:id="rId264"/>
    <hyperlink ref="H99" r:id="rId265"/>
    <hyperlink ref="H100" r:id="rId266"/>
    <hyperlink ref="H101" r:id="rId267"/>
    <hyperlink ref="H284" r:id="rId268"/>
    <hyperlink ref="H286" r:id="rId269"/>
    <hyperlink ref="H288" r:id="rId270"/>
    <hyperlink ref="H289" r:id="rId271"/>
    <hyperlink ref="H290" r:id="rId272"/>
    <hyperlink ref="H309" r:id="rId273"/>
    <hyperlink ref="H287" r:id="rId274"/>
    <hyperlink ref="H291" r:id="rId275" display="096/201014"/>
    <hyperlink ref="H292" r:id="rId276"/>
    <hyperlink ref="H293" r:id="rId277"/>
    <hyperlink ref="H297" r:id="rId278"/>
    <hyperlink ref="H298" r:id="rId279"/>
    <hyperlink ref="H299" r:id="rId280"/>
    <hyperlink ref="H300" r:id="rId281"/>
    <hyperlink ref="H301" r:id="rId282"/>
    <hyperlink ref="H294" r:id="rId283"/>
    <hyperlink ref="H295" r:id="rId284"/>
    <hyperlink ref="H296" r:id="rId285"/>
    <hyperlink ref="H302" r:id="rId286"/>
    <hyperlink ref="H267" r:id="rId287"/>
    <hyperlink ref="H303" r:id="rId288"/>
    <hyperlink ref="H307" r:id="rId289"/>
    <hyperlink ref="H306" r:id="rId290"/>
    <hyperlink ref="H305" r:id="rId291"/>
    <hyperlink ref="H304" r:id="rId292"/>
    <hyperlink ref="H308" r:id="rId293"/>
    <hyperlink ref="H310" r:id="rId294"/>
    <hyperlink ref="H319" r:id="rId295"/>
    <hyperlink ref="H318" r:id="rId296"/>
    <hyperlink ref="H317" r:id="rId297"/>
    <hyperlink ref="H316" r:id="rId298"/>
    <hyperlink ref="H315" r:id="rId299"/>
    <hyperlink ref="H314" r:id="rId300"/>
    <hyperlink ref="H313" r:id="rId301"/>
    <hyperlink ref="H320" r:id="rId302"/>
    <hyperlink ref="H321" r:id="rId303" display="CONTRATO DE SUMINISTRO N° 16/2014"/>
    <hyperlink ref="H322" r:id="rId304" display="CONTRATO DE SUMINISTRO N° 25/2014"/>
    <hyperlink ref="H311" r:id="rId305"/>
    <hyperlink ref="H323" r:id="rId306"/>
    <hyperlink ref="H324" r:id="rId307"/>
    <hyperlink ref="H325" r:id="rId308"/>
    <hyperlink ref="H326" r:id="rId309"/>
    <hyperlink ref="H327" r:id="rId310"/>
  </hyperlinks>
  <printOptions horizontalCentered="1"/>
  <pageMargins left="0" right="0" top="0" bottom="0" header="0" footer="0"/>
  <pageSetup scale="48" orientation="landscape" r:id="rId311"/>
  <headerFooter alignWithMargins="0"/>
  <drawing r:id="rId3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Q506"/>
  <sheetViews>
    <sheetView zoomScale="64" zoomScaleNormal="64" zoomScaleSheetLayoutView="53" workbookViewId="0">
      <pane ySplit="8" topLeftCell="A323" activePane="bottomLeft" state="frozen"/>
      <selection pane="bottomLeft" activeCell="D324" sqref="D324"/>
    </sheetView>
  </sheetViews>
  <sheetFormatPr baseColWidth="10" defaultColWidth="11.7109375" defaultRowHeight="63.75" customHeight="1" x14ac:dyDescent="0.2"/>
  <cols>
    <col min="1" max="1" width="13" style="220" customWidth="1"/>
    <col min="2" max="2" width="32.5703125" style="225" customWidth="1"/>
    <col min="3" max="3" width="32.5703125" style="226" customWidth="1"/>
    <col min="4" max="4" width="16.42578125" style="227" customWidth="1"/>
    <col min="5" max="5" width="16.42578125" style="228" customWidth="1"/>
    <col min="6" max="6" width="16.42578125" style="225" customWidth="1"/>
    <col min="7" max="7" width="27" style="225" customWidth="1"/>
    <col min="8" max="8" width="20" style="225" customWidth="1"/>
    <col min="9" max="10" width="8.28515625" style="217" customWidth="1"/>
    <col min="11" max="11" width="8.42578125" style="217" customWidth="1"/>
    <col min="12" max="12" width="11.5703125" style="217" customWidth="1"/>
    <col min="13" max="13" width="3.7109375" style="222" bestFit="1" customWidth="1"/>
    <col min="14" max="14" width="6.5703125" style="222" bestFit="1" customWidth="1"/>
    <col min="15" max="16" width="4.140625" style="222" bestFit="1" customWidth="1"/>
    <col min="17" max="17" width="71.140625" style="222" customWidth="1"/>
    <col min="18" max="28" width="11.7109375" style="217" customWidth="1"/>
    <col min="29" max="256" width="11.7109375" style="217"/>
    <col min="257" max="257" width="9.7109375" style="217" customWidth="1"/>
    <col min="258" max="259" width="32.5703125" style="217" customWidth="1"/>
    <col min="260" max="262" width="16.42578125" style="217" customWidth="1"/>
    <col min="263" max="263" width="27" style="217" customWidth="1"/>
    <col min="264" max="264" width="16.7109375" style="217" customWidth="1"/>
    <col min="265" max="272" width="11.7109375" style="217" customWidth="1"/>
    <col min="273" max="273" width="41" style="217" customWidth="1"/>
    <col min="274" max="284" width="11.7109375" style="217" customWidth="1"/>
    <col min="285" max="512" width="11.7109375" style="217"/>
    <col min="513" max="513" width="9.7109375" style="217" customWidth="1"/>
    <col min="514" max="515" width="32.5703125" style="217" customWidth="1"/>
    <col min="516" max="518" width="16.42578125" style="217" customWidth="1"/>
    <col min="519" max="519" width="27" style="217" customWidth="1"/>
    <col min="520" max="520" width="16.7109375" style="217" customWidth="1"/>
    <col min="521" max="528" width="11.7109375" style="217" customWidth="1"/>
    <col min="529" max="529" width="41" style="217" customWidth="1"/>
    <col min="530" max="540" width="11.7109375" style="217" customWidth="1"/>
    <col min="541" max="768" width="11.7109375" style="217"/>
    <col min="769" max="769" width="9.7109375" style="217" customWidth="1"/>
    <col min="770" max="771" width="32.5703125" style="217" customWidth="1"/>
    <col min="772" max="774" width="16.42578125" style="217" customWidth="1"/>
    <col min="775" max="775" width="27" style="217" customWidth="1"/>
    <col min="776" max="776" width="16.7109375" style="217" customWidth="1"/>
    <col min="777" max="784" width="11.7109375" style="217" customWidth="1"/>
    <col min="785" max="785" width="41" style="217" customWidth="1"/>
    <col min="786" max="796" width="11.7109375" style="217" customWidth="1"/>
    <col min="797" max="1024" width="11.7109375" style="217"/>
    <col min="1025" max="1025" width="9.7109375" style="217" customWidth="1"/>
    <col min="1026" max="1027" width="32.5703125" style="217" customWidth="1"/>
    <col min="1028" max="1030" width="16.42578125" style="217" customWidth="1"/>
    <col min="1031" max="1031" width="27" style="217" customWidth="1"/>
    <col min="1032" max="1032" width="16.7109375" style="217" customWidth="1"/>
    <col min="1033" max="1040" width="11.7109375" style="217" customWidth="1"/>
    <col min="1041" max="1041" width="41" style="217" customWidth="1"/>
    <col min="1042" max="1052" width="11.7109375" style="217" customWidth="1"/>
    <col min="1053" max="1280" width="11.7109375" style="217"/>
    <col min="1281" max="1281" width="9.7109375" style="217" customWidth="1"/>
    <col min="1282" max="1283" width="32.5703125" style="217" customWidth="1"/>
    <col min="1284" max="1286" width="16.42578125" style="217" customWidth="1"/>
    <col min="1287" max="1287" width="27" style="217" customWidth="1"/>
    <col min="1288" max="1288" width="16.7109375" style="217" customWidth="1"/>
    <col min="1289" max="1296" width="11.7109375" style="217" customWidth="1"/>
    <col min="1297" max="1297" width="41" style="217" customWidth="1"/>
    <col min="1298" max="1308" width="11.7109375" style="217" customWidth="1"/>
    <col min="1309" max="1536" width="11.7109375" style="217"/>
    <col min="1537" max="1537" width="9.7109375" style="217" customWidth="1"/>
    <col min="1538" max="1539" width="32.5703125" style="217" customWidth="1"/>
    <col min="1540" max="1542" width="16.42578125" style="217" customWidth="1"/>
    <col min="1543" max="1543" width="27" style="217" customWidth="1"/>
    <col min="1544" max="1544" width="16.7109375" style="217" customWidth="1"/>
    <col min="1545" max="1552" width="11.7109375" style="217" customWidth="1"/>
    <col min="1553" max="1553" width="41" style="217" customWidth="1"/>
    <col min="1554" max="1564" width="11.7109375" style="217" customWidth="1"/>
    <col min="1565" max="1792" width="11.7109375" style="217"/>
    <col min="1793" max="1793" width="9.7109375" style="217" customWidth="1"/>
    <col min="1794" max="1795" width="32.5703125" style="217" customWidth="1"/>
    <col min="1796" max="1798" width="16.42578125" style="217" customWidth="1"/>
    <col min="1799" max="1799" width="27" style="217" customWidth="1"/>
    <col min="1800" max="1800" width="16.7109375" style="217" customWidth="1"/>
    <col min="1801" max="1808" width="11.7109375" style="217" customWidth="1"/>
    <col min="1809" max="1809" width="41" style="217" customWidth="1"/>
    <col min="1810" max="1820" width="11.7109375" style="217" customWidth="1"/>
    <col min="1821" max="2048" width="11.7109375" style="217"/>
    <col min="2049" max="2049" width="9.7109375" style="217" customWidth="1"/>
    <col min="2050" max="2051" width="32.5703125" style="217" customWidth="1"/>
    <col min="2052" max="2054" width="16.42578125" style="217" customWidth="1"/>
    <col min="2055" max="2055" width="27" style="217" customWidth="1"/>
    <col min="2056" max="2056" width="16.7109375" style="217" customWidth="1"/>
    <col min="2057" max="2064" width="11.7109375" style="217" customWidth="1"/>
    <col min="2065" max="2065" width="41" style="217" customWidth="1"/>
    <col min="2066" max="2076" width="11.7109375" style="217" customWidth="1"/>
    <col min="2077" max="2304" width="11.7109375" style="217"/>
    <col min="2305" max="2305" width="9.7109375" style="217" customWidth="1"/>
    <col min="2306" max="2307" width="32.5703125" style="217" customWidth="1"/>
    <col min="2308" max="2310" width="16.42578125" style="217" customWidth="1"/>
    <col min="2311" max="2311" width="27" style="217" customWidth="1"/>
    <col min="2312" max="2312" width="16.7109375" style="217" customWidth="1"/>
    <col min="2313" max="2320" width="11.7109375" style="217" customWidth="1"/>
    <col min="2321" max="2321" width="41" style="217" customWidth="1"/>
    <col min="2322" max="2332" width="11.7109375" style="217" customWidth="1"/>
    <col min="2333" max="2560" width="11.7109375" style="217"/>
    <col min="2561" max="2561" width="9.7109375" style="217" customWidth="1"/>
    <col min="2562" max="2563" width="32.5703125" style="217" customWidth="1"/>
    <col min="2564" max="2566" width="16.42578125" style="217" customWidth="1"/>
    <col min="2567" max="2567" width="27" style="217" customWidth="1"/>
    <col min="2568" max="2568" width="16.7109375" style="217" customWidth="1"/>
    <col min="2569" max="2576" width="11.7109375" style="217" customWidth="1"/>
    <col min="2577" max="2577" width="41" style="217" customWidth="1"/>
    <col min="2578" max="2588" width="11.7109375" style="217" customWidth="1"/>
    <col min="2589" max="2816" width="11.7109375" style="217"/>
    <col min="2817" max="2817" width="9.7109375" style="217" customWidth="1"/>
    <col min="2818" max="2819" width="32.5703125" style="217" customWidth="1"/>
    <col min="2820" max="2822" width="16.42578125" style="217" customWidth="1"/>
    <col min="2823" max="2823" width="27" style="217" customWidth="1"/>
    <col min="2824" max="2824" width="16.7109375" style="217" customWidth="1"/>
    <col min="2825" max="2832" width="11.7109375" style="217" customWidth="1"/>
    <col min="2833" max="2833" width="41" style="217" customWidth="1"/>
    <col min="2834" max="2844" width="11.7109375" style="217" customWidth="1"/>
    <col min="2845" max="3072" width="11.7109375" style="217"/>
    <col min="3073" max="3073" width="9.7109375" style="217" customWidth="1"/>
    <col min="3074" max="3075" width="32.5703125" style="217" customWidth="1"/>
    <col min="3076" max="3078" width="16.42578125" style="217" customWidth="1"/>
    <col min="3079" max="3079" width="27" style="217" customWidth="1"/>
    <col min="3080" max="3080" width="16.7109375" style="217" customWidth="1"/>
    <col min="3081" max="3088" width="11.7109375" style="217" customWidth="1"/>
    <col min="3089" max="3089" width="41" style="217" customWidth="1"/>
    <col min="3090" max="3100" width="11.7109375" style="217" customWidth="1"/>
    <col min="3101" max="3328" width="11.7109375" style="217"/>
    <col min="3329" max="3329" width="9.7109375" style="217" customWidth="1"/>
    <col min="3330" max="3331" width="32.5703125" style="217" customWidth="1"/>
    <col min="3332" max="3334" width="16.42578125" style="217" customWidth="1"/>
    <col min="3335" max="3335" width="27" style="217" customWidth="1"/>
    <col min="3336" max="3336" width="16.7109375" style="217" customWidth="1"/>
    <col min="3337" max="3344" width="11.7109375" style="217" customWidth="1"/>
    <col min="3345" max="3345" width="41" style="217" customWidth="1"/>
    <col min="3346" max="3356" width="11.7109375" style="217" customWidth="1"/>
    <col min="3357" max="3584" width="11.7109375" style="217"/>
    <col min="3585" max="3585" width="9.7109375" style="217" customWidth="1"/>
    <col min="3586" max="3587" width="32.5703125" style="217" customWidth="1"/>
    <col min="3588" max="3590" width="16.42578125" style="217" customWidth="1"/>
    <col min="3591" max="3591" width="27" style="217" customWidth="1"/>
    <col min="3592" max="3592" width="16.7109375" style="217" customWidth="1"/>
    <col min="3593" max="3600" width="11.7109375" style="217" customWidth="1"/>
    <col min="3601" max="3601" width="41" style="217" customWidth="1"/>
    <col min="3602" max="3612" width="11.7109375" style="217" customWidth="1"/>
    <col min="3613" max="3840" width="11.7109375" style="217"/>
    <col min="3841" max="3841" width="9.7109375" style="217" customWidth="1"/>
    <col min="3842" max="3843" width="32.5703125" style="217" customWidth="1"/>
    <col min="3844" max="3846" width="16.42578125" style="217" customWidth="1"/>
    <col min="3847" max="3847" width="27" style="217" customWidth="1"/>
    <col min="3848" max="3848" width="16.7109375" style="217" customWidth="1"/>
    <col min="3849" max="3856" width="11.7109375" style="217" customWidth="1"/>
    <col min="3857" max="3857" width="41" style="217" customWidth="1"/>
    <col min="3858" max="3868" width="11.7109375" style="217" customWidth="1"/>
    <col min="3869" max="4096" width="11.7109375" style="217"/>
    <col min="4097" max="4097" width="9.7109375" style="217" customWidth="1"/>
    <col min="4098" max="4099" width="32.5703125" style="217" customWidth="1"/>
    <col min="4100" max="4102" width="16.42578125" style="217" customWidth="1"/>
    <col min="4103" max="4103" width="27" style="217" customWidth="1"/>
    <col min="4104" max="4104" width="16.7109375" style="217" customWidth="1"/>
    <col min="4105" max="4112" width="11.7109375" style="217" customWidth="1"/>
    <col min="4113" max="4113" width="41" style="217" customWidth="1"/>
    <col min="4114" max="4124" width="11.7109375" style="217" customWidth="1"/>
    <col min="4125" max="4352" width="11.7109375" style="217"/>
    <col min="4353" max="4353" width="9.7109375" style="217" customWidth="1"/>
    <col min="4354" max="4355" width="32.5703125" style="217" customWidth="1"/>
    <col min="4356" max="4358" width="16.42578125" style="217" customWidth="1"/>
    <col min="4359" max="4359" width="27" style="217" customWidth="1"/>
    <col min="4360" max="4360" width="16.7109375" style="217" customWidth="1"/>
    <col min="4361" max="4368" width="11.7109375" style="217" customWidth="1"/>
    <col min="4369" max="4369" width="41" style="217" customWidth="1"/>
    <col min="4370" max="4380" width="11.7109375" style="217" customWidth="1"/>
    <col min="4381" max="4608" width="11.7109375" style="217"/>
    <col min="4609" max="4609" width="9.7109375" style="217" customWidth="1"/>
    <col min="4610" max="4611" width="32.5703125" style="217" customWidth="1"/>
    <col min="4612" max="4614" width="16.42578125" style="217" customWidth="1"/>
    <col min="4615" max="4615" width="27" style="217" customWidth="1"/>
    <col min="4616" max="4616" width="16.7109375" style="217" customWidth="1"/>
    <col min="4617" max="4624" width="11.7109375" style="217" customWidth="1"/>
    <col min="4625" max="4625" width="41" style="217" customWidth="1"/>
    <col min="4626" max="4636" width="11.7109375" style="217" customWidth="1"/>
    <col min="4637" max="4864" width="11.7109375" style="217"/>
    <col min="4865" max="4865" width="9.7109375" style="217" customWidth="1"/>
    <col min="4866" max="4867" width="32.5703125" style="217" customWidth="1"/>
    <col min="4868" max="4870" width="16.42578125" style="217" customWidth="1"/>
    <col min="4871" max="4871" width="27" style="217" customWidth="1"/>
    <col min="4872" max="4872" width="16.7109375" style="217" customWidth="1"/>
    <col min="4873" max="4880" width="11.7109375" style="217" customWidth="1"/>
    <col min="4881" max="4881" width="41" style="217" customWidth="1"/>
    <col min="4882" max="4892" width="11.7109375" style="217" customWidth="1"/>
    <col min="4893" max="5120" width="11.7109375" style="217"/>
    <col min="5121" max="5121" width="9.7109375" style="217" customWidth="1"/>
    <col min="5122" max="5123" width="32.5703125" style="217" customWidth="1"/>
    <col min="5124" max="5126" width="16.42578125" style="217" customWidth="1"/>
    <col min="5127" max="5127" width="27" style="217" customWidth="1"/>
    <col min="5128" max="5128" width="16.7109375" style="217" customWidth="1"/>
    <col min="5129" max="5136" width="11.7109375" style="217" customWidth="1"/>
    <col min="5137" max="5137" width="41" style="217" customWidth="1"/>
    <col min="5138" max="5148" width="11.7109375" style="217" customWidth="1"/>
    <col min="5149" max="5376" width="11.7109375" style="217"/>
    <col min="5377" max="5377" width="9.7109375" style="217" customWidth="1"/>
    <col min="5378" max="5379" width="32.5703125" style="217" customWidth="1"/>
    <col min="5380" max="5382" width="16.42578125" style="217" customWidth="1"/>
    <col min="5383" max="5383" width="27" style="217" customWidth="1"/>
    <col min="5384" max="5384" width="16.7109375" style="217" customWidth="1"/>
    <col min="5385" max="5392" width="11.7109375" style="217" customWidth="1"/>
    <col min="5393" max="5393" width="41" style="217" customWidth="1"/>
    <col min="5394" max="5404" width="11.7109375" style="217" customWidth="1"/>
    <col min="5405" max="5632" width="11.7109375" style="217"/>
    <col min="5633" max="5633" width="9.7109375" style="217" customWidth="1"/>
    <col min="5634" max="5635" width="32.5703125" style="217" customWidth="1"/>
    <col min="5636" max="5638" width="16.42578125" style="217" customWidth="1"/>
    <col min="5639" max="5639" width="27" style="217" customWidth="1"/>
    <col min="5640" max="5640" width="16.7109375" style="217" customWidth="1"/>
    <col min="5641" max="5648" width="11.7109375" style="217" customWidth="1"/>
    <col min="5649" max="5649" width="41" style="217" customWidth="1"/>
    <col min="5650" max="5660" width="11.7109375" style="217" customWidth="1"/>
    <col min="5661" max="5888" width="11.7109375" style="217"/>
    <col min="5889" max="5889" width="9.7109375" style="217" customWidth="1"/>
    <col min="5890" max="5891" width="32.5703125" style="217" customWidth="1"/>
    <col min="5892" max="5894" width="16.42578125" style="217" customWidth="1"/>
    <col min="5895" max="5895" width="27" style="217" customWidth="1"/>
    <col min="5896" max="5896" width="16.7109375" style="217" customWidth="1"/>
    <col min="5897" max="5904" width="11.7109375" style="217" customWidth="1"/>
    <col min="5905" max="5905" width="41" style="217" customWidth="1"/>
    <col min="5906" max="5916" width="11.7109375" style="217" customWidth="1"/>
    <col min="5917" max="6144" width="11.7109375" style="217"/>
    <col min="6145" max="6145" width="9.7109375" style="217" customWidth="1"/>
    <col min="6146" max="6147" width="32.5703125" style="217" customWidth="1"/>
    <col min="6148" max="6150" width="16.42578125" style="217" customWidth="1"/>
    <col min="6151" max="6151" width="27" style="217" customWidth="1"/>
    <col min="6152" max="6152" width="16.7109375" style="217" customWidth="1"/>
    <col min="6153" max="6160" width="11.7109375" style="217" customWidth="1"/>
    <col min="6161" max="6161" width="41" style="217" customWidth="1"/>
    <col min="6162" max="6172" width="11.7109375" style="217" customWidth="1"/>
    <col min="6173" max="6400" width="11.7109375" style="217"/>
    <col min="6401" max="6401" width="9.7109375" style="217" customWidth="1"/>
    <col min="6402" max="6403" width="32.5703125" style="217" customWidth="1"/>
    <col min="6404" max="6406" width="16.42578125" style="217" customWidth="1"/>
    <col min="6407" max="6407" width="27" style="217" customWidth="1"/>
    <col min="6408" max="6408" width="16.7109375" style="217" customWidth="1"/>
    <col min="6409" max="6416" width="11.7109375" style="217" customWidth="1"/>
    <col min="6417" max="6417" width="41" style="217" customWidth="1"/>
    <col min="6418" max="6428" width="11.7109375" style="217" customWidth="1"/>
    <col min="6429" max="6656" width="11.7109375" style="217"/>
    <col min="6657" max="6657" width="9.7109375" style="217" customWidth="1"/>
    <col min="6658" max="6659" width="32.5703125" style="217" customWidth="1"/>
    <col min="6660" max="6662" width="16.42578125" style="217" customWidth="1"/>
    <col min="6663" max="6663" width="27" style="217" customWidth="1"/>
    <col min="6664" max="6664" width="16.7109375" style="217" customWidth="1"/>
    <col min="6665" max="6672" width="11.7109375" style="217" customWidth="1"/>
    <col min="6673" max="6673" width="41" style="217" customWidth="1"/>
    <col min="6674" max="6684" width="11.7109375" style="217" customWidth="1"/>
    <col min="6685" max="6912" width="11.7109375" style="217"/>
    <col min="6913" max="6913" width="9.7109375" style="217" customWidth="1"/>
    <col min="6914" max="6915" width="32.5703125" style="217" customWidth="1"/>
    <col min="6916" max="6918" width="16.42578125" style="217" customWidth="1"/>
    <col min="6919" max="6919" width="27" style="217" customWidth="1"/>
    <col min="6920" max="6920" width="16.7109375" style="217" customWidth="1"/>
    <col min="6921" max="6928" width="11.7109375" style="217" customWidth="1"/>
    <col min="6929" max="6929" width="41" style="217" customWidth="1"/>
    <col min="6930" max="6940" width="11.7109375" style="217" customWidth="1"/>
    <col min="6941" max="7168" width="11.7109375" style="217"/>
    <col min="7169" max="7169" width="9.7109375" style="217" customWidth="1"/>
    <col min="7170" max="7171" width="32.5703125" style="217" customWidth="1"/>
    <col min="7172" max="7174" width="16.42578125" style="217" customWidth="1"/>
    <col min="7175" max="7175" width="27" style="217" customWidth="1"/>
    <col min="7176" max="7176" width="16.7109375" style="217" customWidth="1"/>
    <col min="7177" max="7184" width="11.7109375" style="217" customWidth="1"/>
    <col min="7185" max="7185" width="41" style="217" customWidth="1"/>
    <col min="7186" max="7196" width="11.7109375" style="217" customWidth="1"/>
    <col min="7197" max="7424" width="11.7109375" style="217"/>
    <col min="7425" max="7425" width="9.7109375" style="217" customWidth="1"/>
    <col min="7426" max="7427" width="32.5703125" style="217" customWidth="1"/>
    <col min="7428" max="7430" width="16.42578125" style="217" customWidth="1"/>
    <col min="7431" max="7431" width="27" style="217" customWidth="1"/>
    <col min="7432" max="7432" width="16.7109375" style="217" customWidth="1"/>
    <col min="7433" max="7440" width="11.7109375" style="217" customWidth="1"/>
    <col min="7441" max="7441" width="41" style="217" customWidth="1"/>
    <col min="7442" max="7452" width="11.7109375" style="217" customWidth="1"/>
    <col min="7453" max="7680" width="11.7109375" style="217"/>
    <col min="7681" max="7681" width="9.7109375" style="217" customWidth="1"/>
    <col min="7682" max="7683" width="32.5703125" style="217" customWidth="1"/>
    <col min="7684" max="7686" width="16.42578125" style="217" customWidth="1"/>
    <col min="7687" max="7687" width="27" style="217" customWidth="1"/>
    <col min="7688" max="7688" width="16.7109375" style="217" customWidth="1"/>
    <col min="7689" max="7696" width="11.7109375" style="217" customWidth="1"/>
    <col min="7697" max="7697" width="41" style="217" customWidth="1"/>
    <col min="7698" max="7708" width="11.7109375" style="217" customWidth="1"/>
    <col min="7709" max="7936" width="11.7109375" style="217"/>
    <col min="7937" max="7937" width="9.7109375" style="217" customWidth="1"/>
    <col min="7938" max="7939" width="32.5703125" style="217" customWidth="1"/>
    <col min="7940" max="7942" width="16.42578125" style="217" customWidth="1"/>
    <col min="7943" max="7943" width="27" style="217" customWidth="1"/>
    <col min="7944" max="7944" width="16.7109375" style="217" customWidth="1"/>
    <col min="7945" max="7952" width="11.7109375" style="217" customWidth="1"/>
    <col min="7953" max="7953" width="41" style="217" customWidth="1"/>
    <col min="7954" max="7964" width="11.7109375" style="217" customWidth="1"/>
    <col min="7965" max="8192" width="11.7109375" style="217"/>
    <col min="8193" max="8193" width="9.7109375" style="217" customWidth="1"/>
    <col min="8194" max="8195" width="32.5703125" style="217" customWidth="1"/>
    <col min="8196" max="8198" width="16.42578125" style="217" customWidth="1"/>
    <col min="8199" max="8199" width="27" style="217" customWidth="1"/>
    <col min="8200" max="8200" width="16.7109375" style="217" customWidth="1"/>
    <col min="8201" max="8208" width="11.7109375" style="217" customWidth="1"/>
    <col min="8209" max="8209" width="41" style="217" customWidth="1"/>
    <col min="8210" max="8220" width="11.7109375" style="217" customWidth="1"/>
    <col min="8221" max="8448" width="11.7109375" style="217"/>
    <col min="8449" max="8449" width="9.7109375" style="217" customWidth="1"/>
    <col min="8450" max="8451" width="32.5703125" style="217" customWidth="1"/>
    <col min="8452" max="8454" width="16.42578125" style="217" customWidth="1"/>
    <col min="8455" max="8455" width="27" style="217" customWidth="1"/>
    <col min="8456" max="8456" width="16.7109375" style="217" customWidth="1"/>
    <col min="8457" max="8464" width="11.7109375" style="217" customWidth="1"/>
    <col min="8465" max="8465" width="41" style="217" customWidth="1"/>
    <col min="8466" max="8476" width="11.7109375" style="217" customWidth="1"/>
    <col min="8477" max="8704" width="11.7109375" style="217"/>
    <col min="8705" max="8705" width="9.7109375" style="217" customWidth="1"/>
    <col min="8706" max="8707" width="32.5703125" style="217" customWidth="1"/>
    <col min="8708" max="8710" width="16.42578125" style="217" customWidth="1"/>
    <col min="8711" max="8711" width="27" style="217" customWidth="1"/>
    <col min="8712" max="8712" width="16.7109375" style="217" customWidth="1"/>
    <col min="8713" max="8720" width="11.7109375" style="217" customWidth="1"/>
    <col min="8721" max="8721" width="41" style="217" customWidth="1"/>
    <col min="8722" max="8732" width="11.7109375" style="217" customWidth="1"/>
    <col min="8733" max="8960" width="11.7109375" style="217"/>
    <col min="8961" max="8961" width="9.7109375" style="217" customWidth="1"/>
    <col min="8962" max="8963" width="32.5703125" style="217" customWidth="1"/>
    <col min="8964" max="8966" width="16.42578125" style="217" customWidth="1"/>
    <col min="8967" max="8967" width="27" style="217" customWidth="1"/>
    <col min="8968" max="8968" width="16.7109375" style="217" customWidth="1"/>
    <col min="8969" max="8976" width="11.7109375" style="217" customWidth="1"/>
    <col min="8977" max="8977" width="41" style="217" customWidth="1"/>
    <col min="8978" max="8988" width="11.7109375" style="217" customWidth="1"/>
    <col min="8989" max="9216" width="11.7109375" style="217"/>
    <col min="9217" max="9217" width="9.7109375" style="217" customWidth="1"/>
    <col min="9218" max="9219" width="32.5703125" style="217" customWidth="1"/>
    <col min="9220" max="9222" width="16.42578125" style="217" customWidth="1"/>
    <col min="9223" max="9223" width="27" style="217" customWidth="1"/>
    <col min="9224" max="9224" width="16.7109375" style="217" customWidth="1"/>
    <col min="9225" max="9232" width="11.7109375" style="217" customWidth="1"/>
    <col min="9233" max="9233" width="41" style="217" customWidth="1"/>
    <col min="9234" max="9244" width="11.7109375" style="217" customWidth="1"/>
    <col min="9245" max="9472" width="11.7109375" style="217"/>
    <col min="9473" max="9473" width="9.7109375" style="217" customWidth="1"/>
    <col min="9474" max="9475" width="32.5703125" style="217" customWidth="1"/>
    <col min="9476" max="9478" width="16.42578125" style="217" customWidth="1"/>
    <col min="9479" max="9479" width="27" style="217" customWidth="1"/>
    <col min="9480" max="9480" width="16.7109375" style="217" customWidth="1"/>
    <col min="9481" max="9488" width="11.7109375" style="217" customWidth="1"/>
    <col min="9489" max="9489" width="41" style="217" customWidth="1"/>
    <col min="9490" max="9500" width="11.7109375" style="217" customWidth="1"/>
    <col min="9501" max="9728" width="11.7109375" style="217"/>
    <col min="9729" max="9729" width="9.7109375" style="217" customWidth="1"/>
    <col min="9730" max="9731" width="32.5703125" style="217" customWidth="1"/>
    <col min="9732" max="9734" width="16.42578125" style="217" customWidth="1"/>
    <col min="9735" max="9735" width="27" style="217" customWidth="1"/>
    <col min="9736" max="9736" width="16.7109375" style="217" customWidth="1"/>
    <col min="9737" max="9744" width="11.7109375" style="217" customWidth="1"/>
    <col min="9745" max="9745" width="41" style="217" customWidth="1"/>
    <col min="9746" max="9756" width="11.7109375" style="217" customWidth="1"/>
    <col min="9757" max="9984" width="11.7109375" style="217"/>
    <col min="9985" max="9985" width="9.7109375" style="217" customWidth="1"/>
    <col min="9986" max="9987" width="32.5703125" style="217" customWidth="1"/>
    <col min="9988" max="9990" width="16.42578125" style="217" customWidth="1"/>
    <col min="9991" max="9991" width="27" style="217" customWidth="1"/>
    <col min="9992" max="9992" width="16.7109375" style="217" customWidth="1"/>
    <col min="9993" max="10000" width="11.7109375" style="217" customWidth="1"/>
    <col min="10001" max="10001" width="41" style="217" customWidth="1"/>
    <col min="10002" max="10012" width="11.7109375" style="217" customWidth="1"/>
    <col min="10013" max="10240" width="11.7109375" style="217"/>
    <col min="10241" max="10241" width="9.7109375" style="217" customWidth="1"/>
    <col min="10242" max="10243" width="32.5703125" style="217" customWidth="1"/>
    <col min="10244" max="10246" width="16.42578125" style="217" customWidth="1"/>
    <col min="10247" max="10247" width="27" style="217" customWidth="1"/>
    <col min="10248" max="10248" width="16.7109375" style="217" customWidth="1"/>
    <col min="10249" max="10256" width="11.7109375" style="217" customWidth="1"/>
    <col min="10257" max="10257" width="41" style="217" customWidth="1"/>
    <col min="10258" max="10268" width="11.7109375" style="217" customWidth="1"/>
    <col min="10269" max="10496" width="11.7109375" style="217"/>
    <col min="10497" max="10497" width="9.7109375" style="217" customWidth="1"/>
    <col min="10498" max="10499" width="32.5703125" style="217" customWidth="1"/>
    <col min="10500" max="10502" width="16.42578125" style="217" customWidth="1"/>
    <col min="10503" max="10503" width="27" style="217" customWidth="1"/>
    <col min="10504" max="10504" width="16.7109375" style="217" customWidth="1"/>
    <col min="10505" max="10512" width="11.7109375" style="217" customWidth="1"/>
    <col min="10513" max="10513" width="41" style="217" customWidth="1"/>
    <col min="10514" max="10524" width="11.7109375" style="217" customWidth="1"/>
    <col min="10525" max="10752" width="11.7109375" style="217"/>
    <col min="10753" max="10753" width="9.7109375" style="217" customWidth="1"/>
    <col min="10754" max="10755" width="32.5703125" style="217" customWidth="1"/>
    <col min="10756" max="10758" width="16.42578125" style="217" customWidth="1"/>
    <col min="10759" max="10759" width="27" style="217" customWidth="1"/>
    <col min="10760" max="10760" width="16.7109375" style="217" customWidth="1"/>
    <col min="10761" max="10768" width="11.7109375" style="217" customWidth="1"/>
    <col min="10769" max="10769" width="41" style="217" customWidth="1"/>
    <col min="10770" max="10780" width="11.7109375" style="217" customWidth="1"/>
    <col min="10781" max="11008" width="11.7109375" style="217"/>
    <col min="11009" max="11009" width="9.7109375" style="217" customWidth="1"/>
    <col min="11010" max="11011" width="32.5703125" style="217" customWidth="1"/>
    <col min="11012" max="11014" width="16.42578125" style="217" customWidth="1"/>
    <col min="11015" max="11015" width="27" style="217" customWidth="1"/>
    <col min="11016" max="11016" width="16.7109375" style="217" customWidth="1"/>
    <col min="11017" max="11024" width="11.7109375" style="217" customWidth="1"/>
    <col min="11025" max="11025" width="41" style="217" customWidth="1"/>
    <col min="11026" max="11036" width="11.7109375" style="217" customWidth="1"/>
    <col min="11037" max="11264" width="11.7109375" style="217"/>
    <col min="11265" max="11265" width="9.7109375" style="217" customWidth="1"/>
    <col min="11266" max="11267" width="32.5703125" style="217" customWidth="1"/>
    <col min="11268" max="11270" width="16.42578125" style="217" customWidth="1"/>
    <col min="11271" max="11271" width="27" style="217" customWidth="1"/>
    <col min="11272" max="11272" width="16.7109375" style="217" customWidth="1"/>
    <col min="11273" max="11280" width="11.7109375" style="217" customWidth="1"/>
    <col min="11281" max="11281" width="41" style="217" customWidth="1"/>
    <col min="11282" max="11292" width="11.7109375" style="217" customWidth="1"/>
    <col min="11293" max="11520" width="11.7109375" style="217"/>
    <col min="11521" max="11521" width="9.7109375" style="217" customWidth="1"/>
    <col min="11522" max="11523" width="32.5703125" style="217" customWidth="1"/>
    <col min="11524" max="11526" width="16.42578125" style="217" customWidth="1"/>
    <col min="11527" max="11527" width="27" style="217" customWidth="1"/>
    <col min="11528" max="11528" width="16.7109375" style="217" customWidth="1"/>
    <col min="11529" max="11536" width="11.7109375" style="217" customWidth="1"/>
    <col min="11537" max="11537" width="41" style="217" customWidth="1"/>
    <col min="11538" max="11548" width="11.7109375" style="217" customWidth="1"/>
    <col min="11549" max="11776" width="11.7109375" style="217"/>
    <col min="11777" max="11777" width="9.7109375" style="217" customWidth="1"/>
    <col min="11778" max="11779" width="32.5703125" style="217" customWidth="1"/>
    <col min="11780" max="11782" width="16.42578125" style="217" customWidth="1"/>
    <col min="11783" max="11783" width="27" style="217" customWidth="1"/>
    <col min="11784" max="11784" width="16.7109375" style="217" customWidth="1"/>
    <col min="11785" max="11792" width="11.7109375" style="217" customWidth="1"/>
    <col min="11793" max="11793" width="41" style="217" customWidth="1"/>
    <col min="11794" max="11804" width="11.7109375" style="217" customWidth="1"/>
    <col min="11805" max="12032" width="11.7109375" style="217"/>
    <col min="12033" max="12033" width="9.7109375" style="217" customWidth="1"/>
    <col min="12034" max="12035" width="32.5703125" style="217" customWidth="1"/>
    <col min="12036" max="12038" width="16.42578125" style="217" customWidth="1"/>
    <col min="12039" max="12039" width="27" style="217" customWidth="1"/>
    <col min="12040" max="12040" width="16.7109375" style="217" customWidth="1"/>
    <col min="12041" max="12048" width="11.7109375" style="217" customWidth="1"/>
    <col min="12049" max="12049" width="41" style="217" customWidth="1"/>
    <col min="12050" max="12060" width="11.7109375" style="217" customWidth="1"/>
    <col min="12061" max="12288" width="11.7109375" style="217"/>
    <col min="12289" max="12289" width="9.7109375" style="217" customWidth="1"/>
    <col min="12290" max="12291" width="32.5703125" style="217" customWidth="1"/>
    <col min="12292" max="12294" width="16.42578125" style="217" customWidth="1"/>
    <col min="12295" max="12295" width="27" style="217" customWidth="1"/>
    <col min="12296" max="12296" width="16.7109375" style="217" customWidth="1"/>
    <col min="12297" max="12304" width="11.7109375" style="217" customWidth="1"/>
    <col min="12305" max="12305" width="41" style="217" customWidth="1"/>
    <col min="12306" max="12316" width="11.7109375" style="217" customWidth="1"/>
    <col min="12317" max="12544" width="11.7109375" style="217"/>
    <col min="12545" max="12545" width="9.7109375" style="217" customWidth="1"/>
    <col min="12546" max="12547" width="32.5703125" style="217" customWidth="1"/>
    <col min="12548" max="12550" width="16.42578125" style="217" customWidth="1"/>
    <col min="12551" max="12551" width="27" style="217" customWidth="1"/>
    <col min="12552" max="12552" width="16.7109375" style="217" customWidth="1"/>
    <col min="12553" max="12560" width="11.7109375" style="217" customWidth="1"/>
    <col min="12561" max="12561" width="41" style="217" customWidth="1"/>
    <col min="12562" max="12572" width="11.7109375" style="217" customWidth="1"/>
    <col min="12573" max="12800" width="11.7109375" style="217"/>
    <col min="12801" max="12801" width="9.7109375" style="217" customWidth="1"/>
    <col min="12802" max="12803" width="32.5703125" style="217" customWidth="1"/>
    <col min="12804" max="12806" width="16.42578125" style="217" customWidth="1"/>
    <col min="12807" max="12807" width="27" style="217" customWidth="1"/>
    <col min="12808" max="12808" width="16.7109375" style="217" customWidth="1"/>
    <col min="12809" max="12816" width="11.7109375" style="217" customWidth="1"/>
    <col min="12817" max="12817" width="41" style="217" customWidth="1"/>
    <col min="12818" max="12828" width="11.7109375" style="217" customWidth="1"/>
    <col min="12829" max="13056" width="11.7109375" style="217"/>
    <col min="13057" max="13057" width="9.7109375" style="217" customWidth="1"/>
    <col min="13058" max="13059" width="32.5703125" style="217" customWidth="1"/>
    <col min="13060" max="13062" width="16.42578125" style="217" customWidth="1"/>
    <col min="13063" max="13063" width="27" style="217" customWidth="1"/>
    <col min="13064" max="13064" width="16.7109375" style="217" customWidth="1"/>
    <col min="13065" max="13072" width="11.7109375" style="217" customWidth="1"/>
    <col min="13073" max="13073" width="41" style="217" customWidth="1"/>
    <col min="13074" max="13084" width="11.7109375" style="217" customWidth="1"/>
    <col min="13085" max="13312" width="11.7109375" style="217"/>
    <col min="13313" max="13313" width="9.7109375" style="217" customWidth="1"/>
    <col min="13314" max="13315" width="32.5703125" style="217" customWidth="1"/>
    <col min="13316" max="13318" width="16.42578125" style="217" customWidth="1"/>
    <col min="13319" max="13319" width="27" style="217" customWidth="1"/>
    <col min="13320" max="13320" width="16.7109375" style="217" customWidth="1"/>
    <col min="13321" max="13328" width="11.7109375" style="217" customWidth="1"/>
    <col min="13329" max="13329" width="41" style="217" customWidth="1"/>
    <col min="13330" max="13340" width="11.7109375" style="217" customWidth="1"/>
    <col min="13341" max="13568" width="11.7109375" style="217"/>
    <col min="13569" max="13569" width="9.7109375" style="217" customWidth="1"/>
    <col min="13570" max="13571" width="32.5703125" style="217" customWidth="1"/>
    <col min="13572" max="13574" width="16.42578125" style="217" customWidth="1"/>
    <col min="13575" max="13575" width="27" style="217" customWidth="1"/>
    <col min="13576" max="13576" width="16.7109375" style="217" customWidth="1"/>
    <col min="13577" max="13584" width="11.7109375" style="217" customWidth="1"/>
    <col min="13585" max="13585" width="41" style="217" customWidth="1"/>
    <col min="13586" max="13596" width="11.7109375" style="217" customWidth="1"/>
    <col min="13597" max="13824" width="11.7109375" style="217"/>
    <col min="13825" max="13825" width="9.7109375" style="217" customWidth="1"/>
    <col min="13826" max="13827" width="32.5703125" style="217" customWidth="1"/>
    <col min="13828" max="13830" width="16.42578125" style="217" customWidth="1"/>
    <col min="13831" max="13831" width="27" style="217" customWidth="1"/>
    <col min="13832" max="13832" width="16.7109375" style="217" customWidth="1"/>
    <col min="13833" max="13840" width="11.7109375" style="217" customWidth="1"/>
    <col min="13841" max="13841" width="41" style="217" customWidth="1"/>
    <col min="13842" max="13852" width="11.7109375" style="217" customWidth="1"/>
    <col min="13853" max="14080" width="11.7109375" style="217"/>
    <col min="14081" max="14081" width="9.7109375" style="217" customWidth="1"/>
    <col min="14082" max="14083" width="32.5703125" style="217" customWidth="1"/>
    <col min="14084" max="14086" width="16.42578125" style="217" customWidth="1"/>
    <col min="14087" max="14087" width="27" style="217" customWidth="1"/>
    <col min="14088" max="14088" width="16.7109375" style="217" customWidth="1"/>
    <col min="14089" max="14096" width="11.7109375" style="217" customWidth="1"/>
    <col min="14097" max="14097" width="41" style="217" customWidth="1"/>
    <col min="14098" max="14108" width="11.7109375" style="217" customWidth="1"/>
    <col min="14109" max="14336" width="11.7109375" style="217"/>
    <col min="14337" max="14337" width="9.7109375" style="217" customWidth="1"/>
    <col min="14338" max="14339" width="32.5703125" style="217" customWidth="1"/>
    <col min="14340" max="14342" width="16.42578125" style="217" customWidth="1"/>
    <col min="14343" max="14343" width="27" style="217" customWidth="1"/>
    <col min="14344" max="14344" width="16.7109375" style="217" customWidth="1"/>
    <col min="14345" max="14352" width="11.7109375" style="217" customWidth="1"/>
    <col min="14353" max="14353" width="41" style="217" customWidth="1"/>
    <col min="14354" max="14364" width="11.7109375" style="217" customWidth="1"/>
    <col min="14365" max="14592" width="11.7109375" style="217"/>
    <col min="14593" max="14593" width="9.7109375" style="217" customWidth="1"/>
    <col min="14594" max="14595" width="32.5703125" style="217" customWidth="1"/>
    <col min="14596" max="14598" width="16.42578125" style="217" customWidth="1"/>
    <col min="14599" max="14599" width="27" style="217" customWidth="1"/>
    <col min="14600" max="14600" width="16.7109375" style="217" customWidth="1"/>
    <col min="14601" max="14608" width="11.7109375" style="217" customWidth="1"/>
    <col min="14609" max="14609" width="41" style="217" customWidth="1"/>
    <col min="14610" max="14620" width="11.7109375" style="217" customWidth="1"/>
    <col min="14621" max="14848" width="11.7109375" style="217"/>
    <col min="14849" max="14849" width="9.7109375" style="217" customWidth="1"/>
    <col min="14850" max="14851" width="32.5703125" style="217" customWidth="1"/>
    <col min="14852" max="14854" width="16.42578125" style="217" customWidth="1"/>
    <col min="14855" max="14855" width="27" style="217" customWidth="1"/>
    <col min="14856" max="14856" width="16.7109375" style="217" customWidth="1"/>
    <col min="14857" max="14864" width="11.7109375" style="217" customWidth="1"/>
    <col min="14865" max="14865" width="41" style="217" customWidth="1"/>
    <col min="14866" max="14876" width="11.7109375" style="217" customWidth="1"/>
    <col min="14877" max="15104" width="11.7109375" style="217"/>
    <col min="15105" max="15105" width="9.7109375" style="217" customWidth="1"/>
    <col min="15106" max="15107" width="32.5703125" style="217" customWidth="1"/>
    <col min="15108" max="15110" width="16.42578125" style="217" customWidth="1"/>
    <col min="15111" max="15111" width="27" style="217" customWidth="1"/>
    <col min="15112" max="15112" width="16.7109375" style="217" customWidth="1"/>
    <col min="15113" max="15120" width="11.7109375" style="217" customWidth="1"/>
    <col min="15121" max="15121" width="41" style="217" customWidth="1"/>
    <col min="15122" max="15132" width="11.7109375" style="217" customWidth="1"/>
    <col min="15133" max="15360" width="11.7109375" style="217"/>
    <col min="15361" max="15361" width="9.7109375" style="217" customWidth="1"/>
    <col min="15362" max="15363" width="32.5703125" style="217" customWidth="1"/>
    <col min="15364" max="15366" width="16.42578125" style="217" customWidth="1"/>
    <col min="15367" max="15367" width="27" style="217" customWidth="1"/>
    <col min="15368" max="15368" width="16.7109375" style="217" customWidth="1"/>
    <col min="15369" max="15376" width="11.7109375" style="217" customWidth="1"/>
    <col min="15377" max="15377" width="41" style="217" customWidth="1"/>
    <col min="15378" max="15388" width="11.7109375" style="217" customWidth="1"/>
    <col min="15389" max="15616" width="11.7109375" style="217"/>
    <col min="15617" max="15617" width="9.7109375" style="217" customWidth="1"/>
    <col min="15618" max="15619" width="32.5703125" style="217" customWidth="1"/>
    <col min="15620" max="15622" width="16.42578125" style="217" customWidth="1"/>
    <col min="15623" max="15623" width="27" style="217" customWidth="1"/>
    <col min="15624" max="15624" width="16.7109375" style="217" customWidth="1"/>
    <col min="15625" max="15632" width="11.7109375" style="217" customWidth="1"/>
    <col min="15633" max="15633" width="41" style="217" customWidth="1"/>
    <col min="15634" max="15644" width="11.7109375" style="217" customWidth="1"/>
    <col min="15645" max="15872" width="11.7109375" style="217"/>
    <col min="15873" max="15873" width="9.7109375" style="217" customWidth="1"/>
    <col min="15874" max="15875" width="32.5703125" style="217" customWidth="1"/>
    <col min="15876" max="15878" width="16.42578125" style="217" customWidth="1"/>
    <col min="15879" max="15879" width="27" style="217" customWidth="1"/>
    <col min="15880" max="15880" width="16.7109375" style="217" customWidth="1"/>
    <col min="15881" max="15888" width="11.7109375" style="217" customWidth="1"/>
    <col min="15889" max="15889" width="41" style="217" customWidth="1"/>
    <col min="15890" max="15900" width="11.7109375" style="217" customWidth="1"/>
    <col min="15901" max="16128" width="11.7109375" style="217"/>
    <col min="16129" max="16129" width="9.7109375" style="217" customWidth="1"/>
    <col min="16130" max="16131" width="32.5703125" style="217" customWidth="1"/>
    <col min="16132" max="16134" width="16.42578125" style="217" customWidth="1"/>
    <col min="16135" max="16135" width="27" style="217" customWidth="1"/>
    <col min="16136" max="16136" width="16.7109375" style="217" customWidth="1"/>
    <col min="16137" max="16144" width="11.7109375" style="217" customWidth="1"/>
    <col min="16145" max="16145" width="41" style="217" customWidth="1"/>
    <col min="16146" max="16156" width="11.7109375" style="217" customWidth="1"/>
    <col min="16157" max="16384" width="11.7109375" style="217"/>
  </cols>
  <sheetData>
    <row r="1" spans="1:17" s="211" customFormat="1" ht="63.75" customHeight="1" x14ac:dyDescent="0.2">
      <c r="A1" s="983"/>
      <c r="B1" s="983"/>
      <c r="C1" s="983"/>
      <c r="D1" s="983"/>
      <c r="E1" s="983"/>
      <c r="F1" s="983"/>
      <c r="G1" s="983"/>
      <c r="H1" s="983"/>
      <c r="M1" s="212"/>
      <c r="N1" s="212"/>
      <c r="O1" s="212"/>
      <c r="P1" s="212"/>
      <c r="Q1" s="212"/>
    </row>
    <row r="2" spans="1:17" s="211" customFormat="1" ht="63.75" customHeight="1" x14ac:dyDescent="0.2">
      <c r="A2" s="213"/>
      <c r="B2" s="213"/>
      <c r="C2" s="214"/>
      <c r="D2" s="213"/>
      <c r="E2" s="213"/>
      <c r="F2" s="213"/>
      <c r="G2" s="213"/>
      <c r="H2" s="213"/>
      <c r="M2" s="212"/>
      <c r="N2" s="212"/>
      <c r="O2" s="212"/>
      <c r="P2" s="212"/>
      <c r="Q2" s="212"/>
    </row>
    <row r="3" spans="1:17" s="211" customFormat="1" ht="63.75" customHeight="1" x14ac:dyDescent="0.2">
      <c r="A3" s="213"/>
      <c r="B3" s="213"/>
      <c r="C3" s="214"/>
      <c r="D3" s="213"/>
      <c r="E3" s="213"/>
      <c r="F3" s="213"/>
      <c r="G3" s="213"/>
      <c r="H3" s="213"/>
      <c r="M3" s="212"/>
      <c r="N3" s="212"/>
      <c r="O3" s="212"/>
      <c r="P3" s="212"/>
      <c r="Q3" s="212"/>
    </row>
    <row r="4" spans="1:17" s="215" customFormat="1" ht="18.75" x14ac:dyDescent="0.3">
      <c r="A4" s="984" t="s">
        <v>3338</v>
      </c>
      <c r="B4" s="984"/>
      <c r="C4" s="984"/>
      <c r="D4" s="984"/>
      <c r="E4" s="984"/>
      <c r="F4" s="984"/>
      <c r="G4" s="984"/>
      <c r="H4" s="984"/>
      <c r="I4" s="984"/>
      <c r="J4" s="984"/>
      <c r="K4" s="984"/>
      <c r="L4" s="984"/>
      <c r="M4" s="984"/>
      <c r="N4" s="984"/>
      <c r="O4" s="984"/>
      <c r="P4" s="984"/>
      <c r="Q4" s="984"/>
    </row>
    <row r="5" spans="1:17" s="215" customFormat="1" ht="18.75" x14ac:dyDescent="0.3">
      <c r="A5" s="984" t="s">
        <v>3339</v>
      </c>
      <c r="B5" s="984"/>
      <c r="C5" s="984"/>
      <c r="D5" s="984"/>
      <c r="E5" s="984"/>
      <c r="F5" s="984"/>
      <c r="G5" s="984"/>
      <c r="H5" s="984"/>
      <c r="I5" s="984"/>
      <c r="J5" s="984"/>
      <c r="K5" s="984"/>
      <c r="L5" s="984"/>
      <c r="M5" s="984"/>
      <c r="N5" s="984"/>
      <c r="O5" s="984"/>
      <c r="P5" s="984"/>
      <c r="Q5" s="984"/>
    </row>
    <row r="6" spans="1:17" s="216" customFormat="1" ht="12" thickBot="1" x14ac:dyDescent="0.25">
      <c r="A6" s="985"/>
      <c r="B6" s="985"/>
      <c r="C6" s="985"/>
      <c r="D6" s="985"/>
      <c r="E6" s="985"/>
      <c r="F6" s="985"/>
      <c r="G6" s="985"/>
      <c r="H6" s="985"/>
      <c r="I6" s="985"/>
      <c r="J6" s="985"/>
      <c r="K6" s="985"/>
      <c r="L6" s="985"/>
      <c r="M6" s="985"/>
      <c r="N6" s="985"/>
      <c r="O6" s="985"/>
      <c r="P6" s="985"/>
      <c r="Q6" s="985"/>
    </row>
    <row r="7" spans="1:17" s="246" customFormat="1" ht="87.75" customHeight="1" thickTop="1" x14ac:dyDescent="0.25">
      <c r="A7" s="986" t="s">
        <v>3340</v>
      </c>
      <c r="B7" s="979" t="s">
        <v>2520</v>
      </c>
      <c r="C7" s="979" t="s">
        <v>2521</v>
      </c>
      <c r="D7" s="988" t="s">
        <v>2522</v>
      </c>
      <c r="E7" s="988" t="s">
        <v>2523</v>
      </c>
      <c r="F7" s="979" t="s">
        <v>2524</v>
      </c>
      <c r="G7" s="979" t="s">
        <v>2525</v>
      </c>
      <c r="H7" s="979" t="s">
        <v>2526</v>
      </c>
      <c r="I7" s="979" t="s">
        <v>1079</v>
      </c>
      <c r="J7" s="979"/>
      <c r="K7" s="979" t="s">
        <v>1080</v>
      </c>
      <c r="L7" s="979"/>
      <c r="M7" s="979" t="s">
        <v>1081</v>
      </c>
      <c r="N7" s="979"/>
      <c r="O7" s="979"/>
      <c r="P7" s="979"/>
      <c r="Q7" s="981" t="s">
        <v>1082</v>
      </c>
    </row>
    <row r="8" spans="1:17" s="246" customFormat="1" ht="34.5" customHeight="1" x14ac:dyDescent="0.25">
      <c r="A8" s="987"/>
      <c r="B8" s="980"/>
      <c r="C8" s="980"/>
      <c r="D8" s="989"/>
      <c r="E8" s="989"/>
      <c r="F8" s="980"/>
      <c r="G8" s="980"/>
      <c r="H8" s="980"/>
      <c r="I8" s="263" t="s">
        <v>1085</v>
      </c>
      <c r="J8" s="263" t="s">
        <v>2527</v>
      </c>
      <c r="K8" s="263" t="s">
        <v>1085</v>
      </c>
      <c r="L8" s="263" t="s">
        <v>1084</v>
      </c>
      <c r="M8" s="263" t="s">
        <v>492</v>
      </c>
      <c r="N8" s="263" t="s">
        <v>493</v>
      </c>
      <c r="O8" s="263" t="s">
        <v>494</v>
      </c>
      <c r="P8" s="263" t="s">
        <v>495</v>
      </c>
      <c r="Q8" s="982"/>
    </row>
    <row r="9" spans="1:17" s="211" customFormat="1" ht="63.75" customHeight="1" x14ac:dyDescent="0.2">
      <c r="A9" s="229" t="s">
        <v>3341</v>
      </c>
      <c r="B9" s="230" t="s">
        <v>2529</v>
      </c>
      <c r="C9" s="230" t="s">
        <v>2530</v>
      </c>
      <c r="D9" s="231">
        <v>16800</v>
      </c>
      <c r="E9" s="231" t="s">
        <v>2531</v>
      </c>
      <c r="F9" s="232">
        <v>42011</v>
      </c>
      <c r="G9" s="233" t="s">
        <v>3342</v>
      </c>
      <c r="H9" s="251" t="s">
        <v>3343</v>
      </c>
      <c r="I9" s="234" t="s">
        <v>496</v>
      </c>
      <c r="J9" s="235"/>
      <c r="K9" s="234" t="s">
        <v>496</v>
      </c>
      <c r="L9" s="235"/>
      <c r="M9" s="236" t="s">
        <v>496</v>
      </c>
      <c r="N9" s="236"/>
      <c r="O9" s="236"/>
      <c r="P9" s="236"/>
      <c r="Q9" s="237"/>
    </row>
    <row r="10" spans="1:17" s="211" customFormat="1" ht="63.75" customHeight="1" x14ac:dyDescent="0.2">
      <c r="A10" s="229" t="s">
        <v>3344</v>
      </c>
      <c r="B10" s="230" t="s">
        <v>2536</v>
      </c>
      <c r="C10" s="230" t="s">
        <v>2530</v>
      </c>
      <c r="D10" s="231">
        <v>12000</v>
      </c>
      <c r="E10" s="231" t="s">
        <v>2531</v>
      </c>
      <c r="F10" s="232">
        <v>42011</v>
      </c>
      <c r="G10" s="233" t="s">
        <v>3342</v>
      </c>
      <c r="H10" s="251" t="s">
        <v>3345</v>
      </c>
      <c r="I10" s="234" t="s">
        <v>496</v>
      </c>
      <c r="J10" s="235"/>
      <c r="K10" s="234" t="s">
        <v>496</v>
      </c>
      <c r="L10" s="235"/>
      <c r="M10" s="236" t="s">
        <v>496</v>
      </c>
      <c r="N10" s="236"/>
      <c r="O10" s="236"/>
      <c r="P10" s="236"/>
      <c r="Q10" s="237"/>
    </row>
    <row r="11" spans="1:17" s="211" customFormat="1" ht="63.75" customHeight="1" x14ac:dyDescent="0.2">
      <c r="A11" s="229" t="s">
        <v>3346</v>
      </c>
      <c r="B11" s="230" t="s">
        <v>2539</v>
      </c>
      <c r="C11" s="230" t="s">
        <v>2540</v>
      </c>
      <c r="D11" s="231">
        <v>49800</v>
      </c>
      <c r="E11" s="231" t="s">
        <v>2531</v>
      </c>
      <c r="F11" s="232">
        <v>42011</v>
      </c>
      <c r="G11" s="233" t="s">
        <v>3342</v>
      </c>
      <c r="H11" s="251" t="s">
        <v>3347</v>
      </c>
      <c r="I11" s="234" t="s">
        <v>496</v>
      </c>
      <c r="J11" s="235"/>
      <c r="K11" s="234" t="s">
        <v>496</v>
      </c>
      <c r="L11" s="235"/>
      <c r="M11" s="236" t="s">
        <v>496</v>
      </c>
      <c r="N11" s="236"/>
      <c r="O11" s="236"/>
      <c r="P11" s="236"/>
      <c r="Q11" s="237"/>
    </row>
    <row r="12" spans="1:17" s="211" customFormat="1" ht="158.25" customHeight="1" x14ac:dyDescent="0.2">
      <c r="A12" s="229" t="s">
        <v>3348</v>
      </c>
      <c r="B12" s="230" t="s">
        <v>3349</v>
      </c>
      <c r="C12" s="230" t="s">
        <v>3350</v>
      </c>
      <c r="D12" s="231">
        <v>6508.8</v>
      </c>
      <c r="E12" s="231" t="s">
        <v>2531</v>
      </c>
      <c r="F12" s="232">
        <v>42018</v>
      </c>
      <c r="G12" s="233" t="s">
        <v>3351</v>
      </c>
      <c r="H12" s="251" t="s">
        <v>3352</v>
      </c>
      <c r="I12" s="252"/>
      <c r="J12" s="234" t="s">
        <v>496</v>
      </c>
      <c r="K12" s="234" t="s">
        <v>496</v>
      </c>
      <c r="L12" s="235"/>
      <c r="M12" s="236" t="s">
        <v>496</v>
      </c>
      <c r="N12" s="236"/>
      <c r="O12" s="236"/>
      <c r="P12" s="236"/>
      <c r="Q12" s="271" t="s">
        <v>5503</v>
      </c>
    </row>
    <row r="13" spans="1:17" s="211" customFormat="1" ht="63.75" customHeight="1" x14ac:dyDescent="0.2">
      <c r="A13" s="229" t="s">
        <v>3353</v>
      </c>
      <c r="B13" s="973" t="s">
        <v>3354</v>
      </c>
      <c r="C13" s="973" t="s">
        <v>3355</v>
      </c>
      <c r="D13" s="231">
        <v>1500</v>
      </c>
      <c r="E13" s="231" t="s">
        <v>2531</v>
      </c>
      <c r="F13" s="232">
        <v>42013</v>
      </c>
      <c r="G13" s="233" t="s">
        <v>3342</v>
      </c>
      <c r="H13" s="251" t="s">
        <v>3356</v>
      </c>
      <c r="I13" s="234" t="s">
        <v>496</v>
      </c>
      <c r="J13" s="235"/>
      <c r="K13" s="234" t="s">
        <v>496</v>
      </c>
      <c r="L13" s="235"/>
      <c r="M13" s="236" t="s">
        <v>496</v>
      </c>
      <c r="N13" s="236"/>
      <c r="O13" s="236"/>
      <c r="P13" s="236"/>
      <c r="Q13" s="237"/>
    </row>
    <row r="14" spans="1:17" s="211" customFormat="1" ht="63.75" customHeight="1" x14ac:dyDescent="0.2">
      <c r="A14" s="229" t="s">
        <v>3357</v>
      </c>
      <c r="B14" s="973"/>
      <c r="C14" s="973"/>
      <c r="D14" s="231">
        <v>300</v>
      </c>
      <c r="E14" s="231" t="s">
        <v>3075</v>
      </c>
      <c r="F14" s="232">
        <v>42340</v>
      </c>
      <c r="G14" s="233" t="s">
        <v>3358</v>
      </c>
      <c r="H14" s="251" t="s">
        <v>3359</v>
      </c>
      <c r="I14" s="234" t="s">
        <v>496</v>
      </c>
      <c r="J14" s="235"/>
      <c r="K14" s="234" t="s">
        <v>496</v>
      </c>
      <c r="L14" s="235"/>
      <c r="M14" s="236" t="s">
        <v>496</v>
      </c>
      <c r="N14" s="236"/>
      <c r="O14" s="236"/>
      <c r="P14" s="236"/>
      <c r="Q14" s="237"/>
    </row>
    <row r="15" spans="1:17" s="211" customFormat="1" ht="63.75" customHeight="1" x14ac:dyDescent="0.2">
      <c r="A15" s="229" t="s">
        <v>3360</v>
      </c>
      <c r="B15" s="230" t="s">
        <v>3275</v>
      </c>
      <c r="C15" s="230" t="s">
        <v>3276</v>
      </c>
      <c r="D15" s="231">
        <v>55000</v>
      </c>
      <c r="E15" s="231" t="s">
        <v>2531</v>
      </c>
      <c r="F15" s="232">
        <v>41996</v>
      </c>
      <c r="G15" s="233" t="s">
        <v>3361</v>
      </c>
      <c r="H15" s="251" t="s">
        <v>3362</v>
      </c>
      <c r="I15" s="234" t="s">
        <v>496</v>
      </c>
      <c r="J15" s="235"/>
      <c r="K15" s="234" t="s">
        <v>496</v>
      </c>
      <c r="L15" s="235"/>
      <c r="M15" s="236" t="s">
        <v>496</v>
      </c>
      <c r="N15" s="236"/>
      <c r="O15" s="236"/>
      <c r="P15" s="236"/>
      <c r="Q15" s="237"/>
    </row>
    <row r="16" spans="1:17" s="211" customFormat="1" ht="63.75" customHeight="1" x14ac:dyDescent="0.2">
      <c r="A16" s="229" t="s">
        <v>3363</v>
      </c>
      <c r="B16" s="230" t="s">
        <v>3280</v>
      </c>
      <c r="C16" s="230" t="s">
        <v>3281</v>
      </c>
      <c r="D16" s="231">
        <v>33000</v>
      </c>
      <c r="E16" s="231" t="s">
        <v>2531</v>
      </c>
      <c r="F16" s="232">
        <v>42019</v>
      </c>
      <c r="G16" s="233" t="s">
        <v>3364</v>
      </c>
      <c r="H16" s="251" t="s">
        <v>3365</v>
      </c>
      <c r="I16" s="234" t="s">
        <v>496</v>
      </c>
      <c r="J16" s="235"/>
      <c r="K16" s="234" t="s">
        <v>496</v>
      </c>
      <c r="L16" s="235"/>
      <c r="M16" s="236" t="s">
        <v>496</v>
      </c>
      <c r="N16" s="236"/>
      <c r="O16" s="236"/>
      <c r="P16" s="236"/>
      <c r="Q16" s="237"/>
    </row>
    <row r="17" spans="1:17" s="211" customFormat="1" ht="63.75" customHeight="1" x14ac:dyDescent="0.2">
      <c r="A17" s="229" t="s">
        <v>3363</v>
      </c>
      <c r="B17" s="230" t="s">
        <v>3280</v>
      </c>
      <c r="C17" s="230" t="s">
        <v>3281</v>
      </c>
      <c r="D17" s="231">
        <v>22000</v>
      </c>
      <c r="E17" s="231" t="s">
        <v>2827</v>
      </c>
      <c r="F17" s="232">
        <v>42124</v>
      </c>
      <c r="G17" s="233" t="s">
        <v>3366</v>
      </c>
      <c r="H17" s="238" t="s">
        <v>3367</v>
      </c>
      <c r="I17" s="234" t="s">
        <v>496</v>
      </c>
      <c r="J17" s="235"/>
      <c r="K17" s="234" t="s">
        <v>496</v>
      </c>
      <c r="L17" s="235"/>
      <c r="M17" s="236" t="s">
        <v>496</v>
      </c>
      <c r="N17" s="236"/>
      <c r="O17" s="236"/>
      <c r="P17" s="236"/>
      <c r="Q17" s="237"/>
    </row>
    <row r="18" spans="1:17" s="211" customFormat="1" ht="63.75" customHeight="1" x14ac:dyDescent="0.2">
      <c r="A18" s="229" t="s">
        <v>3368</v>
      </c>
      <c r="B18" s="230" t="s">
        <v>2542</v>
      </c>
      <c r="C18" s="230" t="s">
        <v>2543</v>
      </c>
      <c r="D18" s="231">
        <v>4243.2</v>
      </c>
      <c r="E18" s="231" t="s">
        <v>2531</v>
      </c>
      <c r="F18" s="232">
        <v>42024</v>
      </c>
      <c r="G18" s="233" t="s">
        <v>3369</v>
      </c>
      <c r="H18" s="251" t="s">
        <v>3370</v>
      </c>
      <c r="I18" s="234" t="s">
        <v>496</v>
      </c>
      <c r="J18" s="235"/>
      <c r="K18" s="234" t="s">
        <v>496</v>
      </c>
      <c r="L18" s="235"/>
      <c r="M18" s="236" t="s">
        <v>496</v>
      </c>
      <c r="N18" s="236"/>
      <c r="O18" s="236"/>
      <c r="P18" s="236"/>
      <c r="Q18" s="237"/>
    </row>
    <row r="19" spans="1:17" s="211" customFormat="1" ht="63.75" customHeight="1" x14ac:dyDescent="0.2">
      <c r="A19" s="975" t="s">
        <v>3371</v>
      </c>
      <c r="B19" s="230" t="s">
        <v>2551</v>
      </c>
      <c r="C19" s="973" t="s">
        <v>2552</v>
      </c>
      <c r="D19" s="231">
        <v>90</v>
      </c>
      <c r="E19" s="231" t="s">
        <v>2531</v>
      </c>
      <c r="F19" s="974">
        <v>42010</v>
      </c>
      <c r="G19" s="978" t="s">
        <v>3372</v>
      </c>
      <c r="H19" s="251" t="s">
        <v>3373</v>
      </c>
      <c r="I19" s="234" t="s">
        <v>496</v>
      </c>
      <c r="J19" s="235"/>
      <c r="K19" s="234" t="s">
        <v>496</v>
      </c>
      <c r="L19" s="235"/>
      <c r="M19" s="236" t="s">
        <v>496</v>
      </c>
      <c r="N19" s="236"/>
      <c r="O19" s="236"/>
      <c r="P19" s="236"/>
      <c r="Q19" s="237"/>
    </row>
    <row r="20" spans="1:17" s="211" customFormat="1" ht="63.75" customHeight="1" x14ac:dyDescent="0.2">
      <c r="A20" s="975"/>
      <c r="B20" s="230" t="s">
        <v>2554</v>
      </c>
      <c r="C20" s="973"/>
      <c r="D20" s="231">
        <v>90</v>
      </c>
      <c r="E20" s="231" t="s">
        <v>2531</v>
      </c>
      <c r="F20" s="974"/>
      <c r="G20" s="978"/>
      <c r="H20" s="251" t="s">
        <v>3374</v>
      </c>
      <c r="I20" s="234" t="s">
        <v>496</v>
      </c>
      <c r="J20" s="235"/>
      <c r="K20" s="234" t="s">
        <v>496</v>
      </c>
      <c r="L20" s="235"/>
      <c r="M20" s="236" t="s">
        <v>496</v>
      </c>
      <c r="N20" s="236"/>
      <c r="O20" s="236"/>
      <c r="P20" s="236"/>
      <c r="Q20" s="237"/>
    </row>
    <row r="21" spans="1:17" s="211" customFormat="1" ht="63.75" customHeight="1" x14ac:dyDescent="0.2">
      <c r="A21" s="975"/>
      <c r="B21" s="230" t="s">
        <v>2555</v>
      </c>
      <c r="C21" s="973"/>
      <c r="D21" s="231">
        <v>70</v>
      </c>
      <c r="E21" s="231" t="s">
        <v>2531</v>
      </c>
      <c r="F21" s="974"/>
      <c r="G21" s="978"/>
      <c r="H21" s="251" t="s">
        <v>3375</v>
      </c>
      <c r="I21" s="234" t="s">
        <v>496</v>
      </c>
      <c r="J21" s="235"/>
      <c r="K21" s="234" t="s">
        <v>496</v>
      </c>
      <c r="L21" s="235"/>
      <c r="M21" s="371" t="s">
        <v>496</v>
      </c>
      <c r="N21" s="340"/>
      <c r="O21" s="340"/>
      <c r="P21" s="340"/>
      <c r="Q21" s="237"/>
    </row>
    <row r="22" spans="1:17" s="211" customFormat="1" ht="63.75" customHeight="1" x14ac:dyDescent="0.2">
      <c r="A22" s="975"/>
      <c r="B22" s="230" t="s">
        <v>2556</v>
      </c>
      <c r="C22" s="973"/>
      <c r="D22" s="231">
        <v>45</v>
      </c>
      <c r="E22" s="231" t="s">
        <v>2531</v>
      </c>
      <c r="F22" s="974"/>
      <c r="G22" s="978"/>
      <c r="H22" s="251" t="s">
        <v>3376</v>
      </c>
      <c r="I22" s="234" t="s">
        <v>496</v>
      </c>
      <c r="J22" s="235"/>
      <c r="K22" s="234" t="s">
        <v>496</v>
      </c>
      <c r="L22" s="235"/>
      <c r="M22" s="371" t="s">
        <v>496</v>
      </c>
      <c r="N22" s="340"/>
      <c r="O22" s="340"/>
      <c r="P22" s="340"/>
      <c r="Q22" s="237"/>
    </row>
    <row r="23" spans="1:17" s="211" customFormat="1" ht="63.75" customHeight="1" x14ac:dyDescent="0.2">
      <c r="A23" s="229" t="s">
        <v>3377</v>
      </c>
      <c r="B23" s="236" t="s">
        <v>3378</v>
      </c>
      <c r="C23" s="230" t="s">
        <v>3379</v>
      </c>
      <c r="D23" s="231">
        <v>2000</v>
      </c>
      <c r="E23" s="231" t="s">
        <v>2531</v>
      </c>
      <c r="F23" s="232">
        <v>42026</v>
      </c>
      <c r="G23" s="233" t="s">
        <v>3380</v>
      </c>
      <c r="H23" s="251" t="s">
        <v>3381</v>
      </c>
      <c r="I23" s="234" t="s">
        <v>496</v>
      </c>
      <c r="J23" s="235"/>
      <c r="K23" s="234" t="s">
        <v>496</v>
      </c>
      <c r="L23" s="235"/>
      <c r="M23" s="371" t="s">
        <v>496</v>
      </c>
      <c r="N23" s="371"/>
      <c r="O23" s="371"/>
      <c r="P23" s="371"/>
      <c r="Q23" s="237"/>
    </row>
    <row r="24" spans="1:17" s="211" customFormat="1" ht="63.75" customHeight="1" x14ac:dyDescent="0.2">
      <c r="A24" s="975" t="s">
        <v>3382</v>
      </c>
      <c r="B24" s="230" t="s">
        <v>2727</v>
      </c>
      <c r="C24" s="973" t="s">
        <v>2724</v>
      </c>
      <c r="D24" s="231">
        <v>24562.799999999999</v>
      </c>
      <c r="E24" s="231" t="s">
        <v>2569</v>
      </c>
      <c r="F24" s="974">
        <v>42062</v>
      </c>
      <c r="G24" s="978" t="s">
        <v>3383</v>
      </c>
      <c r="H24" s="251" t="s">
        <v>3384</v>
      </c>
      <c r="I24" s="234" t="s">
        <v>496</v>
      </c>
      <c r="J24" s="235"/>
      <c r="K24" s="234" t="s">
        <v>496</v>
      </c>
      <c r="L24" s="235"/>
      <c r="M24" s="371" t="s">
        <v>496</v>
      </c>
      <c r="N24" s="371"/>
      <c r="O24" s="371"/>
      <c r="P24" s="371"/>
      <c r="Q24" s="237"/>
    </row>
    <row r="25" spans="1:17" s="211" customFormat="1" ht="63.75" customHeight="1" x14ac:dyDescent="0.2">
      <c r="A25" s="975"/>
      <c r="B25" s="230" t="s">
        <v>2723</v>
      </c>
      <c r="C25" s="973"/>
      <c r="D25" s="231">
        <v>14500</v>
      </c>
      <c r="E25" s="231" t="s">
        <v>2569</v>
      </c>
      <c r="F25" s="974"/>
      <c r="G25" s="978"/>
      <c r="H25" s="251" t="s">
        <v>3385</v>
      </c>
      <c r="I25" s="234" t="s">
        <v>496</v>
      </c>
      <c r="J25" s="235"/>
      <c r="K25" s="234" t="s">
        <v>496</v>
      </c>
      <c r="L25" s="235"/>
      <c r="M25" s="371" t="s">
        <v>496</v>
      </c>
      <c r="N25" s="371"/>
      <c r="O25" s="340"/>
      <c r="P25" s="340"/>
      <c r="Q25" s="237"/>
    </row>
    <row r="26" spans="1:17" s="211" customFormat="1" ht="63.75" customHeight="1" x14ac:dyDescent="0.2">
      <c r="A26" s="229" t="s">
        <v>3386</v>
      </c>
      <c r="B26" s="230" t="s">
        <v>2717</v>
      </c>
      <c r="C26" s="230" t="s">
        <v>4367</v>
      </c>
      <c r="D26" s="231">
        <v>4000</v>
      </c>
      <c r="E26" s="231" t="s">
        <v>2531</v>
      </c>
      <c r="F26" s="232">
        <v>42033</v>
      </c>
      <c r="G26" s="233" t="s">
        <v>3387</v>
      </c>
      <c r="H26" s="251" t="s">
        <v>3388</v>
      </c>
      <c r="I26" s="234"/>
      <c r="J26" s="234" t="s">
        <v>496</v>
      </c>
      <c r="K26" s="234" t="s">
        <v>496</v>
      </c>
      <c r="L26" s="235"/>
      <c r="M26" s="371"/>
      <c r="N26" s="371"/>
      <c r="O26" s="340"/>
      <c r="P26" s="371" t="s">
        <v>496</v>
      </c>
      <c r="Q26" s="237"/>
    </row>
    <row r="27" spans="1:17" s="211" customFormat="1" ht="63.75" customHeight="1" x14ac:dyDescent="0.3">
      <c r="A27" s="229" t="s">
        <v>3389</v>
      </c>
      <c r="B27" s="230" t="s">
        <v>3390</v>
      </c>
      <c r="C27" s="230" t="s">
        <v>2664</v>
      </c>
      <c r="D27" s="231">
        <v>1810</v>
      </c>
      <c r="E27" s="231" t="s">
        <v>2531</v>
      </c>
      <c r="F27" s="232">
        <v>42033</v>
      </c>
      <c r="G27" s="233" t="s">
        <v>3387</v>
      </c>
      <c r="H27" s="251" t="s">
        <v>3391</v>
      </c>
      <c r="I27" s="234" t="s">
        <v>496</v>
      </c>
      <c r="J27" s="235"/>
      <c r="K27" s="234" t="s">
        <v>496</v>
      </c>
      <c r="L27" s="235"/>
      <c r="M27" s="371"/>
      <c r="N27" s="371"/>
      <c r="O27" s="371" t="s">
        <v>496</v>
      </c>
      <c r="P27" s="376"/>
      <c r="Q27" s="237"/>
    </row>
    <row r="28" spans="1:17" s="211" customFormat="1" ht="63.75" customHeight="1" x14ac:dyDescent="0.2">
      <c r="A28" s="229" t="s">
        <v>3392</v>
      </c>
      <c r="B28" s="230" t="s">
        <v>2682</v>
      </c>
      <c r="C28" s="230" t="s">
        <v>2683</v>
      </c>
      <c r="D28" s="231">
        <v>52</v>
      </c>
      <c r="E28" s="231" t="s">
        <v>2531</v>
      </c>
      <c r="F28" s="232">
        <v>42017</v>
      </c>
      <c r="G28" s="233" t="s">
        <v>3393</v>
      </c>
      <c r="H28" s="251" t="s">
        <v>3394</v>
      </c>
      <c r="I28" s="234" t="s">
        <v>496</v>
      </c>
      <c r="J28" s="235"/>
      <c r="K28" s="234" t="s">
        <v>496</v>
      </c>
      <c r="L28" s="235"/>
      <c r="M28" s="371" t="s">
        <v>496</v>
      </c>
      <c r="N28" s="340"/>
      <c r="O28" s="340"/>
      <c r="P28" s="340"/>
      <c r="Q28" s="237"/>
    </row>
    <row r="29" spans="1:17" s="211" customFormat="1" ht="63.75" customHeight="1" x14ac:dyDescent="0.2">
      <c r="A29" s="975" t="s">
        <v>3395</v>
      </c>
      <c r="B29" s="230" t="s">
        <v>2673</v>
      </c>
      <c r="C29" s="973" t="s">
        <v>2815</v>
      </c>
      <c r="D29" s="231">
        <v>9900</v>
      </c>
      <c r="E29" s="231" t="s">
        <v>2569</v>
      </c>
      <c r="F29" s="232">
        <v>42045</v>
      </c>
      <c r="G29" s="233" t="s">
        <v>3396</v>
      </c>
      <c r="H29" s="251" t="s">
        <v>3397</v>
      </c>
      <c r="I29" s="234" t="s">
        <v>496</v>
      </c>
      <c r="J29" s="235"/>
      <c r="K29" s="234" t="s">
        <v>496</v>
      </c>
      <c r="L29" s="235"/>
      <c r="M29" s="371" t="s">
        <v>496</v>
      </c>
      <c r="N29" s="340"/>
      <c r="O29" s="340"/>
      <c r="P29" s="340"/>
      <c r="Q29" s="237"/>
    </row>
    <row r="30" spans="1:17" s="211" customFormat="1" ht="63.75" customHeight="1" x14ac:dyDescent="0.2">
      <c r="A30" s="975"/>
      <c r="B30" s="230" t="s">
        <v>3398</v>
      </c>
      <c r="C30" s="973"/>
      <c r="D30" s="231">
        <v>13673</v>
      </c>
      <c r="E30" s="231" t="s">
        <v>2569</v>
      </c>
      <c r="F30" s="232">
        <v>42034</v>
      </c>
      <c r="G30" s="233" t="s">
        <v>3399</v>
      </c>
      <c r="H30" s="251" t="s">
        <v>3400</v>
      </c>
      <c r="I30" s="234" t="s">
        <v>496</v>
      </c>
      <c r="J30" s="235"/>
      <c r="K30" s="234" t="s">
        <v>496</v>
      </c>
      <c r="L30" s="235"/>
      <c r="M30" s="371"/>
      <c r="N30" s="371"/>
      <c r="O30" s="371"/>
      <c r="P30" s="371" t="s">
        <v>496</v>
      </c>
      <c r="Q30" s="237"/>
    </row>
    <row r="31" spans="1:17" s="211" customFormat="1" ht="63.75" customHeight="1" x14ac:dyDescent="0.2">
      <c r="A31" s="975" t="s">
        <v>3401</v>
      </c>
      <c r="B31" s="230" t="s">
        <v>2551</v>
      </c>
      <c r="C31" s="976" t="s">
        <v>2737</v>
      </c>
      <c r="D31" s="231">
        <v>169.5</v>
      </c>
      <c r="E31" s="231" t="s">
        <v>2531</v>
      </c>
      <c r="F31" s="974">
        <v>42020</v>
      </c>
      <c r="G31" s="977" t="s">
        <v>3402</v>
      </c>
      <c r="H31" s="251" t="s">
        <v>3403</v>
      </c>
      <c r="I31" s="234" t="s">
        <v>496</v>
      </c>
      <c r="J31" s="235"/>
      <c r="K31" s="234" t="s">
        <v>496</v>
      </c>
      <c r="L31" s="235"/>
      <c r="M31" s="371" t="s">
        <v>496</v>
      </c>
      <c r="N31" s="371"/>
      <c r="O31" s="371"/>
      <c r="P31" s="371"/>
      <c r="Q31" s="237"/>
    </row>
    <row r="32" spans="1:17" s="211" customFormat="1" ht="63.75" customHeight="1" x14ac:dyDescent="0.2">
      <c r="A32" s="975"/>
      <c r="B32" s="230" t="s">
        <v>2556</v>
      </c>
      <c r="C32" s="976"/>
      <c r="D32" s="231">
        <v>120</v>
      </c>
      <c r="E32" s="231" t="s">
        <v>2531</v>
      </c>
      <c r="F32" s="974"/>
      <c r="G32" s="977"/>
      <c r="H32" s="251" t="s">
        <v>3404</v>
      </c>
      <c r="I32" s="234" t="s">
        <v>496</v>
      </c>
      <c r="J32" s="235"/>
      <c r="K32" s="234" t="s">
        <v>496</v>
      </c>
      <c r="L32" s="235"/>
      <c r="M32" s="371" t="s">
        <v>496</v>
      </c>
      <c r="N32" s="371"/>
      <c r="O32" s="371"/>
      <c r="P32" s="371"/>
      <c r="Q32" s="237"/>
    </row>
    <row r="33" spans="1:17" s="211" customFormat="1" ht="63.75" customHeight="1" x14ac:dyDescent="0.2">
      <c r="A33" s="229" t="s">
        <v>3405</v>
      </c>
      <c r="B33" s="230" t="s">
        <v>3406</v>
      </c>
      <c r="C33" s="230" t="s">
        <v>2890</v>
      </c>
      <c r="D33" s="231">
        <v>30000</v>
      </c>
      <c r="E33" s="231" t="s">
        <v>2569</v>
      </c>
      <c r="F33" s="232">
        <v>42062</v>
      </c>
      <c r="G33" s="233" t="s">
        <v>3407</v>
      </c>
      <c r="H33" s="251" t="s">
        <v>3408</v>
      </c>
      <c r="I33" s="234" t="s">
        <v>496</v>
      </c>
      <c r="J33" s="235"/>
      <c r="K33" s="234" t="s">
        <v>496</v>
      </c>
      <c r="L33" s="235"/>
      <c r="M33" s="371" t="s">
        <v>496</v>
      </c>
      <c r="N33" s="371"/>
      <c r="O33" s="371"/>
      <c r="P33" s="371"/>
      <c r="Q33" s="237"/>
    </row>
    <row r="34" spans="1:17" s="211" customFormat="1" ht="63.75" customHeight="1" x14ac:dyDescent="0.2">
      <c r="A34" s="229" t="s">
        <v>3409</v>
      </c>
      <c r="B34" s="230" t="s">
        <v>1487</v>
      </c>
      <c r="C34" s="230" t="s">
        <v>2565</v>
      </c>
      <c r="D34" s="231">
        <v>10714.68</v>
      </c>
      <c r="E34" s="231" t="s">
        <v>2531</v>
      </c>
      <c r="F34" s="232">
        <v>42034</v>
      </c>
      <c r="G34" s="233" t="s">
        <v>3410</v>
      </c>
      <c r="H34" s="251" t="s">
        <v>3411</v>
      </c>
      <c r="I34" s="234" t="s">
        <v>496</v>
      </c>
      <c r="J34" s="235"/>
      <c r="K34" s="234" t="s">
        <v>496</v>
      </c>
      <c r="L34" s="235"/>
      <c r="M34" s="371"/>
      <c r="N34" s="371"/>
      <c r="O34" s="371"/>
      <c r="P34" s="371" t="s">
        <v>496</v>
      </c>
      <c r="Q34" s="237"/>
    </row>
    <row r="35" spans="1:17" s="211" customFormat="1" ht="63.75" customHeight="1" x14ac:dyDescent="0.2">
      <c r="A35" s="975" t="s">
        <v>3412</v>
      </c>
      <c r="B35" s="230" t="s">
        <v>2710</v>
      </c>
      <c r="C35" s="973" t="s">
        <v>2686</v>
      </c>
      <c r="D35" s="231">
        <v>817</v>
      </c>
      <c r="E35" s="231" t="s">
        <v>2569</v>
      </c>
      <c r="F35" s="974">
        <v>42037</v>
      </c>
      <c r="G35" s="233" t="s">
        <v>3413</v>
      </c>
      <c r="H35" s="251" t="s">
        <v>3414</v>
      </c>
      <c r="I35" s="234" t="s">
        <v>496</v>
      </c>
      <c r="J35" s="235"/>
      <c r="K35" s="234" t="s">
        <v>496</v>
      </c>
      <c r="L35" s="235"/>
      <c r="M35" s="371" t="s">
        <v>496</v>
      </c>
      <c r="N35" s="340"/>
      <c r="O35" s="340"/>
      <c r="P35" s="340"/>
      <c r="Q35" s="237"/>
    </row>
    <row r="36" spans="1:17" s="211" customFormat="1" ht="63.75" customHeight="1" x14ac:dyDescent="0.2">
      <c r="A36" s="975"/>
      <c r="B36" s="230" t="s">
        <v>2709</v>
      </c>
      <c r="C36" s="973"/>
      <c r="D36" s="231">
        <v>772.5</v>
      </c>
      <c r="E36" s="231" t="s">
        <v>2569</v>
      </c>
      <c r="F36" s="974"/>
      <c r="G36" s="233" t="s">
        <v>3415</v>
      </c>
      <c r="H36" s="251" t="s">
        <v>3416</v>
      </c>
      <c r="I36" s="234" t="s">
        <v>496</v>
      </c>
      <c r="J36" s="235"/>
      <c r="K36" s="234" t="s">
        <v>496</v>
      </c>
      <c r="L36" s="235"/>
      <c r="M36" s="371" t="s">
        <v>496</v>
      </c>
      <c r="N36" s="340"/>
      <c r="O36" s="340"/>
      <c r="P36" s="340"/>
      <c r="Q36" s="237"/>
    </row>
    <row r="37" spans="1:17" s="211" customFormat="1" ht="63.75" customHeight="1" x14ac:dyDescent="0.2">
      <c r="A37" s="975"/>
      <c r="B37" s="230" t="s">
        <v>3417</v>
      </c>
      <c r="C37" s="973"/>
      <c r="D37" s="231">
        <v>3828</v>
      </c>
      <c r="E37" s="231" t="s">
        <v>2569</v>
      </c>
      <c r="F37" s="974"/>
      <c r="G37" s="233" t="s">
        <v>3413</v>
      </c>
      <c r="H37" s="251" t="s">
        <v>3418</v>
      </c>
      <c r="I37" s="234" t="s">
        <v>496</v>
      </c>
      <c r="J37" s="235"/>
      <c r="K37" s="234" t="s">
        <v>496</v>
      </c>
      <c r="L37" s="235"/>
      <c r="M37" s="371" t="s">
        <v>496</v>
      </c>
      <c r="N37" s="340"/>
      <c r="O37" s="340"/>
      <c r="P37" s="340"/>
      <c r="Q37" s="237"/>
    </row>
    <row r="38" spans="1:17" s="211" customFormat="1" ht="63.75" customHeight="1" x14ac:dyDescent="0.2">
      <c r="A38" s="975" t="s">
        <v>3419</v>
      </c>
      <c r="B38" s="230" t="s">
        <v>2706</v>
      </c>
      <c r="C38" s="973" t="s">
        <v>2707</v>
      </c>
      <c r="D38" s="231">
        <v>196</v>
      </c>
      <c r="E38" s="231" t="s">
        <v>2531</v>
      </c>
      <c r="F38" s="974">
        <v>42032</v>
      </c>
      <c r="G38" s="233" t="s">
        <v>3420</v>
      </c>
      <c r="H38" s="251" t="s">
        <v>3421</v>
      </c>
      <c r="I38" s="234" t="s">
        <v>496</v>
      </c>
      <c r="J38" s="235"/>
      <c r="K38" s="234" t="s">
        <v>496</v>
      </c>
      <c r="L38" s="235"/>
      <c r="M38" s="371" t="s">
        <v>496</v>
      </c>
      <c r="N38" s="340"/>
      <c r="O38" s="340"/>
      <c r="P38" s="340"/>
      <c r="Q38" s="237"/>
    </row>
    <row r="39" spans="1:17" s="211" customFormat="1" ht="63.75" customHeight="1" x14ac:dyDescent="0.2">
      <c r="A39" s="975"/>
      <c r="B39" s="230" t="s">
        <v>2709</v>
      </c>
      <c r="C39" s="973"/>
      <c r="D39" s="231">
        <v>12831.5</v>
      </c>
      <c r="E39" s="231" t="s">
        <v>2531</v>
      </c>
      <c r="F39" s="974"/>
      <c r="G39" s="233" t="s">
        <v>3422</v>
      </c>
      <c r="H39" s="251" t="s">
        <v>3423</v>
      </c>
      <c r="I39" s="234" t="s">
        <v>496</v>
      </c>
      <c r="J39" s="235"/>
      <c r="K39" s="234" t="s">
        <v>496</v>
      </c>
      <c r="L39" s="235"/>
      <c r="M39" s="371" t="s">
        <v>496</v>
      </c>
      <c r="N39" s="340"/>
      <c r="O39" s="340"/>
      <c r="P39" s="340"/>
      <c r="Q39" s="237"/>
    </row>
    <row r="40" spans="1:17" s="211" customFormat="1" ht="63.75" customHeight="1" x14ac:dyDescent="0.2">
      <c r="A40" s="975" t="s">
        <v>3424</v>
      </c>
      <c r="B40" s="230" t="s">
        <v>2709</v>
      </c>
      <c r="C40" s="973" t="s">
        <v>2792</v>
      </c>
      <c r="D40" s="231">
        <v>2141.8000000000002</v>
      </c>
      <c r="E40" s="231" t="s">
        <v>2569</v>
      </c>
      <c r="F40" s="974">
        <v>42040</v>
      </c>
      <c r="G40" s="233" t="s">
        <v>3425</v>
      </c>
      <c r="H40" s="251" t="s">
        <v>3426</v>
      </c>
      <c r="I40" s="234" t="s">
        <v>496</v>
      </c>
      <c r="J40" s="235"/>
      <c r="K40" s="234" t="s">
        <v>496</v>
      </c>
      <c r="L40" s="235"/>
      <c r="M40" s="371"/>
      <c r="N40" s="371"/>
      <c r="O40" s="371" t="s">
        <v>496</v>
      </c>
      <c r="P40" s="340"/>
      <c r="Q40" s="237"/>
    </row>
    <row r="41" spans="1:17" s="211" customFormat="1" ht="63.75" customHeight="1" x14ac:dyDescent="0.2">
      <c r="A41" s="975"/>
      <c r="B41" s="230" t="s">
        <v>3427</v>
      </c>
      <c r="C41" s="973"/>
      <c r="D41" s="231">
        <v>452.4</v>
      </c>
      <c r="E41" s="231" t="s">
        <v>2569</v>
      </c>
      <c r="F41" s="974"/>
      <c r="G41" s="233" t="s">
        <v>3428</v>
      </c>
      <c r="H41" s="251" t="s">
        <v>3429</v>
      </c>
      <c r="I41" s="234" t="s">
        <v>496</v>
      </c>
      <c r="J41" s="235"/>
      <c r="K41" s="234" t="s">
        <v>496</v>
      </c>
      <c r="L41" s="235"/>
      <c r="M41" s="371"/>
      <c r="N41" s="371"/>
      <c r="O41" s="371" t="s">
        <v>496</v>
      </c>
      <c r="P41" s="340"/>
      <c r="Q41" s="237"/>
    </row>
    <row r="42" spans="1:17" s="211" customFormat="1" ht="63.75" customHeight="1" x14ac:dyDescent="0.2">
      <c r="A42" s="975"/>
      <c r="B42" s="230" t="s">
        <v>2706</v>
      </c>
      <c r="C42" s="973"/>
      <c r="D42" s="231">
        <v>559.29999999999995</v>
      </c>
      <c r="E42" s="231" t="s">
        <v>2569</v>
      </c>
      <c r="F42" s="974"/>
      <c r="G42" s="233" t="s">
        <v>3430</v>
      </c>
      <c r="H42" s="251" t="s">
        <v>3431</v>
      </c>
      <c r="I42" s="234" t="s">
        <v>496</v>
      </c>
      <c r="J42" s="235"/>
      <c r="K42" s="234" t="s">
        <v>496</v>
      </c>
      <c r="L42" s="235"/>
      <c r="M42" s="371" t="s">
        <v>496</v>
      </c>
      <c r="N42" s="371"/>
      <c r="O42" s="371"/>
      <c r="P42" s="340"/>
      <c r="Q42" s="237"/>
    </row>
    <row r="43" spans="1:17" s="211" customFormat="1" ht="63.75" customHeight="1" x14ac:dyDescent="0.2">
      <c r="A43" s="975"/>
      <c r="B43" s="230" t="s">
        <v>2710</v>
      </c>
      <c r="C43" s="973"/>
      <c r="D43" s="231">
        <v>541.5</v>
      </c>
      <c r="E43" s="231" t="s">
        <v>2569</v>
      </c>
      <c r="F43" s="974"/>
      <c r="G43" s="233" t="s">
        <v>3432</v>
      </c>
      <c r="H43" s="251" t="s">
        <v>3433</v>
      </c>
      <c r="I43" s="234" t="s">
        <v>496</v>
      </c>
      <c r="J43" s="235"/>
      <c r="K43" s="234" t="s">
        <v>496</v>
      </c>
      <c r="L43" s="235"/>
      <c r="M43" s="371" t="s">
        <v>496</v>
      </c>
      <c r="N43" s="371"/>
      <c r="O43" s="371"/>
      <c r="P43" s="340"/>
      <c r="Q43" s="237"/>
    </row>
    <row r="44" spans="1:17" s="211" customFormat="1" ht="63.75" customHeight="1" x14ac:dyDescent="0.2">
      <c r="A44" s="975" t="s">
        <v>3434</v>
      </c>
      <c r="B44" s="230" t="s">
        <v>2555</v>
      </c>
      <c r="C44" s="976" t="s">
        <v>2737</v>
      </c>
      <c r="D44" s="231">
        <v>144.25</v>
      </c>
      <c r="E44" s="231" t="s">
        <v>2531</v>
      </c>
      <c r="F44" s="974">
        <v>42026</v>
      </c>
      <c r="G44" s="977" t="s">
        <v>3435</v>
      </c>
      <c r="H44" s="251" t="s">
        <v>3436</v>
      </c>
      <c r="I44" s="234" t="s">
        <v>496</v>
      </c>
      <c r="J44" s="235"/>
      <c r="K44" s="234" t="s">
        <v>496</v>
      </c>
      <c r="L44" s="235"/>
      <c r="M44" s="371" t="s">
        <v>496</v>
      </c>
      <c r="N44" s="371"/>
      <c r="O44" s="371"/>
      <c r="P44" s="340"/>
      <c r="Q44" s="237"/>
    </row>
    <row r="45" spans="1:17" s="211" customFormat="1" ht="63.75" customHeight="1" x14ac:dyDescent="0.2">
      <c r="A45" s="975"/>
      <c r="B45" s="230" t="s">
        <v>2554</v>
      </c>
      <c r="C45" s="976"/>
      <c r="D45" s="231">
        <v>169.5</v>
      </c>
      <c r="E45" s="231" t="s">
        <v>2531</v>
      </c>
      <c r="F45" s="974"/>
      <c r="G45" s="977"/>
      <c r="H45" s="251" t="s">
        <v>3437</v>
      </c>
      <c r="I45" s="234" t="s">
        <v>496</v>
      </c>
      <c r="J45" s="235"/>
      <c r="K45" s="234" t="s">
        <v>496</v>
      </c>
      <c r="L45" s="235"/>
      <c r="M45" s="371" t="s">
        <v>496</v>
      </c>
      <c r="N45" s="371"/>
      <c r="O45" s="371"/>
      <c r="P45" s="371"/>
      <c r="Q45" s="237"/>
    </row>
    <row r="46" spans="1:17" s="211" customFormat="1" ht="63.75" customHeight="1" x14ac:dyDescent="0.2">
      <c r="A46" s="229" t="s">
        <v>3438</v>
      </c>
      <c r="B46" s="230" t="s">
        <v>2659</v>
      </c>
      <c r="C46" s="230" t="s">
        <v>3054</v>
      </c>
      <c r="D46" s="231">
        <v>10200</v>
      </c>
      <c r="E46" s="231" t="s">
        <v>2569</v>
      </c>
      <c r="F46" s="232">
        <v>42062</v>
      </c>
      <c r="G46" s="233" t="s">
        <v>3383</v>
      </c>
      <c r="H46" s="251" t="s">
        <v>3439</v>
      </c>
      <c r="I46" s="234" t="s">
        <v>496</v>
      </c>
      <c r="J46" s="235"/>
      <c r="K46" s="234" t="s">
        <v>496</v>
      </c>
      <c r="L46" s="235"/>
      <c r="M46" s="371"/>
      <c r="N46" s="371"/>
      <c r="O46" s="371" t="s">
        <v>496</v>
      </c>
      <c r="P46" s="340"/>
      <c r="Q46" s="237"/>
    </row>
    <row r="47" spans="1:17" s="211" customFormat="1" ht="63.75" customHeight="1" x14ac:dyDescent="0.2">
      <c r="A47" s="229" t="s">
        <v>3440</v>
      </c>
      <c r="B47" s="230" t="s">
        <v>2653</v>
      </c>
      <c r="C47" s="230" t="s">
        <v>3441</v>
      </c>
      <c r="D47" s="231">
        <v>19920</v>
      </c>
      <c r="E47" s="231" t="s">
        <v>2569</v>
      </c>
      <c r="F47" s="232">
        <v>42061</v>
      </c>
      <c r="G47" s="233" t="s">
        <v>3442</v>
      </c>
      <c r="H47" s="251" t="s">
        <v>3443</v>
      </c>
      <c r="I47" s="234" t="s">
        <v>496</v>
      </c>
      <c r="J47" s="235"/>
      <c r="K47" s="234" t="s">
        <v>496</v>
      </c>
      <c r="L47" s="235"/>
      <c r="M47" s="371"/>
      <c r="N47" s="371"/>
      <c r="O47" s="371" t="s">
        <v>496</v>
      </c>
      <c r="P47" s="340"/>
      <c r="Q47" s="237"/>
    </row>
    <row r="48" spans="1:17" s="211" customFormat="1" ht="63.75" customHeight="1" x14ac:dyDescent="0.2">
      <c r="A48" s="229" t="s">
        <v>3444</v>
      </c>
      <c r="B48" s="230" t="s">
        <v>2551</v>
      </c>
      <c r="C48" s="230" t="s">
        <v>2664</v>
      </c>
      <c r="D48" s="231">
        <v>101.7</v>
      </c>
      <c r="E48" s="231" t="s">
        <v>2531</v>
      </c>
      <c r="F48" s="232">
        <v>42034</v>
      </c>
      <c r="G48" s="233" t="s">
        <v>3445</v>
      </c>
      <c r="H48" s="251" t="s">
        <v>3446</v>
      </c>
      <c r="I48" s="234" t="s">
        <v>496</v>
      </c>
      <c r="J48" s="235"/>
      <c r="K48" s="234" t="s">
        <v>496</v>
      </c>
      <c r="L48" s="235"/>
      <c r="M48" s="371" t="s">
        <v>496</v>
      </c>
      <c r="N48" s="371"/>
      <c r="O48" s="371"/>
      <c r="P48" s="371"/>
      <c r="Q48" s="237"/>
    </row>
    <row r="49" spans="1:17" s="211" customFormat="1" ht="63.75" customHeight="1" x14ac:dyDescent="0.2">
      <c r="A49" s="229" t="s">
        <v>3447</v>
      </c>
      <c r="B49" s="230" t="s">
        <v>2682</v>
      </c>
      <c r="C49" s="230" t="s">
        <v>2683</v>
      </c>
      <c r="D49" s="231">
        <v>91.75</v>
      </c>
      <c r="E49" s="231" t="s">
        <v>2569</v>
      </c>
      <c r="F49" s="232">
        <v>42045</v>
      </c>
      <c r="G49" s="233" t="s">
        <v>3448</v>
      </c>
      <c r="H49" s="251" t="s">
        <v>3449</v>
      </c>
      <c r="I49" s="234" t="s">
        <v>496</v>
      </c>
      <c r="J49" s="235"/>
      <c r="K49" s="234" t="s">
        <v>496</v>
      </c>
      <c r="L49" s="235"/>
      <c r="M49" s="371" t="s">
        <v>496</v>
      </c>
      <c r="N49" s="371"/>
      <c r="O49" s="371"/>
      <c r="P49" s="371"/>
      <c r="Q49" s="237"/>
    </row>
    <row r="50" spans="1:17" s="211" customFormat="1" ht="63.75" customHeight="1" x14ac:dyDescent="0.2">
      <c r="A50" s="229" t="s">
        <v>3450</v>
      </c>
      <c r="B50" s="230" t="s">
        <v>3451</v>
      </c>
      <c r="C50" s="230" t="s">
        <v>3452</v>
      </c>
      <c r="D50" s="231">
        <v>446.6</v>
      </c>
      <c r="E50" s="231" t="s">
        <v>2569</v>
      </c>
      <c r="F50" s="232">
        <v>42055</v>
      </c>
      <c r="G50" s="233" t="s">
        <v>3453</v>
      </c>
      <c r="H50" s="251" t="s">
        <v>3454</v>
      </c>
      <c r="I50" s="234" t="s">
        <v>496</v>
      </c>
      <c r="J50" s="235"/>
      <c r="K50" s="234" t="s">
        <v>496</v>
      </c>
      <c r="L50" s="235"/>
      <c r="M50" s="371"/>
      <c r="N50" s="371"/>
      <c r="O50" s="371" t="s">
        <v>496</v>
      </c>
      <c r="P50" s="371"/>
      <c r="Q50" s="237"/>
    </row>
    <row r="51" spans="1:17" s="211" customFormat="1" ht="63.75" customHeight="1" x14ac:dyDescent="0.2">
      <c r="A51" s="229" t="s">
        <v>3455</v>
      </c>
      <c r="B51" s="230" t="s">
        <v>3456</v>
      </c>
      <c r="C51" s="230" t="s">
        <v>2735</v>
      </c>
      <c r="D51" s="231">
        <v>3000</v>
      </c>
      <c r="E51" s="231" t="s">
        <v>2703</v>
      </c>
      <c r="F51" s="232">
        <v>42069</v>
      </c>
      <c r="G51" s="233" t="s">
        <v>3457</v>
      </c>
      <c r="H51" s="251" t="s">
        <v>3458</v>
      </c>
      <c r="I51" s="234" t="s">
        <v>496</v>
      </c>
      <c r="J51" s="235"/>
      <c r="K51" s="234" t="s">
        <v>496</v>
      </c>
      <c r="L51" s="235"/>
      <c r="M51" s="371" t="s">
        <v>496</v>
      </c>
      <c r="N51" s="371"/>
      <c r="O51" s="371"/>
      <c r="P51" s="371"/>
      <c r="Q51" s="237"/>
    </row>
    <row r="52" spans="1:17" s="211" customFormat="1" ht="63.75" customHeight="1" x14ac:dyDescent="0.2">
      <c r="A52" s="229" t="s">
        <v>3459</v>
      </c>
      <c r="B52" s="230" t="s">
        <v>3460</v>
      </c>
      <c r="C52" s="230" t="s">
        <v>3461</v>
      </c>
      <c r="D52" s="231">
        <v>74.900000000000006</v>
      </c>
      <c r="E52" s="231" t="s">
        <v>2569</v>
      </c>
      <c r="F52" s="232">
        <v>42054</v>
      </c>
      <c r="G52" s="233" t="s">
        <v>3462</v>
      </c>
      <c r="H52" s="251" t="s">
        <v>3463</v>
      </c>
      <c r="I52" s="234" t="s">
        <v>496</v>
      </c>
      <c r="J52" s="235"/>
      <c r="K52" s="234" t="s">
        <v>496</v>
      </c>
      <c r="L52" s="235"/>
      <c r="M52" s="371" t="s">
        <v>496</v>
      </c>
      <c r="N52" s="371"/>
      <c r="O52" s="371"/>
      <c r="P52" s="371"/>
      <c r="Q52" s="237"/>
    </row>
    <row r="53" spans="1:17" s="211" customFormat="1" ht="63.75" customHeight="1" x14ac:dyDescent="0.2">
      <c r="A53" s="229" t="s">
        <v>3464</v>
      </c>
      <c r="B53" s="230" t="s">
        <v>3465</v>
      </c>
      <c r="C53" s="230" t="s">
        <v>3054</v>
      </c>
      <c r="D53" s="231">
        <v>5000</v>
      </c>
      <c r="E53" s="231" t="s">
        <v>2569</v>
      </c>
      <c r="F53" s="232">
        <v>42058</v>
      </c>
      <c r="G53" s="233" t="s">
        <v>3466</v>
      </c>
      <c r="H53" s="251" t="s">
        <v>3467</v>
      </c>
      <c r="I53" s="234" t="s">
        <v>496</v>
      </c>
      <c r="J53" s="235"/>
      <c r="K53" s="234" t="s">
        <v>496</v>
      </c>
      <c r="L53" s="235"/>
      <c r="M53" s="371" t="s">
        <v>496</v>
      </c>
      <c r="N53" s="340"/>
      <c r="O53" s="340"/>
      <c r="P53" s="340"/>
      <c r="Q53" s="237"/>
    </row>
    <row r="54" spans="1:17" s="211" customFormat="1" ht="63.75" customHeight="1" x14ac:dyDescent="0.2">
      <c r="A54" s="975" t="s">
        <v>3468</v>
      </c>
      <c r="B54" s="239" t="s">
        <v>2551</v>
      </c>
      <c r="C54" s="973" t="s">
        <v>2737</v>
      </c>
      <c r="D54" s="231">
        <v>169.5</v>
      </c>
      <c r="E54" s="231" t="s">
        <v>2569</v>
      </c>
      <c r="F54" s="974">
        <v>42048</v>
      </c>
      <c r="G54" s="974" t="s">
        <v>3469</v>
      </c>
      <c r="H54" s="251" t="s">
        <v>3470</v>
      </c>
      <c r="I54" s="234" t="s">
        <v>496</v>
      </c>
      <c r="J54" s="235"/>
      <c r="K54" s="234" t="s">
        <v>496</v>
      </c>
      <c r="L54" s="235"/>
      <c r="M54" s="371" t="s">
        <v>496</v>
      </c>
      <c r="N54" s="340"/>
      <c r="O54" s="340"/>
      <c r="P54" s="340"/>
      <c r="Q54" s="237"/>
    </row>
    <row r="55" spans="1:17" s="211" customFormat="1" ht="63.75" customHeight="1" x14ac:dyDescent="0.2">
      <c r="A55" s="975"/>
      <c r="B55" s="239" t="s">
        <v>2556</v>
      </c>
      <c r="C55" s="973"/>
      <c r="D55" s="231">
        <v>120</v>
      </c>
      <c r="E55" s="231" t="s">
        <v>2569</v>
      </c>
      <c r="F55" s="974"/>
      <c r="G55" s="974"/>
      <c r="H55" s="251" t="s">
        <v>3471</v>
      </c>
      <c r="I55" s="234" t="s">
        <v>496</v>
      </c>
      <c r="J55" s="235"/>
      <c r="K55" s="234" t="s">
        <v>496</v>
      </c>
      <c r="L55" s="235"/>
      <c r="M55" s="371" t="s">
        <v>496</v>
      </c>
      <c r="N55" s="340"/>
      <c r="O55" s="340"/>
      <c r="P55" s="340"/>
      <c r="Q55" s="237"/>
    </row>
    <row r="56" spans="1:17" s="211" customFormat="1" ht="89.25" customHeight="1" x14ac:dyDescent="0.2">
      <c r="A56" s="975" t="s">
        <v>3472</v>
      </c>
      <c r="B56" s="230" t="s">
        <v>3473</v>
      </c>
      <c r="C56" s="973" t="s">
        <v>3474</v>
      </c>
      <c r="D56" s="231">
        <v>1250</v>
      </c>
      <c r="E56" s="231" t="s">
        <v>2569</v>
      </c>
      <c r="F56" s="232">
        <v>42054</v>
      </c>
      <c r="G56" s="233" t="s">
        <v>3475</v>
      </c>
      <c r="H56" s="251" t="s">
        <v>3476</v>
      </c>
      <c r="I56" s="234"/>
      <c r="J56" s="234" t="s">
        <v>496</v>
      </c>
      <c r="K56" s="234" t="s">
        <v>496</v>
      </c>
      <c r="L56" s="235"/>
      <c r="M56" s="371"/>
      <c r="N56" s="371"/>
      <c r="O56" s="371"/>
      <c r="P56" s="371" t="s">
        <v>496</v>
      </c>
      <c r="Q56" s="271" t="s">
        <v>4368</v>
      </c>
    </row>
    <row r="57" spans="1:17" s="211" customFormat="1" ht="63.75" customHeight="1" x14ac:dyDescent="0.2">
      <c r="A57" s="975"/>
      <c r="B57" s="230" t="s">
        <v>2653</v>
      </c>
      <c r="C57" s="973"/>
      <c r="D57" s="231">
        <v>1184.75</v>
      </c>
      <c r="E57" s="231" t="s">
        <v>2569</v>
      </c>
      <c r="F57" s="232">
        <v>42054</v>
      </c>
      <c r="G57" s="233" t="s">
        <v>3477</v>
      </c>
      <c r="H57" s="251" t="s">
        <v>3478</v>
      </c>
      <c r="I57" s="234" t="s">
        <v>496</v>
      </c>
      <c r="J57" s="235"/>
      <c r="K57" s="234" t="s">
        <v>496</v>
      </c>
      <c r="L57" s="235"/>
      <c r="M57" s="371" t="s">
        <v>496</v>
      </c>
      <c r="N57" s="371"/>
      <c r="O57" s="371"/>
      <c r="P57" s="371"/>
      <c r="Q57" s="237"/>
    </row>
    <row r="58" spans="1:17" s="211" customFormat="1" ht="63.75" customHeight="1" x14ac:dyDescent="0.2">
      <c r="A58" s="975" t="s">
        <v>3479</v>
      </c>
      <c r="B58" s="230" t="s">
        <v>3480</v>
      </c>
      <c r="C58" s="973" t="s">
        <v>6984</v>
      </c>
      <c r="D58" s="231">
        <v>12000</v>
      </c>
      <c r="E58" s="231" t="s">
        <v>2703</v>
      </c>
      <c r="F58" s="974">
        <v>42066</v>
      </c>
      <c r="G58" s="233" t="s">
        <v>3481</v>
      </c>
      <c r="H58" s="251" t="s">
        <v>3482</v>
      </c>
      <c r="I58" s="234" t="s">
        <v>496</v>
      </c>
      <c r="J58" s="235"/>
      <c r="K58" s="234" t="s">
        <v>496</v>
      </c>
      <c r="L58" s="235"/>
      <c r="M58" s="371"/>
      <c r="N58" s="371"/>
      <c r="O58" s="371" t="s">
        <v>496</v>
      </c>
      <c r="P58" s="371"/>
      <c r="Q58" s="237"/>
    </row>
    <row r="59" spans="1:17" s="211" customFormat="1" ht="63.75" customHeight="1" x14ac:dyDescent="0.2">
      <c r="A59" s="975"/>
      <c r="B59" s="230" t="s">
        <v>3483</v>
      </c>
      <c r="C59" s="973"/>
      <c r="D59" s="231">
        <v>2674</v>
      </c>
      <c r="E59" s="231" t="s">
        <v>2703</v>
      </c>
      <c r="F59" s="974"/>
      <c r="G59" s="233" t="s">
        <v>3481</v>
      </c>
      <c r="H59" s="251" t="s">
        <v>3484</v>
      </c>
      <c r="I59" s="234" t="s">
        <v>496</v>
      </c>
      <c r="J59" s="235"/>
      <c r="K59" s="234" t="s">
        <v>496</v>
      </c>
      <c r="L59" s="235"/>
      <c r="M59" s="371"/>
      <c r="N59" s="371"/>
      <c r="O59" s="371" t="s">
        <v>496</v>
      </c>
      <c r="P59" s="340"/>
      <c r="Q59" s="237"/>
    </row>
    <row r="60" spans="1:17" s="211" customFormat="1" ht="63.75" customHeight="1" x14ac:dyDescent="0.2">
      <c r="A60" s="975" t="s">
        <v>3485</v>
      </c>
      <c r="B60" s="230" t="s">
        <v>2567</v>
      </c>
      <c r="C60" s="976" t="s">
        <v>2568</v>
      </c>
      <c r="D60" s="231">
        <v>1100</v>
      </c>
      <c r="E60" s="231" t="s">
        <v>2703</v>
      </c>
      <c r="F60" s="974">
        <v>42090</v>
      </c>
      <c r="G60" s="974" t="s">
        <v>4369</v>
      </c>
      <c r="H60" s="251" t="s">
        <v>3486</v>
      </c>
      <c r="I60" s="234" t="s">
        <v>496</v>
      </c>
      <c r="J60" s="235"/>
      <c r="K60" s="234" t="s">
        <v>496</v>
      </c>
      <c r="L60" s="235"/>
      <c r="M60" s="371" t="s">
        <v>496</v>
      </c>
      <c r="N60" s="340"/>
      <c r="O60" s="340"/>
      <c r="P60" s="340"/>
      <c r="Q60" s="237"/>
    </row>
    <row r="61" spans="1:17" s="211" customFormat="1" ht="63.75" customHeight="1" x14ac:dyDescent="0.2">
      <c r="A61" s="975"/>
      <c r="B61" s="230" t="s">
        <v>2571</v>
      </c>
      <c r="C61" s="976"/>
      <c r="D61" s="231">
        <v>1100</v>
      </c>
      <c r="E61" s="231" t="s">
        <v>2703</v>
      </c>
      <c r="F61" s="974"/>
      <c r="G61" s="974"/>
      <c r="H61" s="251" t="s">
        <v>3487</v>
      </c>
      <c r="I61" s="234" t="s">
        <v>496</v>
      </c>
      <c r="J61" s="235"/>
      <c r="K61" s="234" t="s">
        <v>496</v>
      </c>
      <c r="L61" s="235"/>
      <c r="M61" s="371" t="s">
        <v>496</v>
      </c>
      <c r="N61" s="340"/>
      <c r="O61" s="340"/>
      <c r="P61" s="340"/>
      <c r="Q61" s="237"/>
    </row>
    <row r="62" spans="1:17" s="211" customFormat="1" ht="63.75" customHeight="1" x14ac:dyDescent="0.2">
      <c r="A62" s="975"/>
      <c r="B62" s="230" t="s">
        <v>2572</v>
      </c>
      <c r="C62" s="976"/>
      <c r="D62" s="231">
        <v>1118.7</v>
      </c>
      <c r="E62" s="231" t="s">
        <v>2703</v>
      </c>
      <c r="F62" s="974"/>
      <c r="G62" s="974"/>
      <c r="H62" s="251" t="s">
        <v>3488</v>
      </c>
      <c r="I62" s="234" t="s">
        <v>496</v>
      </c>
      <c r="J62" s="235"/>
      <c r="K62" s="234" t="s">
        <v>496</v>
      </c>
      <c r="L62" s="235"/>
      <c r="M62" s="371"/>
      <c r="N62" s="371"/>
      <c r="O62" s="371" t="s">
        <v>496</v>
      </c>
      <c r="P62" s="340"/>
      <c r="Q62" s="237"/>
    </row>
    <row r="63" spans="1:17" s="211" customFormat="1" ht="63.75" customHeight="1" x14ac:dyDescent="0.2">
      <c r="A63" s="975"/>
      <c r="B63" s="230" t="s">
        <v>3489</v>
      </c>
      <c r="C63" s="976"/>
      <c r="D63" s="231">
        <v>1200</v>
      </c>
      <c r="E63" s="231" t="s">
        <v>2703</v>
      </c>
      <c r="F63" s="974"/>
      <c r="G63" s="974"/>
      <c r="H63" s="251" t="s">
        <v>3490</v>
      </c>
      <c r="I63" s="234" t="s">
        <v>496</v>
      </c>
      <c r="J63" s="235"/>
      <c r="K63" s="234" t="s">
        <v>496</v>
      </c>
      <c r="L63" s="235"/>
      <c r="M63" s="371"/>
      <c r="N63" s="371"/>
      <c r="O63" s="371" t="s">
        <v>496</v>
      </c>
      <c r="P63" s="340"/>
      <c r="Q63" s="237"/>
    </row>
    <row r="64" spans="1:17" s="211" customFormat="1" ht="63.75" customHeight="1" x14ac:dyDescent="0.2">
      <c r="A64" s="975"/>
      <c r="B64" s="230" t="s">
        <v>3491</v>
      </c>
      <c r="C64" s="976"/>
      <c r="D64" s="231">
        <v>400</v>
      </c>
      <c r="E64" s="231" t="s">
        <v>2703</v>
      </c>
      <c r="F64" s="974"/>
      <c r="G64" s="974"/>
      <c r="H64" s="251" t="s">
        <v>3492</v>
      </c>
      <c r="I64" s="234" t="s">
        <v>496</v>
      </c>
      <c r="J64" s="235"/>
      <c r="K64" s="234" t="s">
        <v>496</v>
      </c>
      <c r="L64" s="235"/>
      <c r="M64" s="371"/>
      <c r="N64" s="371"/>
      <c r="O64" s="371" t="s">
        <v>496</v>
      </c>
      <c r="P64" s="340"/>
      <c r="Q64" s="237"/>
    </row>
    <row r="65" spans="1:17" s="211" customFormat="1" ht="63.75" customHeight="1" x14ac:dyDescent="0.2">
      <c r="A65" s="975"/>
      <c r="B65" s="230" t="s">
        <v>2573</v>
      </c>
      <c r="C65" s="976"/>
      <c r="D65" s="231">
        <v>375</v>
      </c>
      <c r="E65" s="231" t="s">
        <v>2703</v>
      </c>
      <c r="F65" s="974"/>
      <c r="G65" s="974"/>
      <c r="H65" s="251" t="s">
        <v>3493</v>
      </c>
      <c r="I65" s="234" t="s">
        <v>496</v>
      </c>
      <c r="J65" s="235"/>
      <c r="K65" s="234" t="s">
        <v>496</v>
      </c>
      <c r="L65" s="235"/>
      <c r="M65" s="371"/>
      <c r="N65" s="371"/>
      <c r="O65" s="371" t="s">
        <v>496</v>
      </c>
      <c r="P65" s="340"/>
      <c r="Q65" s="237"/>
    </row>
    <row r="66" spans="1:17" s="211" customFormat="1" ht="63.75" customHeight="1" x14ac:dyDescent="0.2">
      <c r="A66" s="975"/>
      <c r="B66" s="230" t="s">
        <v>2583</v>
      </c>
      <c r="C66" s="976"/>
      <c r="D66" s="231">
        <v>1650</v>
      </c>
      <c r="E66" s="231" t="s">
        <v>2703</v>
      </c>
      <c r="F66" s="974"/>
      <c r="G66" s="974"/>
      <c r="H66" s="251" t="s">
        <v>3494</v>
      </c>
      <c r="I66" s="234" t="s">
        <v>496</v>
      </c>
      <c r="J66" s="235"/>
      <c r="K66" s="234" t="s">
        <v>496</v>
      </c>
      <c r="L66" s="235"/>
      <c r="M66" s="371"/>
      <c r="N66" s="371"/>
      <c r="O66" s="371" t="s">
        <v>496</v>
      </c>
      <c r="P66" s="340"/>
      <c r="Q66" s="237"/>
    </row>
    <row r="67" spans="1:17" s="211" customFormat="1" ht="63.75" customHeight="1" x14ac:dyDescent="0.2">
      <c r="A67" s="975"/>
      <c r="B67" s="230" t="s">
        <v>2584</v>
      </c>
      <c r="C67" s="976"/>
      <c r="D67" s="231">
        <v>1380</v>
      </c>
      <c r="E67" s="231" t="s">
        <v>2703</v>
      </c>
      <c r="F67" s="974"/>
      <c r="G67" s="974"/>
      <c r="H67" s="251" t="s">
        <v>3495</v>
      </c>
      <c r="I67" s="234" t="s">
        <v>496</v>
      </c>
      <c r="J67" s="235"/>
      <c r="K67" s="234" t="s">
        <v>496</v>
      </c>
      <c r="L67" s="235"/>
      <c r="M67" s="371"/>
      <c r="N67" s="371"/>
      <c r="O67" s="371" t="s">
        <v>496</v>
      </c>
      <c r="P67" s="371"/>
      <c r="Q67" s="237"/>
    </row>
    <row r="68" spans="1:17" s="211" customFormat="1" ht="63.75" customHeight="1" x14ac:dyDescent="0.2">
      <c r="A68" s="975"/>
      <c r="B68" s="230" t="s">
        <v>2585</v>
      </c>
      <c r="C68" s="976"/>
      <c r="D68" s="231">
        <v>1500</v>
      </c>
      <c r="E68" s="231" t="s">
        <v>2703</v>
      </c>
      <c r="F68" s="974"/>
      <c r="G68" s="974"/>
      <c r="H68" s="251" t="s">
        <v>3496</v>
      </c>
      <c r="I68" s="234" t="s">
        <v>496</v>
      </c>
      <c r="J68" s="235"/>
      <c r="K68" s="234" t="s">
        <v>496</v>
      </c>
      <c r="L68" s="235"/>
      <c r="M68" s="371" t="s">
        <v>496</v>
      </c>
      <c r="N68" s="371"/>
      <c r="O68" s="371"/>
      <c r="P68" s="371"/>
      <c r="Q68" s="237"/>
    </row>
    <row r="69" spans="1:17" s="211" customFormat="1" ht="63.75" customHeight="1" x14ac:dyDescent="0.2">
      <c r="A69" s="975"/>
      <c r="B69" s="230" t="s">
        <v>3497</v>
      </c>
      <c r="C69" s="976"/>
      <c r="D69" s="231">
        <v>847.5</v>
      </c>
      <c r="E69" s="231" t="s">
        <v>2703</v>
      </c>
      <c r="F69" s="974"/>
      <c r="G69" s="974"/>
      <c r="H69" s="251" t="s">
        <v>3498</v>
      </c>
      <c r="I69" s="234" t="s">
        <v>496</v>
      </c>
      <c r="J69" s="235"/>
      <c r="K69" s="234" t="s">
        <v>496</v>
      </c>
      <c r="L69" s="235"/>
      <c r="M69" s="371"/>
      <c r="N69" s="371"/>
      <c r="O69" s="371" t="s">
        <v>496</v>
      </c>
      <c r="P69" s="371"/>
      <c r="Q69" s="237"/>
    </row>
    <row r="70" spans="1:17" s="211" customFormat="1" ht="63.75" customHeight="1" x14ac:dyDescent="0.2">
      <c r="A70" s="975"/>
      <c r="B70" s="230" t="s">
        <v>2574</v>
      </c>
      <c r="C70" s="976"/>
      <c r="D70" s="231">
        <v>570</v>
      </c>
      <c r="E70" s="231" t="s">
        <v>2703</v>
      </c>
      <c r="F70" s="974"/>
      <c r="G70" s="974"/>
      <c r="H70" s="251" t="s">
        <v>3499</v>
      </c>
      <c r="I70" s="234" t="s">
        <v>496</v>
      </c>
      <c r="J70" s="235"/>
      <c r="K70" s="234" t="s">
        <v>496</v>
      </c>
      <c r="L70" s="235"/>
      <c r="M70" s="371" t="s">
        <v>496</v>
      </c>
      <c r="N70" s="371"/>
      <c r="O70" s="371"/>
      <c r="P70" s="340"/>
      <c r="Q70" s="237"/>
    </row>
    <row r="71" spans="1:17" s="211" customFormat="1" ht="63.75" customHeight="1" x14ac:dyDescent="0.2">
      <c r="A71" s="975"/>
      <c r="B71" s="230" t="s">
        <v>4370</v>
      </c>
      <c r="C71" s="976"/>
      <c r="D71" s="231">
        <v>429.40000000000003</v>
      </c>
      <c r="E71" s="231" t="s">
        <v>2703</v>
      </c>
      <c r="F71" s="974"/>
      <c r="G71" s="974"/>
      <c r="H71" s="251" t="s">
        <v>3500</v>
      </c>
      <c r="I71" s="234" t="s">
        <v>496</v>
      </c>
      <c r="J71" s="235"/>
      <c r="K71" s="234" t="s">
        <v>496</v>
      </c>
      <c r="L71" s="235"/>
      <c r="M71" s="371"/>
      <c r="N71" s="371"/>
      <c r="O71" s="371" t="s">
        <v>496</v>
      </c>
      <c r="P71" s="371"/>
      <c r="Q71" s="237"/>
    </row>
    <row r="72" spans="1:17" s="211" customFormat="1" ht="63.75" customHeight="1" x14ac:dyDescent="0.2">
      <c r="A72" s="975"/>
      <c r="B72" s="230" t="s">
        <v>3501</v>
      </c>
      <c r="C72" s="976"/>
      <c r="D72" s="231">
        <v>200</v>
      </c>
      <c r="E72" s="231" t="s">
        <v>2703</v>
      </c>
      <c r="F72" s="974"/>
      <c r="G72" s="974"/>
      <c r="H72" s="251" t="s">
        <v>3502</v>
      </c>
      <c r="I72" s="234" t="s">
        <v>496</v>
      </c>
      <c r="J72" s="235"/>
      <c r="K72" s="234" t="s">
        <v>496</v>
      </c>
      <c r="L72" s="235"/>
      <c r="M72" s="371"/>
      <c r="N72" s="371"/>
      <c r="O72" s="371" t="s">
        <v>496</v>
      </c>
      <c r="P72" s="340"/>
      <c r="Q72" s="237"/>
    </row>
    <row r="73" spans="1:17" s="211" customFormat="1" ht="63.75" customHeight="1" x14ac:dyDescent="0.2">
      <c r="A73" s="975"/>
      <c r="B73" s="230" t="s">
        <v>3503</v>
      </c>
      <c r="C73" s="976"/>
      <c r="D73" s="231">
        <v>300</v>
      </c>
      <c r="E73" s="231" t="s">
        <v>2703</v>
      </c>
      <c r="F73" s="974"/>
      <c r="G73" s="974"/>
      <c r="H73" s="251" t="s">
        <v>3504</v>
      </c>
      <c r="I73" s="234" t="s">
        <v>496</v>
      </c>
      <c r="J73" s="235"/>
      <c r="K73" s="234" t="s">
        <v>496</v>
      </c>
      <c r="L73" s="235"/>
      <c r="M73" s="371" t="s">
        <v>496</v>
      </c>
      <c r="N73" s="371"/>
      <c r="O73" s="371"/>
      <c r="P73" s="371"/>
      <c r="Q73" s="237"/>
    </row>
    <row r="74" spans="1:17" s="211" customFormat="1" ht="63.75" customHeight="1" x14ac:dyDescent="0.2">
      <c r="A74" s="975"/>
      <c r="B74" s="230" t="s">
        <v>3505</v>
      </c>
      <c r="C74" s="976"/>
      <c r="D74" s="231">
        <v>740</v>
      </c>
      <c r="E74" s="231" t="s">
        <v>2703</v>
      </c>
      <c r="F74" s="974"/>
      <c r="G74" s="974"/>
      <c r="H74" s="251" t="s">
        <v>3506</v>
      </c>
      <c r="I74" s="234" t="s">
        <v>496</v>
      </c>
      <c r="J74" s="235"/>
      <c r="K74" s="234" t="s">
        <v>496</v>
      </c>
      <c r="L74" s="235"/>
      <c r="M74" s="371" t="s">
        <v>496</v>
      </c>
      <c r="N74" s="371"/>
      <c r="O74" s="371"/>
      <c r="P74" s="371"/>
      <c r="Q74" s="237"/>
    </row>
    <row r="75" spans="1:17" s="211" customFormat="1" ht="63.75" customHeight="1" x14ac:dyDescent="0.2">
      <c r="A75" s="975"/>
      <c r="B75" s="230" t="s">
        <v>3507</v>
      </c>
      <c r="C75" s="976"/>
      <c r="D75" s="231">
        <v>1080</v>
      </c>
      <c r="E75" s="231" t="s">
        <v>2703</v>
      </c>
      <c r="F75" s="974"/>
      <c r="G75" s="974"/>
      <c r="H75" s="251" t="s">
        <v>3508</v>
      </c>
      <c r="I75" s="234" t="s">
        <v>496</v>
      </c>
      <c r="J75" s="235"/>
      <c r="K75" s="234" t="s">
        <v>496</v>
      </c>
      <c r="L75" s="235"/>
      <c r="M75" s="371" t="s">
        <v>496</v>
      </c>
      <c r="N75" s="371"/>
      <c r="O75" s="371"/>
      <c r="P75" s="371"/>
      <c r="Q75" s="237"/>
    </row>
    <row r="76" spans="1:17" s="211" customFormat="1" ht="63.75" customHeight="1" x14ac:dyDescent="0.2">
      <c r="A76" s="975"/>
      <c r="B76" s="230" t="s">
        <v>2578</v>
      </c>
      <c r="C76" s="976"/>
      <c r="D76" s="231">
        <v>851</v>
      </c>
      <c r="E76" s="231" t="s">
        <v>2703</v>
      </c>
      <c r="F76" s="974"/>
      <c r="G76" s="974"/>
      <c r="H76" s="251" t="s">
        <v>3509</v>
      </c>
      <c r="I76" s="234" t="s">
        <v>496</v>
      </c>
      <c r="J76" s="235"/>
      <c r="K76" s="234" t="s">
        <v>496</v>
      </c>
      <c r="L76" s="235"/>
      <c r="M76" s="371" t="s">
        <v>496</v>
      </c>
      <c r="N76" s="371"/>
      <c r="O76" s="371"/>
      <c r="P76" s="371"/>
      <c r="Q76" s="237"/>
    </row>
    <row r="77" spans="1:17" s="211" customFormat="1" ht="63.75" customHeight="1" x14ac:dyDescent="0.2">
      <c r="A77" s="975"/>
      <c r="B77" s="230" t="s">
        <v>3510</v>
      </c>
      <c r="C77" s="976"/>
      <c r="D77" s="231">
        <v>339</v>
      </c>
      <c r="E77" s="231" t="s">
        <v>2703</v>
      </c>
      <c r="F77" s="974"/>
      <c r="G77" s="974"/>
      <c r="H77" s="251" t="s">
        <v>3511</v>
      </c>
      <c r="I77" s="234" t="s">
        <v>496</v>
      </c>
      <c r="J77" s="235"/>
      <c r="K77" s="234" t="s">
        <v>496</v>
      </c>
      <c r="L77" s="235"/>
      <c r="M77" s="371"/>
      <c r="N77" s="371"/>
      <c r="O77" s="371" t="s">
        <v>496</v>
      </c>
      <c r="P77" s="371"/>
      <c r="Q77" s="237"/>
    </row>
    <row r="78" spans="1:17" s="211" customFormat="1" ht="63.75" customHeight="1" x14ac:dyDescent="0.2">
      <c r="A78" s="975"/>
      <c r="B78" s="230" t="s">
        <v>3512</v>
      </c>
      <c r="C78" s="976"/>
      <c r="D78" s="231">
        <v>3000</v>
      </c>
      <c r="E78" s="231" t="s">
        <v>2703</v>
      </c>
      <c r="F78" s="974"/>
      <c r="G78" s="974"/>
      <c r="H78" s="251" t="s">
        <v>3513</v>
      </c>
      <c r="I78" s="234" t="s">
        <v>496</v>
      </c>
      <c r="J78" s="235"/>
      <c r="K78" s="234" t="s">
        <v>496</v>
      </c>
      <c r="L78" s="235"/>
      <c r="M78" s="371"/>
      <c r="N78" s="371"/>
      <c r="O78" s="371" t="s">
        <v>496</v>
      </c>
      <c r="P78" s="371"/>
      <c r="Q78" s="237"/>
    </row>
    <row r="79" spans="1:17" s="211" customFormat="1" ht="63.75" customHeight="1" x14ac:dyDescent="0.2">
      <c r="A79" s="975"/>
      <c r="B79" s="230" t="s">
        <v>3514</v>
      </c>
      <c r="C79" s="976"/>
      <c r="D79" s="231">
        <v>565</v>
      </c>
      <c r="E79" s="231" t="s">
        <v>2703</v>
      </c>
      <c r="F79" s="974"/>
      <c r="G79" s="974"/>
      <c r="H79" s="251" t="s">
        <v>3515</v>
      </c>
      <c r="I79" s="377" t="s">
        <v>2534</v>
      </c>
      <c r="J79" s="377" t="s">
        <v>2534</v>
      </c>
      <c r="K79" s="377" t="s">
        <v>2534</v>
      </c>
      <c r="L79" s="377" t="s">
        <v>2534</v>
      </c>
      <c r="M79" s="377" t="s">
        <v>2534</v>
      </c>
      <c r="N79" s="377" t="s">
        <v>2534</v>
      </c>
      <c r="O79" s="377" t="s">
        <v>2534</v>
      </c>
      <c r="P79" s="377" t="s">
        <v>2534</v>
      </c>
      <c r="Q79" s="237" t="s">
        <v>5504</v>
      </c>
    </row>
    <row r="80" spans="1:17" s="211" customFormat="1" ht="63.75" customHeight="1" x14ac:dyDescent="0.2">
      <c r="A80" s="975"/>
      <c r="B80" s="230" t="s">
        <v>2580</v>
      </c>
      <c r="C80" s="976"/>
      <c r="D80" s="231">
        <v>690</v>
      </c>
      <c r="E80" s="231" t="s">
        <v>2703</v>
      </c>
      <c r="F80" s="974"/>
      <c r="G80" s="974"/>
      <c r="H80" s="251" t="s">
        <v>3516</v>
      </c>
      <c r="I80" s="234" t="s">
        <v>496</v>
      </c>
      <c r="J80" s="235"/>
      <c r="K80" s="234" t="s">
        <v>496</v>
      </c>
      <c r="L80" s="235"/>
      <c r="M80" s="371"/>
      <c r="N80" s="371"/>
      <c r="O80" s="371" t="s">
        <v>496</v>
      </c>
      <c r="P80" s="340"/>
      <c r="Q80" s="237"/>
    </row>
    <row r="81" spans="1:17" s="211" customFormat="1" ht="63.75" customHeight="1" x14ac:dyDescent="0.2">
      <c r="A81" s="975"/>
      <c r="B81" s="230" t="s">
        <v>2581</v>
      </c>
      <c r="C81" s="976"/>
      <c r="D81" s="231">
        <v>500</v>
      </c>
      <c r="E81" s="231" t="s">
        <v>2703</v>
      </c>
      <c r="F81" s="974"/>
      <c r="G81" s="974"/>
      <c r="H81" s="251" t="s">
        <v>3517</v>
      </c>
      <c r="I81" s="234" t="s">
        <v>496</v>
      </c>
      <c r="J81" s="235"/>
      <c r="K81" s="234" t="s">
        <v>496</v>
      </c>
      <c r="L81" s="235"/>
      <c r="M81" s="371" t="s">
        <v>496</v>
      </c>
      <c r="N81" s="371"/>
      <c r="O81" s="371"/>
      <c r="P81" s="371"/>
      <c r="Q81" s="237"/>
    </row>
    <row r="82" spans="1:17" s="211" customFormat="1" ht="63.75" customHeight="1" x14ac:dyDescent="0.2">
      <c r="A82" s="975"/>
      <c r="B82" s="230" t="s">
        <v>3518</v>
      </c>
      <c r="C82" s="976"/>
      <c r="D82" s="231">
        <v>300</v>
      </c>
      <c r="E82" s="231" t="s">
        <v>2703</v>
      </c>
      <c r="F82" s="974"/>
      <c r="G82" s="974"/>
      <c r="H82" s="251" t="s">
        <v>3519</v>
      </c>
      <c r="I82" s="234" t="s">
        <v>496</v>
      </c>
      <c r="J82" s="235"/>
      <c r="K82" s="234" t="s">
        <v>496</v>
      </c>
      <c r="L82" s="235"/>
      <c r="M82" s="371"/>
      <c r="N82" s="371"/>
      <c r="O82" s="371" t="s">
        <v>496</v>
      </c>
      <c r="P82" s="371"/>
      <c r="Q82" s="237"/>
    </row>
    <row r="83" spans="1:17" s="211" customFormat="1" ht="63.75" customHeight="1" x14ac:dyDescent="0.2">
      <c r="A83" s="975"/>
      <c r="B83" s="230" t="s">
        <v>3520</v>
      </c>
      <c r="C83" s="976"/>
      <c r="D83" s="231">
        <v>900</v>
      </c>
      <c r="E83" s="231" t="s">
        <v>2703</v>
      </c>
      <c r="F83" s="974"/>
      <c r="G83" s="974"/>
      <c r="H83" s="251" t="s">
        <v>3521</v>
      </c>
      <c r="I83" s="378" t="s">
        <v>496</v>
      </c>
      <c r="J83" s="379"/>
      <c r="K83" s="378" t="s">
        <v>496</v>
      </c>
      <c r="L83" s="379"/>
      <c r="M83" s="380" t="s">
        <v>496</v>
      </c>
      <c r="N83" s="380"/>
      <c r="O83" s="380"/>
      <c r="P83" s="380"/>
      <c r="Q83" s="237"/>
    </row>
    <row r="84" spans="1:17" s="211" customFormat="1" ht="63.75" customHeight="1" x14ac:dyDescent="0.2">
      <c r="A84" s="975"/>
      <c r="B84" s="230" t="s">
        <v>2589</v>
      </c>
      <c r="C84" s="976"/>
      <c r="D84" s="231">
        <v>880</v>
      </c>
      <c r="E84" s="231" t="s">
        <v>2703</v>
      </c>
      <c r="F84" s="974"/>
      <c r="G84" s="974"/>
      <c r="H84" s="251" t="s">
        <v>3522</v>
      </c>
      <c r="I84" s="378" t="s">
        <v>496</v>
      </c>
      <c r="J84" s="379"/>
      <c r="K84" s="378" t="s">
        <v>496</v>
      </c>
      <c r="L84" s="379"/>
      <c r="M84" s="380"/>
      <c r="N84" s="380"/>
      <c r="O84" s="380" t="s">
        <v>496</v>
      </c>
      <c r="P84" s="380"/>
      <c r="Q84" s="237"/>
    </row>
    <row r="85" spans="1:17" s="211" customFormat="1" ht="63.75" customHeight="1" x14ac:dyDescent="0.2">
      <c r="A85" s="975"/>
      <c r="B85" s="230" t="s">
        <v>3523</v>
      </c>
      <c r="C85" s="976"/>
      <c r="D85" s="231">
        <v>902</v>
      </c>
      <c r="E85" s="231" t="s">
        <v>2703</v>
      </c>
      <c r="F85" s="974"/>
      <c r="G85" s="974"/>
      <c r="H85" s="251" t="s">
        <v>3524</v>
      </c>
      <c r="I85" s="378" t="s">
        <v>496</v>
      </c>
      <c r="J85" s="379"/>
      <c r="K85" s="378" t="s">
        <v>496</v>
      </c>
      <c r="L85" s="379"/>
      <c r="M85" s="380" t="s">
        <v>496</v>
      </c>
      <c r="N85" s="380"/>
      <c r="O85" s="380"/>
      <c r="P85" s="380"/>
      <c r="Q85" s="237"/>
    </row>
    <row r="86" spans="1:17" s="211" customFormat="1" ht="63.75" customHeight="1" x14ac:dyDescent="0.2">
      <c r="A86" s="975"/>
      <c r="B86" s="230" t="s">
        <v>3525</v>
      </c>
      <c r="C86" s="976"/>
      <c r="D86" s="231">
        <v>540</v>
      </c>
      <c r="E86" s="231" t="s">
        <v>2703</v>
      </c>
      <c r="F86" s="974"/>
      <c r="G86" s="974"/>
      <c r="H86" s="251" t="s">
        <v>3526</v>
      </c>
      <c r="I86" s="378" t="s">
        <v>496</v>
      </c>
      <c r="J86" s="379"/>
      <c r="K86" s="378" t="s">
        <v>496</v>
      </c>
      <c r="L86" s="379"/>
      <c r="M86" s="380"/>
      <c r="N86" s="380"/>
      <c r="O86" s="380" t="s">
        <v>496</v>
      </c>
      <c r="P86" s="380"/>
      <c r="Q86" s="237"/>
    </row>
    <row r="87" spans="1:17" s="211" customFormat="1" ht="63.75" customHeight="1" x14ac:dyDescent="0.2">
      <c r="A87" s="975"/>
      <c r="B87" s="230" t="s">
        <v>3527</v>
      </c>
      <c r="C87" s="976"/>
      <c r="D87" s="231">
        <v>300</v>
      </c>
      <c r="E87" s="231" t="s">
        <v>2703</v>
      </c>
      <c r="F87" s="974"/>
      <c r="G87" s="974"/>
      <c r="H87" s="251" t="s">
        <v>3528</v>
      </c>
      <c r="I87" s="378" t="s">
        <v>496</v>
      </c>
      <c r="J87" s="379"/>
      <c r="K87" s="378" t="s">
        <v>496</v>
      </c>
      <c r="L87" s="379"/>
      <c r="M87" s="380"/>
      <c r="N87" s="380"/>
      <c r="O87" s="380" t="s">
        <v>496</v>
      </c>
      <c r="P87" s="380"/>
      <c r="Q87" s="237"/>
    </row>
    <row r="88" spans="1:17" s="211" customFormat="1" ht="63.75" customHeight="1" x14ac:dyDescent="0.2">
      <c r="A88" s="975"/>
      <c r="B88" s="230" t="s">
        <v>2599</v>
      </c>
      <c r="C88" s="976"/>
      <c r="D88" s="231">
        <v>396</v>
      </c>
      <c r="E88" s="231" t="s">
        <v>2703</v>
      </c>
      <c r="F88" s="974"/>
      <c r="G88" s="974"/>
      <c r="H88" s="251" t="s">
        <v>3529</v>
      </c>
      <c r="I88" s="378" t="s">
        <v>496</v>
      </c>
      <c r="J88" s="379"/>
      <c r="K88" s="378" t="s">
        <v>496</v>
      </c>
      <c r="L88" s="379"/>
      <c r="M88" s="380"/>
      <c r="N88" s="380"/>
      <c r="O88" s="380" t="s">
        <v>496</v>
      </c>
      <c r="P88" s="380"/>
      <c r="Q88" s="237"/>
    </row>
    <row r="89" spans="1:17" s="211" customFormat="1" ht="63.75" customHeight="1" x14ac:dyDescent="0.2">
      <c r="A89" s="975"/>
      <c r="B89" s="230" t="s">
        <v>2600</v>
      </c>
      <c r="C89" s="976"/>
      <c r="D89" s="231">
        <v>380</v>
      </c>
      <c r="E89" s="231" t="s">
        <v>2703</v>
      </c>
      <c r="F89" s="974"/>
      <c r="G89" s="974"/>
      <c r="H89" s="251" t="s">
        <v>3530</v>
      </c>
      <c r="I89" s="378" t="s">
        <v>496</v>
      </c>
      <c r="J89" s="379"/>
      <c r="K89" s="378" t="s">
        <v>496</v>
      </c>
      <c r="L89" s="379"/>
      <c r="M89" s="380"/>
      <c r="N89" s="380"/>
      <c r="O89" s="380" t="s">
        <v>496</v>
      </c>
      <c r="P89" s="380"/>
      <c r="Q89" s="237"/>
    </row>
    <row r="90" spans="1:17" s="211" customFormat="1" ht="63.75" customHeight="1" x14ac:dyDescent="0.2">
      <c r="A90" s="975"/>
      <c r="B90" s="230" t="s">
        <v>3531</v>
      </c>
      <c r="C90" s="976"/>
      <c r="D90" s="231">
        <v>450</v>
      </c>
      <c r="E90" s="231" t="s">
        <v>2703</v>
      </c>
      <c r="F90" s="974"/>
      <c r="G90" s="974"/>
      <c r="H90" s="251" t="s">
        <v>3532</v>
      </c>
      <c r="I90" s="378" t="s">
        <v>496</v>
      </c>
      <c r="J90" s="379"/>
      <c r="K90" s="378" t="s">
        <v>496</v>
      </c>
      <c r="L90" s="379"/>
      <c r="M90" s="380"/>
      <c r="N90" s="380"/>
      <c r="O90" s="380" t="s">
        <v>496</v>
      </c>
      <c r="P90" s="380"/>
      <c r="Q90" s="237"/>
    </row>
    <row r="91" spans="1:17" s="211" customFormat="1" ht="63.75" customHeight="1" x14ac:dyDescent="0.2">
      <c r="A91" s="975"/>
      <c r="B91" s="230" t="s">
        <v>3533</v>
      </c>
      <c r="C91" s="976"/>
      <c r="D91" s="231">
        <v>200</v>
      </c>
      <c r="E91" s="231" t="s">
        <v>2703</v>
      </c>
      <c r="F91" s="974"/>
      <c r="G91" s="974"/>
      <c r="H91" s="251" t="s">
        <v>3534</v>
      </c>
      <c r="I91" s="378" t="s">
        <v>496</v>
      </c>
      <c r="J91" s="379"/>
      <c r="K91" s="378" t="s">
        <v>496</v>
      </c>
      <c r="L91" s="379"/>
      <c r="M91" s="380" t="s">
        <v>496</v>
      </c>
      <c r="N91" s="380"/>
      <c r="O91" s="380"/>
      <c r="P91" s="380"/>
      <c r="Q91" s="237"/>
    </row>
    <row r="92" spans="1:17" s="211" customFormat="1" ht="63.75" customHeight="1" x14ac:dyDescent="0.2">
      <c r="A92" s="975"/>
      <c r="B92" s="230" t="s">
        <v>2602</v>
      </c>
      <c r="C92" s="976"/>
      <c r="D92" s="231">
        <v>5600</v>
      </c>
      <c r="E92" s="231" t="s">
        <v>2703</v>
      </c>
      <c r="F92" s="974"/>
      <c r="G92" s="974"/>
      <c r="H92" s="251" t="s">
        <v>3535</v>
      </c>
      <c r="I92" s="378" t="s">
        <v>496</v>
      </c>
      <c r="J92" s="379"/>
      <c r="K92" s="378" t="s">
        <v>496</v>
      </c>
      <c r="L92" s="379"/>
      <c r="M92" s="380" t="s">
        <v>496</v>
      </c>
      <c r="N92" s="380"/>
      <c r="O92" s="380"/>
      <c r="P92" s="380"/>
      <c r="Q92" s="237"/>
    </row>
    <row r="93" spans="1:17" s="211" customFormat="1" ht="63.75" customHeight="1" x14ac:dyDescent="0.2">
      <c r="A93" s="975"/>
      <c r="B93" s="230" t="s">
        <v>2603</v>
      </c>
      <c r="C93" s="976"/>
      <c r="D93" s="231">
        <v>4480</v>
      </c>
      <c r="E93" s="231" t="s">
        <v>2703</v>
      </c>
      <c r="F93" s="974"/>
      <c r="G93" s="974"/>
      <c r="H93" s="251" t="s">
        <v>3536</v>
      </c>
      <c r="I93" s="378" t="s">
        <v>496</v>
      </c>
      <c r="J93" s="379"/>
      <c r="K93" s="378" t="s">
        <v>496</v>
      </c>
      <c r="L93" s="379"/>
      <c r="M93" s="380" t="s">
        <v>496</v>
      </c>
      <c r="N93" s="380"/>
      <c r="O93" s="380"/>
      <c r="P93" s="380"/>
      <c r="Q93" s="237"/>
    </row>
    <row r="94" spans="1:17" s="211" customFormat="1" ht="63.75" customHeight="1" x14ac:dyDescent="0.2">
      <c r="A94" s="975"/>
      <c r="B94" s="230" t="s">
        <v>2605</v>
      </c>
      <c r="C94" s="976"/>
      <c r="D94" s="231">
        <v>4480</v>
      </c>
      <c r="E94" s="231" t="s">
        <v>2703</v>
      </c>
      <c r="F94" s="974"/>
      <c r="G94" s="974"/>
      <c r="H94" s="251" t="s">
        <v>3537</v>
      </c>
      <c r="I94" s="378" t="s">
        <v>496</v>
      </c>
      <c r="J94" s="379"/>
      <c r="K94" s="378" t="s">
        <v>496</v>
      </c>
      <c r="L94" s="379"/>
      <c r="M94" s="380"/>
      <c r="N94" s="380"/>
      <c r="O94" s="380" t="s">
        <v>496</v>
      </c>
      <c r="P94" s="380"/>
      <c r="Q94" s="237"/>
    </row>
    <row r="95" spans="1:17" s="211" customFormat="1" ht="63.75" customHeight="1" x14ac:dyDescent="0.2">
      <c r="A95" s="975"/>
      <c r="B95" s="230" t="s">
        <v>2606</v>
      </c>
      <c r="C95" s="976"/>
      <c r="D95" s="231">
        <v>1000</v>
      </c>
      <c r="E95" s="231" t="s">
        <v>2703</v>
      </c>
      <c r="F95" s="974"/>
      <c r="G95" s="974"/>
      <c r="H95" s="251" t="s">
        <v>3538</v>
      </c>
      <c r="I95" s="378" t="s">
        <v>496</v>
      </c>
      <c r="J95" s="379"/>
      <c r="K95" s="378" t="s">
        <v>496</v>
      </c>
      <c r="L95" s="379"/>
      <c r="M95" s="380"/>
      <c r="N95" s="380"/>
      <c r="O95" s="380" t="s">
        <v>496</v>
      </c>
      <c r="P95" s="380"/>
      <c r="Q95" s="237"/>
    </row>
    <row r="96" spans="1:17" s="211" customFormat="1" ht="63.75" customHeight="1" x14ac:dyDescent="0.2">
      <c r="A96" s="975"/>
      <c r="B96" s="230" t="s">
        <v>2607</v>
      </c>
      <c r="C96" s="976"/>
      <c r="D96" s="231">
        <v>880</v>
      </c>
      <c r="E96" s="231" t="s">
        <v>2703</v>
      </c>
      <c r="F96" s="974"/>
      <c r="G96" s="974"/>
      <c r="H96" s="251" t="s">
        <v>3539</v>
      </c>
      <c r="I96" s="378" t="s">
        <v>496</v>
      </c>
      <c r="J96" s="379"/>
      <c r="K96" s="378" t="s">
        <v>496</v>
      </c>
      <c r="L96" s="379"/>
      <c r="M96" s="380"/>
      <c r="N96" s="380"/>
      <c r="O96" s="380" t="s">
        <v>496</v>
      </c>
      <c r="P96" s="380"/>
      <c r="Q96" s="237"/>
    </row>
    <row r="97" spans="1:17" s="211" customFormat="1" ht="63.75" customHeight="1" x14ac:dyDescent="0.2">
      <c r="A97" s="975"/>
      <c r="B97" s="230" t="s">
        <v>3540</v>
      </c>
      <c r="C97" s="976"/>
      <c r="D97" s="231">
        <v>3625</v>
      </c>
      <c r="E97" s="231" t="s">
        <v>2703</v>
      </c>
      <c r="F97" s="974"/>
      <c r="G97" s="974"/>
      <c r="H97" s="251" t="s">
        <v>3541</v>
      </c>
      <c r="I97" s="378" t="s">
        <v>496</v>
      </c>
      <c r="J97" s="379"/>
      <c r="K97" s="378" t="s">
        <v>496</v>
      </c>
      <c r="L97" s="379"/>
      <c r="M97" s="380" t="s">
        <v>496</v>
      </c>
      <c r="N97" s="380"/>
      <c r="O97" s="380"/>
      <c r="P97" s="380"/>
      <c r="Q97" s="237"/>
    </row>
    <row r="98" spans="1:17" s="211" customFormat="1" ht="63.75" customHeight="1" x14ac:dyDescent="0.2">
      <c r="A98" s="975"/>
      <c r="B98" s="230" t="s">
        <v>2608</v>
      </c>
      <c r="C98" s="976"/>
      <c r="D98" s="231">
        <v>3500</v>
      </c>
      <c r="E98" s="231" t="s">
        <v>2703</v>
      </c>
      <c r="F98" s="974"/>
      <c r="G98" s="974"/>
      <c r="H98" s="251" t="s">
        <v>3542</v>
      </c>
      <c r="I98" s="378" t="s">
        <v>496</v>
      </c>
      <c r="J98" s="379"/>
      <c r="K98" s="378" t="s">
        <v>496</v>
      </c>
      <c r="L98" s="379"/>
      <c r="M98" s="380" t="s">
        <v>496</v>
      </c>
      <c r="N98" s="380"/>
      <c r="O98" s="380"/>
      <c r="P98" s="380"/>
      <c r="Q98" s="237"/>
    </row>
    <row r="99" spans="1:17" s="211" customFormat="1" ht="63.75" customHeight="1" x14ac:dyDescent="0.2">
      <c r="A99" s="975"/>
      <c r="B99" s="230" t="s">
        <v>2609</v>
      </c>
      <c r="C99" s="976"/>
      <c r="D99" s="231">
        <v>3920</v>
      </c>
      <c r="E99" s="231" t="s">
        <v>2703</v>
      </c>
      <c r="F99" s="974"/>
      <c r="G99" s="974"/>
      <c r="H99" s="251" t="s">
        <v>3543</v>
      </c>
      <c r="I99" s="378" t="s">
        <v>496</v>
      </c>
      <c r="J99" s="379"/>
      <c r="K99" s="378" t="s">
        <v>496</v>
      </c>
      <c r="L99" s="379"/>
      <c r="M99" s="380"/>
      <c r="N99" s="380"/>
      <c r="O99" s="380" t="s">
        <v>496</v>
      </c>
      <c r="P99" s="380"/>
      <c r="Q99" s="237"/>
    </row>
    <row r="100" spans="1:17" s="211" customFormat="1" ht="63.75" customHeight="1" x14ac:dyDescent="0.2">
      <c r="A100" s="975"/>
      <c r="B100" s="230" t="s">
        <v>3544</v>
      </c>
      <c r="C100" s="976"/>
      <c r="D100" s="231">
        <v>4350</v>
      </c>
      <c r="E100" s="231" t="s">
        <v>2703</v>
      </c>
      <c r="F100" s="974"/>
      <c r="G100" s="974"/>
      <c r="H100" s="251" t="s">
        <v>3545</v>
      </c>
      <c r="I100" s="378" t="s">
        <v>496</v>
      </c>
      <c r="J100" s="379"/>
      <c r="K100" s="378" t="s">
        <v>496</v>
      </c>
      <c r="L100" s="379"/>
      <c r="M100" s="380" t="s">
        <v>496</v>
      </c>
      <c r="N100" s="380"/>
      <c r="O100" s="380"/>
      <c r="P100" s="380"/>
      <c r="Q100" s="237"/>
    </row>
    <row r="101" spans="1:17" s="211" customFormat="1" ht="63.75" customHeight="1" x14ac:dyDescent="0.2">
      <c r="A101" s="975"/>
      <c r="B101" s="230" t="s">
        <v>3546</v>
      </c>
      <c r="C101" s="976"/>
      <c r="D101" s="231">
        <v>600</v>
      </c>
      <c r="E101" s="231" t="s">
        <v>2703</v>
      </c>
      <c r="F101" s="974"/>
      <c r="G101" s="974"/>
      <c r="H101" s="251" t="s">
        <v>3547</v>
      </c>
      <c r="I101" s="234" t="s">
        <v>496</v>
      </c>
      <c r="J101" s="235"/>
      <c r="K101" s="234" t="s">
        <v>496</v>
      </c>
      <c r="L101" s="235"/>
      <c r="M101" s="371"/>
      <c r="N101" s="371"/>
      <c r="O101" s="371" t="s">
        <v>496</v>
      </c>
      <c r="P101" s="371"/>
      <c r="Q101" s="237"/>
    </row>
    <row r="102" spans="1:17" s="211" customFormat="1" ht="63.75" customHeight="1" x14ac:dyDescent="0.2">
      <c r="A102" s="975"/>
      <c r="B102" s="230" t="s">
        <v>2611</v>
      </c>
      <c r="C102" s="976"/>
      <c r="D102" s="231">
        <v>500</v>
      </c>
      <c r="E102" s="231" t="s">
        <v>2703</v>
      </c>
      <c r="F102" s="974"/>
      <c r="G102" s="974"/>
      <c r="H102" s="251" t="s">
        <v>3548</v>
      </c>
      <c r="I102" s="381" t="s">
        <v>2534</v>
      </c>
      <c r="J102" s="381" t="s">
        <v>2534</v>
      </c>
      <c r="K102" s="381" t="s">
        <v>2534</v>
      </c>
      <c r="L102" s="381" t="s">
        <v>2534</v>
      </c>
      <c r="M102" s="381" t="s">
        <v>2534</v>
      </c>
      <c r="N102" s="381" t="s">
        <v>2534</v>
      </c>
      <c r="O102" s="381" t="s">
        <v>2534</v>
      </c>
      <c r="P102" s="381" t="s">
        <v>2534</v>
      </c>
      <c r="Q102" s="237" t="s">
        <v>5505</v>
      </c>
    </row>
    <row r="103" spans="1:17" s="211" customFormat="1" ht="63.75" customHeight="1" x14ac:dyDescent="0.2">
      <c r="A103" s="229" t="s">
        <v>3549</v>
      </c>
      <c r="B103" s="230" t="s">
        <v>3546</v>
      </c>
      <c r="C103" s="230" t="s">
        <v>4371</v>
      </c>
      <c r="D103" s="231">
        <v>120</v>
      </c>
      <c r="E103" s="231" t="s">
        <v>2944</v>
      </c>
      <c r="F103" s="232">
        <v>42226</v>
      </c>
      <c r="G103" s="974"/>
      <c r="H103" s="251" t="s">
        <v>3550</v>
      </c>
      <c r="I103" s="234" t="s">
        <v>496</v>
      </c>
      <c r="J103" s="235"/>
      <c r="K103" s="234" t="s">
        <v>496</v>
      </c>
      <c r="L103" s="235"/>
      <c r="M103" s="371"/>
      <c r="N103" s="371"/>
      <c r="O103" s="371" t="s">
        <v>496</v>
      </c>
      <c r="P103" s="371"/>
      <c r="Q103" s="237"/>
    </row>
    <row r="104" spans="1:17" s="211" customFormat="1" ht="63.75" customHeight="1" x14ac:dyDescent="0.2">
      <c r="A104" s="229" t="s">
        <v>3551</v>
      </c>
      <c r="B104" s="230" t="s">
        <v>3489</v>
      </c>
      <c r="C104" s="230" t="s">
        <v>4372</v>
      </c>
      <c r="D104" s="231">
        <v>1200</v>
      </c>
      <c r="E104" s="231" t="s">
        <v>2944</v>
      </c>
      <c r="F104" s="232">
        <v>42244</v>
      </c>
      <c r="G104" s="974"/>
      <c r="H104" s="251" t="s">
        <v>3552</v>
      </c>
      <c r="I104" s="234" t="s">
        <v>496</v>
      </c>
      <c r="J104" s="235"/>
      <c r="K104" s="234" t="s">
        <v>496</v>
      </c>
      <c r="L104" s="235"/>
      <c r="M104" s="371" t="s">
        <v>496</v>
      </c>
      <c r="N104" s="371"/>
      <c r="O104" s="371"/>
      <c r="P104" s="371"/>
      <c r="Q104" s="237"/>
    </row>
    <row r="105" spans="1:17" s="211" customFormat="1" ht="63.75" customHeight="1" x14ac:dyDescent="0.2">
      <c r="A105" s="229" t="s">
        <v>3551</v>
      </c>
      <c r="B105" s="230" t="s">
        <v>2581</v>
      </c>
      <c r="C105" s="230" t="s">
        <v>4373</v>
      </c>
      <c r="D105" s="231">
        <v>500</v>
      </c>
      <c r="E105" s="231" t="s">
        <v>3553</v>
      </c>
      <c r="F105" s="232">
        <v>42244</v>
      </c>
      <c r="G105" s="974"/>
      <c r="H105" s="251" t="s">
        <v>3554</v>
      </c>
      <c r="I105" s="234" t="s">
        <v>496</v>
      </c>
      <c r="J105" s="235"/>
      <c r="K105" s="234" t="s">
        <v>496</v>
      </c>
      <c r="L105" s="235"/>
      <c r="M105" s="371" t="s">
        <v>496</v>
      </c>
      <c r="N105" s="371"/>
      <c r="O105" s="371"/>
      <c r="P105" s="371"/>
      <c r="Q105" s="237"/>
    </row>
    <row r="106" spans="1:17" s="211" customFormat="1" ht="63.75" customHeight="1" x14ac:dyDescent="0.2">
      <c r="A106" s="229" t="s">
        <v>3551</v>
      </c>
      <c r="B106" s="230" t="s">
        <v>2583</v>
      </c>
      <c r="C106" s="230" t="s">
        <v>4373</v>
      </c>
      <c r="D106" s="231">
        <v>1650</v>
      </c>
      <c r="E106" s="231" t="s">
        <v>3075</v>
      </c>
      <c r="F106" s="232">
        <v>42340</v>
      </c>
      <c r="G106" s="974"/>
      <c r="H106" s="251" t="s">
        <v>3555</v>
      </c>
      <c r="I106" s="378" t="s">
        <v>496</v>
      </c>
      <c r="J106" s="379"/>
      <c r="K106" s="378" t="s">
        <v>496</v>
      </c>
      <c r="L106" s="379"/>
      <c r="M106" s="380"/>
      <c r="N106" s="380"/>
      <c r="O106" s="380" t="s">
        <v>496</v>
      </c>
      <c r="P106" s="380"/>
      <c r="Q106" s="237"/>
    </row>
    <row r="107" spans="1:17" s="211" customFormat="1" ht="63.75" customHeight="1" x14ac:dyDescent="0.2">
      <c r="A107" s="229" t="s">
        <v>3551</v>
      </c>
      <c r="B107" s="230" t="s">
        <v>3512</v>
      </c>
      <c r="C107" s="230" t="s">
        <v>4373</v>
      </c>
      <c r="D107" s="231">
        <v>3000</v>
      </c>
      <c r="E107" s="231" t="s">
        <v>3075</v>
      </c>
      <c r="F107" s="232">
        <v>42345</v>
      </c>
      <c r="G107" s="974"/>
      <c r="H107" s="251" t="s">
        <v>3556</v>
      </c>
      <c r="I107" s="378" t="s">
        <v>496</v>
      </c>
      <c r="J107" s="379"/>
      <c r="K107" s="378" t="s">
        <v>496</v>
      </c>
      <c r="L107" s="379"/>
      <c r="M107" s="380"/>
      <c r="N107" s="380"/>
      <c r="O107" s="380" t="s">
        <v>496</v>
      </c>
      <c r="P107" s="380"/>
      <c r="Q107" s="237"/>
    </row>
    <row r="108" spans="1:17" s="211" customFormat="1" ht="63.75" customHeight="1" x14ac:dyDescent="0.2">
      <c r="A108" s="229" t="s">
        <v>3557</v>
      </c>
      <c r="B108" s="230" t="s">
        <v>2584</v>
      </c>
      <c r="C108" s="230" t="s">
        <v>4373</v>
      </c>
      <c r="D108" s="231">
        <v>1380</v>
      </c>
      <c r="E108" s="231" t="s">
        <v>3075</v>
      </c>
      <c r="F108" s="232">
        <v>42352</v>
      </c>
      <c r="G108" s="974"/>
      <c r="H108" s="251" t="s">
        <v>3558</v>
      </c>
      <c r="I108" s="378" t="s">
        <v>496</v>
      </c>
      <c r="J108" s="379"/>
      <c r="K108" s="378" t="s">
        <v>496</v>
      </c>
      <c r="L108" s="379"/>
      <c r="M108" s="380"/>
      <c r="N108" s="380"/>
      <c r="O108" s="380" t="s">
        <v>496</v>
      </c>
      <c r="P108" s="380"/>
      <c r="Q108" s="237"/>
    </row>
    <row r="109" spans="1:17" s="211" customFormat="1" ht="63.75" customHeight="1" x14ac:dyDescent="0.2">
      <c r="A109" s="975" t="s">
        <v>3559</v>
      </c>
      <c r="B109" s="230" t="s">
        <v>2699</v>
      </c>
      <c r="C109" s="973" t="s">
        <v>3560</v>
      </c>
      <c r="D109" s="231">
        <v>179.31</v>
      </c>
      <c r="E109" s="231" t="s">
        <v>2703</v>
      </c>
      <c r="F109" s="232">
        <v>42073</v>
      </c>
      <c r="G109" s="233" t="s">
        <v>3561</v>
      </c>
      <c r="H109" s="251" t="s">
        <v>3562</v>
      </c>
      <c r="I109" s="234" t="s">
        <v>496</v>
      </c>
      <c r="J109" s="235"/>
      <c r="K109" s="234" t="s">
        <v>496</v>
      </c>
      <c r="L109" s="235"/>
      <c r="M109" s="371"/>
      <c r="N109" s="371"/>
      <c r="O109" s="371" t="s">
        <v>496</v>
      </c>
      <c r="P109" s="371"/>
      <c r="Q109" s="237"/>
    </row>
    <row r="110" spans="1:17" s="211" customFormat="1" ht="63.75" customHeight="1" x14ac:dyDescent="0.2">
      <c r="A110" s="975"/>
      <c r="B110" s="230" t="s">
        <v>2695</v>
      </c>
      <c r="C110" s="973"/>
      <c r="D110" s="231">
        <v>445.1</v>
      </c>
      <c r="E110" s="231" t="s">
        <v>2703</v>
      </c>
      <c r="F110" s="232">
        <v>42047</v>
      </c>
      <c r="G110" s="233" t="s">
        <v>3561</v>
      </c>
      <c r="H110" s="251" t="s">
        <v>3563</v>
      </c>
      <c r="I110" s="234" t="s">
        <v>496</v>
      </c>
      <c r="J110" s="235"/>
      <c r="K110" s="234" t="s">
        <v>496</v>
      </c>
      <c r="L110" s="235"/>
      <c r="M110" s="371"/>
      <c r="N110" s="371"/>
      <c r="O110" s="371" t="s">
        <v>496</v>
      </c>
      <c r="P110" s="371"/>
      <c r="Q110" s="237"/>
    </row>
    <row r="111" spans="1:17" s="211" customFormat="1" ht="63.75" customHeight="1" x14ac:dyDescent="0.2">
      <c r="A111" s="975"/>
      <c r="B111" s="230" t="s">
        <v>3564</v>
      </c>
      <c r="C111" s="973"/>
      <c r="D111" s="231">
        <v>260</v>
      </c>
      <c r="E111" s="231" t="s">
        <v>2703</v>
      </c>
      <c r="F111" s="232">
        <v>42073</v>
      </c>
      <c r="G111" s="233" t="s">
        <v>3565</v>
      </c>
      <c r="H111" s="251" t="s">
        <v>3566</v>
      </c>
      <c r="I111" s="234" t="s">
        <v>496</v>
      </c>
      <c r="J111" s="235"/>
      <c r="K111" s="234" t="s">
        <v>496</v>
      </c>
      <c r="L111" s="235"/>
      <c r="M111" s="371"/>
      <c r="N111" s="371"/>
      <c r="O111" s="371" t="s">
        <v>496</v>
      </c>
      <c r="P111" s="371"/>
      <c r="Q111" s="237"/>
    </row>
    <row r="112" spans="1:17" s="211" customFormat="1" ht="63.75" customHeight="1" x14ac:dyDescent="0.2">
      <c r="A112" s="975"/>
      <c r="B112" s="230" t="s">
        <v>3567</v>
      </c>
      <c r="C112" s="973"/>
      <c r="D112" s="231">
        <v>26.4</v>
      </c>
      <c r="E112" s="231" t="s">
        <v>2703</v>
      </c>
      <c r="F112" s="232">
        <v>42073</v>
      </c>
      <c r="G112" s="233" t="s">
        <v>3568</v>
      </c>
      <c r="H112" s="251" t="s">
        <v>3569</v>
      </c>
      <c r="I112" s="234" t="s">
        <v>496</v>
      </c>
      <c r="J112" s="235"/>
      <c r="K112" s="234" t="s">
        <v>496</v>
      </c>
      <c r="L112" s="235"/>
      <c r="M112" s="371"/>
      <c r="N112" s="371"/>
      <c r="O112" s="371" t="s">
        <v>496</v>
      </c>
      <c r="P112" s="371"/>
      <c r="Q112" s="237"/>
    </row>
    <row r="113" spans="1:17" s="211" customFormat="1" ht="63.75" customHeight="1" x14ac:dyDescent="0.2">
      <c r="A113" s="975"/>
      <c r="B113" s="230" t="s">
        <v>3097</v>
      </c>
      <c r="C113" s="973"/>
      <c r="D113" s="231">
        <v>122.04</v>
      </c>
      <c r="E113" s="231" t="s">
        <v>2703</v>
      </c>
      <c r="F113" s="232">
        <v>42082</v>
      </c>
      <c r="G113" s="233" t="s">
        <v>3570</v>
      </c>
      <c r="H113" s="251" t="s">
        <v>3571</v>
      </c>
      <c r="I113" s="234" t="s">
        <v>496</v>
      </c>
      <c r="J113" s="235"/>
      <c r="K113" s="234" t="s">
        <v>496</v>
      </c>
      <c r="L113" s="235"/>
      <c r="M113" s="371"/>
      <c r="N113" s="371"/>
      <c r="O113" s="371" t="s">
        <v>496</v>
      </c>
      <c r="P113" s="371"/>
      <c r="Q113" s="237"/>
    </row>
    <row r="114" spans="1:17" s="211" customFormat="1" ht="63.75" customHeight="1" x14ac:dyDescent="0.2">
      <c r="A114" s="229" t="s">
        <v>3572</v>
      </c>
      <c r="B114" s="230" t="s">
        <v>3573</v>
      </c>
      <c r="C114" s="230" t="s">
        <v>3574</v>
      </c>
      <c r="D114" s="231">
        <v>4520</v>
      </c>
      <c r="E114" s="231" t="s">
        <v>2703</v>
      </c>
      <c r="F114" s="232">
        <v>42074</v>
      </c>
      <c r="G114" s="233" t="s">
        <v>3575</v>
      </c>
      <c r="H114" s="251" t="s">
        <v>3576</v>
      </c>
      <c r="I114" s="234" t="s">
        <v>496</v>
      </c>
      <c r="J114" s="235"/>
      <c r="K114" s="234" t="s">
        <v>496</v>
      </c>
      <c r="L114" s="235"/>
      <c r="M114" s="371" t="s">
        <v>496</v>
      </c>
      <c r="N114" s="371"/>
      <c r="O114" s="371"/>
      <c r="P114" s="371"/>
      <c r="Q114" s="237"/>
    </row>
    <row r="115" spans="1:17" s="211" customFormat="1" ht="63.75" customHeight="1" x14ac:dyDescent="0.2">
      <c r="A115" s="975" t="s">
        <v>3577</v>
      </c>
      <c r="B115" s="230" t="s">
        <v>3298</v>
      </c>
      <c r="C115" s="973" t="s">
        <v>3578</v>
      </c>
      <c r="D115" s="231">
        <v>14720</v>
      </c>
      <c r="E115" s="231" t="s">
        <v>2703</v>
      </c>
      <c r="F115" s="232">
        <v>42073</v>
      </c>
      <c r="G115" s="233" t="s">
        <v>4374</v>
      </c>
      <c r="H115" s="251" t="s">
        <v>3580</v>
      </c>
      <c r="I115" s="234" t="s">
        <v>496</v>
      </c>
      <c r="J115" s="235"/>
      <c r="K115" s="234" t="s">
        <v>496</v>
      </c>
      <c r="L115" s="235"/>
      <c r="M115" s="371" t="s">
        <v>496</v>
      </c>
      <c r="N115" s="371"/>
      <c r="O115" s="371"/>
      <c r="P115" s="371"/>
      <c r="Q115" s="237"/>
    </row>
    <row r="116" spans="1:17" s="211" customFormat="1" ht="63.75" customHeight="1" x14ac:dyDescent="0.2">
      <c r="A116" s="975"/>
      <c r="B116" s="230" t="s">
        <v>3581</v>
      </c>
      <c r="C116" s="973"/>
      <c r="D116" s="231">
        <v>22080</v>
      </c>
      <c r="E116" s="231" t="s">
        <v>2703</v>
      </c>
      <c r="F116" s="232">
        <v>42073</v>
      </c>
      <c r="G116" s="233" t="s">
        <v>4374</v>
      </c>
      <c r="H116" s="251" t="s">
        <v>3582</v>
      </c>
      <c r="I116" s="378" t="s">
        <v>496</v>
      </c>
      <c r="J116" s="379"/>
      <c r="K116" s="378" t="s">
        <v>496</v>
      </c>
      <c r="L116" s="379"/>
      <c r="M116" s="380"/>
      <c r="N116" s="380"/>
      <c r="O116" s="380" t="s">
        <v>496</v>
      </c>
      <c r="P116" s="274"/>
      <c r="Q116" s="237"/>
    </row>
    <row r="117" spans="1:17" s="211" customFormat="1" ht="63.75" customHeight="1" x14ac:dyDescent="0.2">
      <c r="A117" s="229" t="s">
        <v>3583</v>
      </c>
      <c r="B117" s="230" t="s">
        <v>3584</v>
      </c>
      <c r="C117" s="230" t="s">
        <v>2846</v>
      </c>
      <c r="D117" s="231">
        <v>2141.39</v>
      </c>
      <c r="E117" s="231" t="s">
        <v>2703</v>
      </c>
      <c r="F117" s="232">
        <v>42072</v>
      </c>
      <c r="G117" s="233" t="s">
        <v>3585</v>
      </c>
      <c r="H117" s="251" t="s">
        <v>3586</v>
      </c>
      <c r="I117" s="234" t="s">
        <v>496</v>
      </c>
      <c r="J117" s="235"/>
      <c r="K117" s="234" t="s">
        <v>496</v>
      </c>
      <c r="L117" s="235"/>
      <c r="M117" s="371" t="s">
        <v>496</v>
      </c>
      <c r="N117" s="340"/>
      <c r="O117" s="340"/>
      <c r="P117" s="340"/>
      <c r="Q117" s="237"/>
    </row>
    <row r="118" spans="1:17" s="211" customFormat="1" ht="63.75" customHeight="1" x14ac:dyDescent="0.2">
      <c r="A118" s="975" t="s">
        <v>3587</v>
      </c>
      <c r="B118" s="230" t="s">
        <v>2562</v>
      </c>
      <c r="C118" s="973" t="s">
        <v>2568</v>
      </c>
      <c r="D118" s="231">
        <v>4405</v>
      </c>
      <c r="E118" s="231" t="s">
        <v>2703</v>
      </c>
      <c r="F118" s="974">
        <v>42073</v>
      </c>
      <c r="G118" s="978" t="s">
        <v>3579</v>
      </c>
      <c r="H118" s="251" t="s">
        <v>3588</v>
      </c>
      <c r="I118" s="378" t="s">
        <v>496</v>
      </c>
      <c r="J118" s="379"/>
      <c r="K118" s="378" t="s">
        <v>496</v>
      </c>
      <c r="L118" s="379"/>
      <c r="M118" s="380" t="s">
        <v>496</v>
      </c>
      <c r="N118" s="380"/>
      <c r="O118" s="380"/>
      <c r="P118" s="380"/>
      <c r="Q118" s="237"/>
    </row>
    <row r="119" spans="1:17" s="211" customFormat="1" ht="63.75" customHeight="1" x14ac:dyDescent="0.2">
      <c r="A119" s="975"/>
      <c r="B119" s="230" t="s">
        <v>3589</v>
      </c>
      <c r="C119" s="973"/>
      <c r="D119" s="231">
        <v>5000</v>
      </c>
      <c r="E119" s="231" t="s">
        <v>2703</v>
      </c>
      <c r="F119" s="974"/>
      <c r="G119" s="978"/>
      <c r="H119" s="251" t="s">
        <v>3590</v>
      </c>
      <c r="I119" s="378" t="s">
        <v>496</v>
      </c>
      <c r="J119" s="379"/>
      <c r="K119" s="378" t="s">
        <v>496</v>
      </c>
      <c r="L119" s="379"/>
      <c r="M119" s="380"/>
      <c r="N119" s="380"/>
      <c r="O119" s="380" t="s">
        <v>496</v>
      </c>
      <c r="P119" s="380"/>
      <c r="Q119" s="237"/>
    </row>
    <row r="120" spans="1:17" s="211" customFormat="1" ht="63.75" customHeight="1" x14ac:dyDescent="0.2">
      <c r="A120" s="975"/>
      <c r="B120" s="230" t="s">
        <v>3518</v>
      </c>
      <c r="C120" s="973"/>
      <c r="D120" s="231">
        <v>500</v>
      </c>
      <c r="E120" s="231" t="s">
        <v>2703</v>
      </c>
      <c r="F120" s="974"/>
      <c r="G120" s="978"/>
      <c r="H120" s="251" t="s">
        <v>3591</v>
      </c>
      <c r="I120" s="378" t="s">
        <v>496</v>
      </c>
      <c r="J120" s="379"/>
      <c r="K120" s="378" t="s">
        <v>496</v>
      </c>
      <c r="L120" s="379"/>
      <c r="M120" s="380"/>
      <c r="N120" s="380"/>
      <c r="O120" s="380" t="s">
        <v>496</v>
      </c>
      <c r="P120" s="274"/>
      <c r="Q120" s="237"/>
    </row>
    <row r="121" spans="1:17" s="211" customFormat="1" ht="63.75" customHeight="1" x14ac:dyDescent="0.2">
      <c r="A121" s="975" t="s">
        <v>3592</v>
      </c>
      <c r="B121" s="230" t="s">
        <v>3503</v>
      </c>
      <c r="C121" s="973" t="s">
        <v>2568</v>
      </c>
      <c r="D121" s="231">
        <v>500</v>
      </c>
      <c r="E121" s="231" t="s">
        <v>2703</v>
      </c>
      <c r="F121" s="974">
        <v>42074</v>
      </c>
      <c r="G121" s="978" t="s">
        <v>3579</v>
      </c>
      <c r="H121" s="251" t="s">
        <v>3593</v>
      </c>
      <c r="I121" s="378" t="s">
        <v>496</v>
      </c>
      <c r="J121" s="379"/>
      <c r="K121" s="378" t="s">
        <v>496</v>
      </c>
      <c r="L121" s="379"/>
      <c r="M121" s="380"/>
      <c r="N121" s="380"/>
      <c r="O121" s="380" t="s">
        <v>496</v>
      </c>
      <c r="P121" s="380"/>
      <c r="Q121" s="237"/>
    </row>
    <row r="122" spans="1:17" s="211" customFormat="1" ht="63.75" customHeight="1" x14ac:dyDescent="0.2">
      <c r="A122" s="975"/>
      <c r="B122" s="230" t="s">
        <v>3501</v>
      </c>
      <c r="C122" s="973"/>
      <c r="D122" s="231">
        <v>200</v>
      </c>
      <c r="E122" s="231" t="s">
        <v>2703</v>
      </c>
      <c r="F122" s="974"/>
      <c r="G122" s="978"/>
      <c r="H122" s="251" t="s">
        <v>3594</v>
      </c>
      <c r="I122" s="378" t="s">
        <v>496</v>
      </c>
      <c r="J122" s="379"/>
      <c r="K122" s="378" t="s">
        <v>496</v>
      </c>
      <c r="L122" s="379"/>
      <c r="M122" s="380"/>
      <c r="N122" s="380"/>
      <c r="O122" s="380" t="s">
        <v>496</v>
      </c>
      <c r="P122" s="380"/>
      <c r="Q122" s="237"/>
    </row>
    <row r="123" spans="1:17" s="211" customFormat="1" ht="63.75" customHeight="1" x14ac:dyDescent="0.2">
      <c r="A123" s="975"/>
      <c r="B123" s="230" t="s">
        <v>3595</v>
      </c>
      <c r="C123" s="973"/>
      <c r="D123" s="231">
        <v>45237</v>
      </c>
      <c r="E123" s="231" t="s">
        <v>2703</v>
      </c>
      <c r="F123" s="974"/>
      <c r="G123" s="978"/>
      <c r="H123" s="251" t="s">
        <v>3596</v>
      </c>
      <c r="I123" s="378" t="s">
        <v>496</v>
      </c>
      <c r="J123" s="379"/>
      <c r="K123" s="378" t="s">
        <v>496</v>
      </c>
      <c r="L123" s="379"/>
      <c r="M123" s="380"/>
      <c r="N123" s="380"/>
      <c r="O123" s="380" t="s">
        <v>496</v>
      </c>
      <c r="P123" s="274"/>
      <c r="Q123" s="237"/>
    </row>
    <row r="124" spans="1:17" s="211" customFormat="1" ht="63.75" customHeight="1" x14ac:dyDescent="0.2">
      <c r="A124" s="975" t="s">
        <v>3597</v>
      </c>
      <c r="B124" s="230" t="s">
        <v>3598</v>
      </c>
      <c r="C124" s="973" t="s">
        <v>3599</v>
      </c>
      <c r="D124" s="231">
        <v>22000</v>
      </c>
      <c r="E124" s="231" t="s">
        <v>2703</v>
      </c>
      <c r="F124" s="974">
        <v>42069</v>
      </c>
      <c r="G124" s="233" t="s">
        <v>3579</v>
      </c>
      <c r="H124" s="251" t="s">
        <v>3600</v>
      </c>
      <c r="I124" s="378" t="s">
        <v>496</v>
      </c>
      <c r="J124" s="379"/>
      <c r="K124" s="378" t="s">
        <v>496</v>
      </c>
      <c r="L124" s="379"/>
      <c r="M124" s="380" t="s">
        <v>496</v>
      </c>
      <c r="N124" s="380"/>
      <c r="O124" s="380"/>
      <c r="P124" s="380"/>
      <c r="Q124" s="237"/>
    </row>
    <row r="125" spans="1:17" s="211" customFormat="1" ht="63.75" customHeight="1" x14ac:dyDescent="0.2">
      <c r="A125" s="975"/>
      <c r="B125" s="230" t="s">
        <v>2557</v>
      </c>
      <c r="C125" s="973"/>
      <c r="D125" s="231">
        <v>5000</v>
      </c>
      <c r="E125" s="231" t="s">
        <v>2703</v>
      </c>
      <c r="F125" s="974"/>
      <c r="G125" s="233" t="s">
        <v>3579</v>
      </c>
      <c r="H125" s="251" t="s">
        <v>3601</v>
      </c>
      <c r="I125" s="378" t="s">
        <v>496</v>
      </c>
      <c r="J125" s="379"/>
      <c r="K125" s="378" t="s">
        <v>496</v>
      </c>
      <c r="L125" s="379"/>
      <c r="M125" s="380" t="s">
        <v>496</v>
      </c>
      <c r="N125" s="380"/>
      <c r="O125" s="380"/>
      <c r="P125" s="380"/>
      <c r="Q125" s="237"/>
    </row>
    <row r="126" spans="1:17" s="211" customFormat="1" ht="63.75" customHeight="1" x14ac:dyDescent="0.2">
      <c r="A126" s="975"/>
      <c r="B126" s="230" t="s">
        <v>3602</v>
      </c>
      <c r="C126" s="973"/>
      <c r="D126" s="231">
        <v>3000</v>
      </c>
      <c r="E126" s="231" t="s">
        <v>2703</v>
      </c>
      <c r="F126" s="974"/>
      <c r="G126" s="233" t="s">
        <v>3603</v>
      </c>
      <c r="H126" s="251" t="s">
        <v>3604</v>
      </c>
      <c r="I126" s="234" t="s">
        <v>496</v>
      </c>
      <c r="J126" s="235"/>
      <c r="K126" s="234" t="s">
        <v>496</v>
      </c>
      <c r="L126" s="235"/>
      <c r="M126" s="371"/>
      <c r="N126" s="371"/>
      <c r="O126" s="371" t="s">
        <v>496</v>
      </c>
      <c r="P126" s="371"/>
      <c r="Q126" s="237"/>
    </row>
    <row r="127" spans="1:17" s="211" customFormat="1" ht="63.75" customHeight="1" x14ac:dyDescent="0.2">
      <c r="A127" s="975" t="s">
        <v>3605</v>
      </c>
      <c r="B127" s="230" t="s">
        <v>2557</v>
      </c>
      <c r="C127" s="973" t="s">
        <v>2558</v>
      </c>
      <c r="D127" s="231">
        <v>10408</v>
      </c>
      <c r="E127" s="231" t="s">
        <v>2703</v>
      </c>
      <c r="F127" s="974">
        <v>42076</v>
      </c>
      <c r="G127" s="973" t="s">
        <v>3606</v>
      </c>
      <c r="H127" s="251" t="s">
        <v>3607</v>
      </c>
      <c r="I127" s="378" t="s">
        <v>496</v>
      </c>
      <c r="J127" s="379"/>
      <c r="K127" s="378" t="s">
        <v>496</v>
      </c>
      <c r="L127" s="379"/>
      <c r="M127" s="380" t="s">
        <v>496</v>
      </c>
      <c r="N127" s="380"/>
      <c r="O127" s="380"/>
      <c r="P127" s="380"/>
      <c r="Q127" s="237"/>
    </row>
    <row r="128" spans="1:17" s="211" customFormat="1" ht="63.75" customHeight="1" x14ac:dyDescent="0.2">
      <c r="A128" s="975"/>
      <c r="B128" s="230" t="s">
        <v>3598</v>
      </c>
      <c r="C128" s="973"/>
      <c r="D128" s="231">
        <v>6940</v>
      </c>
      <c r="E128" s="231" t="s">
        <v>2703</v>
      </c>
      <c r="F128" s="974"/>
      <c r="G128" s="973"/>
      <c r="H128" s="251" t="s">
        <v>3608</v>
      </c>
      <c r="I128" s="378" t="s">
        <v>496</v>
      </c>
      <c r="J128" s="379"/>
      <c r="K128" s="378" t="s">
        <v>496</v>
      </c>
      <c r="L128" s="379"/>
      <c r="M128" s="380" t="s">
        <v>496</v>
      </c>
      <c r="N128" s="380"/>
      <c r="O128" s="380"/>
      <c r="P128" s="380"/>
      <c r="Q128" s="237"/>
    </row>
    <row r="129" spans="1:17" s="211" customFormat="1" ht="63.75" customHeight="1" x14ac:dyDescent="0.2">
      <c r="A129" s="975"/>
      <c r="B129" s="230" t="s">
        <v>3609</v>
      </c>
      <c r="C129" s="973"/>
      <c r="D129" s="231">
        <v>2000</v>
      </c>
      <c r="E129" s="231" t="s">
        <v>2703</v>
      </c>
      <c r="F129" s="974"/>
      <c r="G129" s="973"/>
      <c r="H129" s="251" t="s">
        <v>3610</v>
      </c>
      <c r="I129" s="378" t="s">
        <v>496</v>
      </c>
      <c r="J129" s="379"/>
      <c r="K129" s="378" t="s">
        <v>496</v>
      </c>
      <c r="L129" s="379"/>
      <c r="M129" s="380"/>
      <c r="N129" s="380"/>
      <c r="O129" s="380" t="s">
        <v>496</v>
      </c>
      <c r="P129" s="274"/>
      <c r="Q129" s="237"/>
    </row>
    <row r="130" spans="1:17" s="211" customFormat="1" ht="63.75" customHeight="1" x14ac:dyDescent="0.2">
      <c r="A130" s="229" t="s">
        <v>3611</v>
      </c>
      <c r="B130" s="230" t="s">
        <v>3612</v>
      </c>
      <c r="C130" s="230" t="s">
        <v>2721</v>
      </c>
      <c r="D130" s="231">
        <v>6508.8</v>
      </c>
      <c r="E130" s="231" t="s">
        <v>2703</v>
      </c>
      <c r="F130" s="232">
        <v>42067</v>
      </c>
      <c r="G130" s="233" t="s">
        <v>3613</v>
      </c>
      <c r="H130" s="251" t="s">
        <v>3614</v>
      </c>
      <c r="I130" s="234" t="s">
        <v>496</v>
      </c>
      <c r="J130" s="235"/>
      <c r="K130" s="234" t="s">
        <v>496</v>
      </c>
      <c r="L130" s="235"/>
      <c r="M130" s="371"/>
      <c r="N130" s="371"/>
      <c r="O130" s="371" t="s">
        <v>496</v>
      </c>
      <c r="P130" s="371"/>
      <c r="Q130" s="237"/>
    </row>
    <row r="131" spans="1:17" s="211" customFormat="1" ht="63.75" customHeight="1" x14ac:dyDescent="0.2">
      <c r="A131" s="975" t="s">
        <v>3615</v>
      </c>
      <c r="B131" s="230" t="s">
        <v>2555</v>
      </c>
      <c r="C131" s="973" t="s">
        <v>2823</v>
      </c>
      <c r="D131" s="231">
        <v>75.709999999999994</v>
      </c>
      <c r="E131" s="231" t="s">
        <v>2703</v>
      </c>
      <c r="F131" s="232">
        <v>42075</v>
      </c>
      <c r="G131" s="978" t="s">
        <v>3616</v>
      </c>
      <c r="H131" s="251" t="s">
        <v>3617</v>
      </c>
      <c r="I131" s="234" t="s">
        <v>496</v>
      </c>
      <c r="J131" s="235"/>
      <c r="K131" s="234" t="s">
        <v>496</v>
      </c>
      <c r="L131" s="235"/>
      <c r="M131" s="371" t="s">
        <v>496</v>
      </c>
      <c r="N131" s="371"/>
      <c r="O131" s="371"/>
      <c r="P131" s="371"/>
      <c r="Q131" s="237"/>
    </row>
    <row r="132" spans="1:17" s="211" customFormat="1" ht="63.75" customHeight="1" x14ac:dyDescent="0.2">
      <c r="A132" s="975"/>
      <c r="B132" s="230" t="s">
        <v>3618</v>
      </c>
      <c r="C132" s="973"/>
      <c r="D132" s="231">
        <v>760</v>
      </c>
      <c r="E132" s="231" t="s">
        <v>2703</v>
      </c>
      <c r="F132" s="232">
        <v>42075</v>
      </c>
      <c r="G132" s="978"/>
      <c r="H132" s="251" t="s">
        <v>3619</v>
      </c>
      <c r="I132" s="234" t="s">
        <v>496</v>
      </c>
      <c r="J132" s="235"/>
      <c r="K132" s="234" t="s">
        <v>496</v>
      </c>
      <c r="L132" s="235"/>
      <c r="M132" s="371"/>
      <c r="N132" s="371"/>
      <c r="O132" s="371" t="s">
        <v>496</v>
      </c>
      <c r="P132" s="371"/>
      <c r="Q132" s="237"/>
    </row>
    <row r="133" spans="1:17" s="211" customFormat="1" ht="63.75" customHeight="1" x14ac:dyDescent="0.2">
      <c r="A133" s="975" t="s">
        <v>3620</v>
      </c>
      <c r="B133" s="230" t="s">
        <v>3621</v>
      </c>
      <c r="C133" s="976" t="s">
        <v>2815</v>
      </c>
      <c r="D133" s="231">
        <v>237.3</v>
      </c>
      <c r="E133" s="231" t="s">
        <v>2703</v>
      </c>
      <c r="F133" s="974">
        <v>42079</v>
      </c>
      <c r="G133" s="974" t="s">
        <v>3622</v>
      </c>
      <c r="H133" s="251" t="s">
        <v>3623</v>
      </c>
      <c r="I133" s="234" t="s">
        <v>496</v>
      </c>
      <c r="J133" s="235"/>
      <c r="K133" s="234" t="s">
        <v>496</v>
      </c>
      <c r="L133" s="235"/>
      <c r="M133" s="371" t="s">
        <v>496</v>
      </c>
      <c r="N133" s="371"/>
      <c r="O133" s="371"/>
      <c r="P133" s="371"/>
      <c r="Q133" s="237"/>
    </row>
    <row r="134" spans="1:17" s="211" customFormat="1" ht="63.75" customHeight="1" x14ac:dyDescent="0.2">
      <c r="A134" s="975"/>
      <c r="B134" s="230" t="s">
        <v>3624</v>
      </c>
      <c r="C134" s="976"/>
      <c r="D134" s="231">
        <v>84.75</v>
      </c>
      <c r="E134" s="231" t="s">
        <v>2703</v>
      </c>
      <c r="F134" s="974"/>
      <c r="G134" s="974"/>
      <c r="H134" s="251" t="s">
        <v>3625</v>
      </c>
      <c r="I134" s="234" t="s">
        <v>496</v>
      </c>
      <c r="J134" s="235"/>
      <c r="K134" s="234" t="s">
        <v>496</v>
      </c>
      <c r="L134" s="235"/>
      <c r="M134" s="371" t="s">
        <v>496</v>
      </c>
      <c r="N134" s="371"/>
      <c r="O134" s="371"/>
      <c r="P134" s="371"/>
      <c r="Q134" s="237"/>
    </row>
    <row r="135" spans="1:17" s="211" customFormat="1" ht="63.75" customHeight="1" x14ac:dyDescent="0.2">
      <c r="A135" s="975"/>
      <c r="B135" s="230" t="s">
        <v>3398</v>
      </c>
      <c r="C135" s="976"/>
      <c r="D135" s="231">
        <v>284.25</v>
      </c>
      <c r="E135" s="231" t="s">
        <v>2703</v>
      </c>
      <c r="F135" s="974"/>
      <c r="G135" s="974"/>
      <c r="H135" s="251" t="s">
        <v>3626</v>
      </c>
      <c r="I135" s="234" t="s">
        <v>496</v>
      </c>
      <c r="J135" s="235"/>
      <c r="K135" s="234" t="s">
        <v>496</v>
      </c>
      <c r="L135" s="235"/>
      <c r="M135" s="371" t="s">
        <v>496</v>
      </c>
      <c r="N135" s="371"/>
      <c r="O135" s="371"/>
      <c r="P135" s="371"/>
      <c r="Q135" s="237"/>
    </row>
    <row r="136" spans="1:17" s="211" customFormat="1" ht="63.75" customHeight="1" x14ac:dyDescent="0.2">
      <c r="A136" s="975"/>
      <c r="B136" s="230" t="s">
        <v>2821</v>
      </c>
      <c r="C136" s="976"/>
      <c r="D136" s="231">
        <v>406.8</v>
      </c>
      <c r="E136" s="231" t="s">
        <v>2703</v>
      </c>
      <c r="F136" s="974"/>
      <c r="G136" s="974"/>
      <c r="H136" s="251" t="s">
        <v>3627</v>
      </c>
      <c r="I136" s="234" t="s">
        <v>496</v>
      </c>
      <c r="J136" s="235"/>
      <c r="K136" s="234" t="s">
        <v>496</v>
      </c>
      <c r="L136" s="235"/>
      <c r="M136" s="371" t="s">
        <v>496</v>
      </c>
      <c r="N136" s="371"/>
      <c r="O136" s="371"/>
      <c r="P136" s="371"/>
      <c r="Q136" s="237"/>
    </row>
    <row r="137" spans="1:17" s="211" customFormat="1" ht="63.75" customHeight="1" x14ac:dyDescent="0.2">
      <c r="A137" s="975"/>
      <c r="B137" s="230" t="s">
        <v>3628</v>
      </c>
      <c r="C137" s="976"/>
      <c r="D137" s="231">
        <v>514</v>
      </c>
      <c r="E137" s="231" t="s">
        <v>2703</v>
      </c>
      <c r="F137" s="974"/>
      <c r="G137" s="974"/>
      <c r="H137" s="251" t="s">
        <v>3629</v>
      </c>
      <c r="I137" s="234" t="s">
        <v>496</v>
      </c>
      <c r="J137" s="235"/>
      <c r="K137" s="234" t="s">
        <v>496</v>
      </c>
      <c r="L137" s="235"/>
      <c r="M137" s="371" t="s">
        <v>496</v>
      </c>
      <c r="N137" s="371"/>
      <c r="O137" s="371"/>
      <c r="P137" s="371"/>
      <c r="Q137" s="237"/>
    </row>
    <row r="138" spans="1:17" s="211" customFormat="1" ht="63.75" customHeight="1" x14ac:dyDescent="0.2">
      <c r="A138" s="975"/>
      <c r="B138" s="230" t="s">
        <v>2673</v>
      </c>
      <c r="C138" s="976"/>
      <c r="D138" s="231">
        <v>271.2</v>
      </c>
      <c r="E138" s="231" t="s">
        <v>2703</v>
      </c>
      <c r="F138" s="974"/>
      <c r="G138" s="974"/>
      <c r="H138" s="251" t="s">
        <v>3630</v>
      </c>
      <c r="I138" s="234" t="s">
        <v>496</v>
      </c>
      <c r="J138" s="235"/>
      <c r="K138" s="234" t="s">
        <v>496</v>
      </c>
      <c r="L138" s="235"/>
      <c r="M138" s="371" t="s">
        <v>496</v>
      </c>
      <c r="N138" s="371"/>
      <c r="O138" s="371"/>
      <c r="P138" s="371"/>
      <c r="Q138" s="237"/>
    </row>
    <row r="139" spans="1:17" s="211" customFormat="1" ht="63.75" customHeight="1" x14ac:dyDescent="0.2">
      <c r="A139" s="975"/>
      <c r="B139" s="230" t="s">
        <v>3631</v>
      </c>
      <c r="C139" s="976"/>
      <c r="D139" s="231">
        <v>480.25</v>
      </c>
      <c r="E139" s="231" t="s">
        <v>2703</v>
      </c>
      <c r="F139" s="974"/>
      <c r="G139" s="974"/>
      <c r="H139" s="251" t="s">
        <v>3632</v>
      </c>
      <c r="I139" s="234" t="s">
        <v>496</v>
      </c>
      <c r="J139" s="235"/>
      <c r="K139" s="234" t="s">
        <v>496</v>
      </c>
      <c r="L139" s="235"/>
      <c r="M139" s="371" t="s">
        <v>496</v>
      </c>
      <c r="N139" s="371"/>
      <c r="O139" s="371"/>
      <c r="P139" s="371"/>
      <c r="Q139" s="237"/>
    </row>
    <row r="140" spans="1:17" s="211" customFormat="1" ht="63.75" customHeight="1" x14ac:dyDescent="0.2">
      <c r="A140" s="975"/>
      <c r="B140" s="230" t="s">
        <v>2819</v>
      </c>
      <c r="C140" s="976"/>
      <c r="D140" s="231">
        <v>82.95</v>
      </c>
      <c r="E140" s="231" t="s">
        <v>2703</v>
      </c>
      <c r="F140" s="974"/>
      <c r="G140" s="974"/>
      <c r="H140" s="251" t="s">
        <v>3633</v>
      </c>
      <c r="I140" s="234" t="s">
        <v>496</v>
      </c>
      <c r="J140" s="235"/>
      <c r="K140" s="234" t="s">
        <v>496</v>
      </c>
      <c r="L140" s="235"/>
      <c r="M140" s="371" t="s">
        <v>496</v>
      </c>
      <c r="N140" s="371"/>
      <c r="O140" s="371"/>
      <c r="P140" s="371"/>
      <c r="Q140" s="237"/>
    </row>
    <row r="141" spans="1:17" s="211" customFormat="1" ht="63.75" customHeight="1" x14ac:dyDescent="0.2">
      <c r="A141" s="975"/>
      <c r="B141" s="230" t="s">
        <v>3634</v>
      </c>
      <c r="C141" s="976"/>
      <c r="D141" s="231">
        <v>474.5</v>
      </c>
      <c r="E141" s="231" t="s">
        <v>2703</v>
      </c>
      <c r="F141" s="974"/>
      <c r="G141" s="974"/>
      <c r="H141" s="251" t="s">
        <v>3635</v>
      </c>
      <c r="I141" s="234" t="s">
        <v>496</v>
      </c>
      <c r="J141" s="235"/>
      <c r="K141" s="234" t="s">
        <v>496</v>
      </c>
      <c r="L141" s="235"/>
      <c r="M141" s="371" t="s">
        <v>496</v>
      </c>
      <c r="N141" s="371"/>
      <c r="O141" s="371"/>
      <c r="P141" s="371"/>
      <c r="Q141" s="237"/>
    </row>
    <row r="142" spans="1:17" s="211" customFormat="1" ht="63.75" customHeight="1" x14ac:dyDescent="0.2">
      <c r="A142" s="229" t="s">
        <v>3636</v>
      </c>
      <c r="B142" s="230" t="s">
        <v>3637</v>
      </c>
      <c r="C142" s="230" t="s">
        <v>3638</v>
      </c>
      <c r="D142" s="231">
        <v>2000</v>
      </c>
      <c r="E142" s="231" t="s">
        <v>2703</v>
      </c>
      <c r="F142" s="232">
        <v>42088</v>
      </c>
      <c r="G142" s="233" t="s">
        <v>3639</v>
      </c>
      <c r="H142" s="251" t="s">
        <v>3640</v>
      </c>
      <c r="I142" s="378"/>
      <c r="J142" s="378" t="s">
        <v>496</v>
      </c>
      <c r="K142" s="378"/>
      <c r="L142" s="378" t="s">
        <v>496</v>
      </c>
      <c r="M142" s="380"/>
      <c r="N142" s="380"/>
      <c r="O142" s="380"/>
      <c r="P142" s="380" t="s">
        <v>496</v>
      </c>
      <c r="Q142" s="237"/>
    </row>
    <row r="143" spans="1:17" s="211" customFormat="1" ht="63.75" customHeight="1" x14ac:dyDescent="0.2">
      <c r="A143" s="229" t="s">
        <v>3641</v>
      </c>
      <c r="B143" s="230" t="s">
        <v>3642</v>
      </c>
      <c r="C143" s="230" t="s">
        <v>3642</v>
      </c>
      <c r="D143" s="231" t="s">
        <v>2534</v>
      </c>
      <c r="E143" s="231" t="s">
        <v>2534</v>
      </c>
      <c r="F143" s="232" t="s">
        <v>2534</v>
      </c>
      <c r="G143" s="232" t="s">
        <v>2534</v>
      </c>
      <c r="H143" s="251" t="s">
        <v>2534</v>
      </c>
      <c r="I143" s="338" t="s">
        <v>2534</v>
      </c>
      <c r="J143" s="338" t="s">
        <v>2534</v>
      </c>
      <c r="K143" s="338" t="s">
        <v>2534</v>
      </c>
      <c r="L143" s="338" t="s">
        <v>2534</v>
      </c>
      <c r="M143" s="340" t="s">
        <v>2534</v>
      </c>
      <c r="N143" s="340" t="s">
        <v>2534</v>
      </c>
      <c r="O143" s="340" t="s">
        <v>2534</v>
      </c>
      <c r="P143" s="340" t="s">
        <v>2534</v>
      </c>
      <c r="Q143" s="271" t="s">
        <v>3642</v>
      </c>
    </row>
    <row r="144" spans="1:17" s="211" customFormat="1" ht="63.75" customHeight="1" x14ac:dyDescent="0.2">
      <c r="A144" s="975" t="s">
        <v>3643</v>
      </c>
      <c r="B144" s="230" t="s">
        <v>2555</v>
      </c>
      <c r="C144" s="973" t="s">
        <v>2737</v>
      </c>
      <c r="D144" s="231">
        <v>180.31</v>
      </c>
      <c r="E144" s="231" t="s">
        <v>2703</v>
      </c>
      <c r="F144" s="974">
        <v>42069</v>
      </c>
      <c r="G144" s="977" t="s">
        <v>3644</v>
      </c>
      <c r="H144" s="251" t="s">
        <v>3645</v>
      </c>
      <c r="I144" s="234" t="s">
        <v>496</v>
      </c>
      <c r="J144" s="235"/>
      <c r="K144" s="234" t="s">
        <v>496</v>
      </c>
      <c r="L144" s="235"/>
      <c r="M144" s="371" t="s">
        <v>496</v>
      </c>
      <c r="N144" s="371"/>
      <c r="O144" s="371"/>
      <c r="P144" s="371"/>
      <c r="Q144" s="237"/>
    </row>
    <row r="145" spans="1:17" s="211" customFormat="1" ht="63.75" customHeight="1" x14ac:dyDescent="0.2">
      <c r="A145" s="975"/>
      <c r="B145" s="230" t="s">
        <v>2554</v>
      </c>
      <c r="C145" s="973"/>
      <c r="D145" s="231">
        <v>211.88</v>
      </c>
      <c r="E145" s="231" t="s">
        <v>2703</v>
      </c>
      <c r="F145" s="974"/>
      <c r="G145" s="977"/>
      <c r="H145" s="251" t="s">
        <v>3646</v>
      </c>
      <c r="I145" s="234" t="s">
        <v>496</v>
      </c>
      <c r="J145" s="235"/>
      <c r="K145" s="234" t="s">
        <v>496</v>
      </c>
      <c r="L145" s="235"/>
      <c r="M145" s="371" t="s">
        <v>496</v>
      </c>
      <c r="N145" s="371"/>
      <c r="O145" s="371"/>
      <c r="P145" s="371"/>
      <c r="Q145" s="237"/>
    </row>
    <row r="146" spans="1:17" s="211" customFormat="1" ht="63.75" customHeight="1" x14ac:dyDescent="0.2">
      <c r="A146" s="975" t="s">
        <v>3647</v>
      </c>
      <c r="B146" s="230" t="s">
        <v>3648</v>
      </c>
      <c r="C146" s="973" t="s">
        <v>2690</v>
      </c>
      <c r="D146" s="231">
        <v>960</v>
      </c>
      <c r="E146" s="231" t="s">
        <v>2827</v>
      </c>
      <c r="F146" s="974">
        <v>42111</v>
      </c>
      <c r="G146" s="233" t="s">
        <v>3649</v>
      </c>
      <c r="H146" s="251" t="s">
        <v>3650</v>
      </c>
      <c r="I146" s="234" t="s">
        <v>496</v>
      </c>
      <c r="J146" s="235"/>
      <c r="K146" s="234" t="s">
        <v>496</v>
      </c>
      <c r="L146" s="235"/>
      <c r="M146" s="371" t="s">
        <v>496</v>
      </c>
      <c r="N146" s="371"/>
      <c r="O146" s="371"/>
      <c r="P146" s="371"/>
      <c r="Q146" s="237"/>
    </row>
    <row r="147" spans="1:17" s="211" customFormat="1" ht="63.75" customHeight="1" x14ac:dyDescent="0.2">
      <c r="A147" s="975"/>
      <c r="B147" s="230" t="s">
        <v>3651</v>
      </c>
      <c r="C147" s="973"/>
      <c r="D147" s="231">
        <v>203.45</v>
      </c>
      <c r="E147" s="231" t="s">
        <v>2827</v>
      </c>
      <c r="F147" s="974"/>
      <c r="G147" s="233" t="s">
        <v>3652</v>
      </c>
      <c r="H147" s="251" t="s">
        <v>3653</v>
      </c>
      <c r="I147" s="234" t="s">
        <v>496</v>
      </c>
      <c r="J147" s="235"/>
      <c r="K147" s="234" t="s">
        <v>496</v>
      </c>
      <c r="L147" s="235"/>
      <c r="M147" s="371"/>
      <c r="N147" s="371"/>
      <c r="O147" s="371" t="s">
        <v>496</v>
      </c>
      <c r="P147" s="371"/>
      <c r="Q147" s="237"/>
    </row>
    <row r="148" spans="1:17" s="211" customFormat="1" ht="63.75" customHeight="1" x14ac:dyDescent="0.2">
      <c r="A148" s="975"/>
      <c r="B148" s="230" t="s">
        <v>3654</v>
      </c>
      <c r="C148" s="973"/>
      <c r="D148" s="231">
        <v>515.4</v>
      </c>
      <c r="E148" s="231" t="s">
        <v>2827</v>
      </c>
      <c r="F148" s="974"/>
      <c r="G148" s="233" t="s">
        <v>3655</v>
      </c>
      <c r="H148" s="251" t="s">
        <v>3656</v>
      </c>
      <c r="I148" s="234" t="s">
        <v>496</v>
      </c>
      <c r="J148" s="235"/>
      <c r="K148" s="234" t="s">
        <v>496</v>
      </c>
      <c r="L148" s="235"/>
      <c r="M148" s="371" t="s">
        <v>496</v>
      </c>
      <c r="N148" s="371"/>
      <c r="O148" s="371"/>
      <c r="P148" s="371"/>
      <c r="Q148" s="237"/>
    </row>
    <row r="149" spans="1:17" s="211" customFormat="1" ht="63.75" customHeight="1" x14ac:dyDescent="0.2">
      <c r="A149" s="975"/>
      <c r="B149" s="230" t="s">
        <v>3657</v>
      </c>
      <c r="C149" s="973"/>
      <c r="D149" s="231">
        <v>113</v>
      </c>
      <c r="E149" s="231" t="s">
        <v>2827</v>
      </c>
      <c r="F149" s="974"/>
      <c r="G149" s="233" t="s">
        <v>3658</v>
      </c>
      <c r="H149" s="251" t="s">
        <v>3659</v>
      </c>
      <c r="I149" s="234" t="s">
        <v>496</v>
      </c>
      <c r="J149" s="235"/>
      <c r="K149" s="234" t="s">
        <v>496</v>
      </c>
      <c r="L149" s="235"/>
      <c r="M149" s="371" t="s">
        <v>496</v>
      </c>
      <c r="N149" s="371"/>
      <c r="O149" s="371"/>
      <c r="P149" s="371"/>
      <c r="Q149" s="237"/>
    </row>
    <row r="150" spans="1:17" s="211" customFormat="1" ht="63.75" customHeight="1" x14ac:dyDescent="0.2">
      <c r="A150" s="975"/>
      <c r="B150" s="230" t="s">
        <v>3660</v>
      </c>
      <c r="C150" s="973"/>
      <c r="D150" s="231">
        <v>179.75</v>
      </c>
      <c r="E150" s="231" t="s">
        <v>2827</v>
      </c>
      <c r="F150" s="974"/>
      <c r="G150" s="233" t="s">
        <v>3658</v>
      </c>
      <c r="H150" s="251" t="s">
        <v>3661</v>
      </c>
      <c r="I150" s="234" t="s">
        <v>496</v>
      </c>
      <c r="J150" s="235"/>
      <c r="K150" s="234" t="s">
        <v>496</v>
      </c>
      <c r="L150" s="235"/>
      <c r="M150" s="371" t="s">
        <v>496</v>
      </c>
      <c r="N150" s="371"/>
      <c r="O150" s="371"/>
      <c r="P150" s="371"/>
      <c r="Q150" s="237"/>
    </row>
    <row r="151" spans="1:17" s="211" customFormat="1" ht="63.75" customHeight="1" x14ac:dyDescent="0.2">
      <c r="A151" s="975"/>
      <c r="B151" s="230" t="s">
        <v>3662</v>
      </c>
      <c r="C151" s="973"/>
      <c r="D151" s="231">
        <v>83.5</v>
      </c>
      <c r="E151" s="231" t="s">
        <v>2827</v>
      </c>
      <c r="F151" s="974"/>
      <c r="G151" s="233" t="s">
        <v>3663</v>
      </c>
      <c r="H151" s="251" t="s">
        <v>3664</v>
      </c>
      <c r="I151" s="234" t="s">
        <v>496</v>
      </c>
      <c r="J151" s="235"/>
      <c r="K151" s="234" t="s">
        <v>496</v>
      </c>
      <c r="L151" s="235"/>
      <c r="M151" s="371" t="s">
        <v>496</v>
      </c>
      <c r="N151" s="371"/>
      <c r="O151" s="371"/>
      <c r="P151" s="371"/>
      <c r="Q151" s="237"/>
    </row>
    <row r="152" spans="1:17" s="211" customFormat="1" ht="63.75" customHeight="1" x14ac:dyDescent="0.2">
      <c r="A152" s="975"/>
      <c r="B152" s="230" t="s">
        <v>2798</v>
      </c>
      <c r="C152" s="973"/>
      <c r="D152" s="231">
        <v>4840</v>
      </c>
      <c r="E152" s="231" t="s">
        <v>2827</v>
      </c>
      <c r="F152" s="974"/>
      <c r="G152" s="233" t="s">
        <v>3649</v>
      </c>
      <c r="H152" s="251" t="s">
        <v>3665</v>
      </c>
      <c r="I152" s="234" t="s">
        <v>496</v>
      </c>
      <c r="J152" s="235"/>
      <c r="K152" s="234" t="s">
        <v>496</v>
      </c>
      <c r="L152" s="235"/>
      <c r="M152" s="371" t="s">
        <v>496</v>
      </c>
      <c r="N152" s="371"/>
      <c r="O152" s="371"/>
      <c r="P152" s="371"/>
      <c r="Q152" s="237"/>
    </row>
    <row r="153" spans="1:17" s="211" customFormat="1" ht="63.75" customHeight="1" x14ac:dyDescent="0.2">
      <c r="A153" s="975"/>
      <c r="B153" s="230" t="s">
        <v>2699</v>
      </c>
      <c r="C153" s="973"/>
      <c r="D153" s="231">
        <v>888.45</v>
      </c>
      <c r="E153" s="231" t="s">
        <v>2827</v>
      </c>
      <c r="F153" s="974"/>
      <c r="G153" s="233" t="s">
        <v>3666</v>
      </c>
      <c r="H153" s="251" t="s">
        <v>3667</v>
      </c>
      <c r="I153" s="234" t="s">
        <v>496</v>
      </c>
      <c r="J153" s="235"/>
      <c r="K153" s="234" t="s">
        <v>496</v>
      </c>
      <c r="L153" s="235"/>
      <c r="M153" s="371"/>
      <c r="N153" s="371"/>
      <c r="O153" s="371"/>
      <c r="P153" s="371" t="s">
        <v>496</v>
      </c>
      <c r="Q153" s="237"/>
    </row>
    <row r="154" spans="1:17" s="211" customFormat="1" ht="63.75" customHeight="1" x14ac:dyDescent="0.2">
      <c r="A154" s="975"/>
      <c r="B154" s="230" t="s">
        <v>3668</v>
      </c>
      <c r="C154" s="973"/>
      <c r="D154" s="231">
        <v>34.799999999999997</v>
      </c>
      <c r="E154" s="231" t="s">
        <v>2827</v>
      </c>
      <c r="F154" s="974"/>
      <c r="G154" s="233" t="s">
        <v>3669</v>
      </c>
      <c r="H154" s="251" t="s">
        <v>3670</v>
      </c>
      <c r="I154" s="234" t="s">
        <v>496</v>
      </c>
      <c r="J154" s="235"/>
      <c r="K154" s="234" t="s">
        <v>496</v>
      </c>
      <c r="L154" s="235"/>
      <c r="M154" s="371" t="s">
        <v>496</v>
      </c>
      <c r="N154" s="371"/>
      <c r="O154" s="371"/>
      <c r="P154" s="371"/>
      <c r="Q154" s="237"/>
    </row>
    <row r="155" spans="1:17" s="211" customFormat="1" ht="63.75" customHeight="1" x14ac:dyDescent="0.2">
      <c r="A155" s="975"/>
      <c r="B155" s="230" t="s">
        <v>2695</v>
      </c>
      <c r="C155" s="973"/>
      <c r="D155" s="231">
        <v>396.85</v>
      </c>
      <c r="E155" s="231" t="s">
        <v>2827</v>
      </c>
      <c r="F155" s="974"/>
      <c r="G155" s="233" t="s">
        <v>3671</v>
      </c>
      <c r="H155" s="251" t="s">
        <v>3672</v>
      </c>
      <c r="I155" s="234" t="s">
        <v>496</v>
      </c>
      <c r="J155" s="235"/>
      <c r="K155" s="234" t="s">
        <v>496</v>
      </c>
      <c r="L155" s="235"/>
      <c r="M155" s="371" t="s">
        <v>496</v>
      </c>
      <c r="N155" s="371"/>
      <c r="O155" s="371"/>
      <c r="P155" s="371"/>
      <c r="Q155" s="237"/>
    </row>
    <row r="156" spans="1:17" s="211" customFormat="1" ht="63.75" customHeight="1" x14ac:dyDescent="0.2">
      <c r="A156" s="975" t="s">
        <v>3673</v>
      </c>
      <c r="B156" s="230" t="s">
        <v>2845</v>
      </c>
      <c r="C156" s="973" t="s">
        <v>2846</v>
      </c>
      <c r="D156" s="231">
        <v>51</v>
      </c>
      <c r="E156" s="231" t="s">
        <v>2827</v>
      </c>
      <c r="F156" s="232">
        <v>42102</v>
      </c>
      <c r="G156" s="233" t="s">
        <v>3674</v>
      </c>
      <c r="H156" s="251" t="s">
        <v>3675</v>
      </c>
      <c r="I156" s="234" t="s">
        <v>496</v>
      </c>
      <c r="J156" s="235"/>
      <c r="K156" s="234" t="s">
        <v>496</v>
      </c>
      <c r="L156" s="235"/>
      <c r="M156" s="371" t="s">
        <v>496</v>
      </c>
      <c r="N156" s="371"/>
      <c r="O156" s="371"/>
      <c r="P156" s="371"/>
      <c r="Q156" s="237"/>
    </row>
    <row r="157" spans="1:17" s="211" customFormat="1" ht="63.75" customHeight="1" x14ac:dyDescent="0.2">
      <c r="A157" s="975"/>
      <c r="B157" s="230" t="s">
        <v>3676</v>
      </c>
      <c r="C157" s="973"/>
      <c r="D157" s="231">
        <v>242</v>
      </c>
      <c r="E157" s="231" t="s">
        <v>2827</v>
      </c>
      <c r="F157" s="232">
        <v>42102</v>
      </c>
      <c r="G157" s="233" t="s">
        <v>3677</v>
      </c>
      <c r="H157" s="251" t="s">
        <v>3678</v>
      </c>
      <c r="I157" s="234" t="s">
        <v>496</v>
      </c>
      <c r="J157" s="235"/>
      <c r="K157" s="234" t="s">
        <v>496</v>
      </c>
      <c r="L157" s="235"/>
      <c r="M157" s="371" t="s">
        <v>496</v>
      </c>
      <c r="N157" s="371"/>
      <c r="O157" s="371"/>
      <c r="P157" s="371"/>
      <c r="Q157" s="237"/>
    </row>
    <row r="158" spans="1:17" s="211" customFormat="1" ht="63.75" customHeight="1" x14ac:dyDescent="0.2">
      <c r="A158" s="975"/>
      <c r="B158" s="230" t="s">
        <v>3573</v>
      </c>
      <c r="C158" s="973"/>
      <c r="D158" s="231">
        <v>649.75</v>
      </c>
      <c r="E158" s="231" t="s">
        <v>2827</v>
      </c>
      <c r="F158" s="232">
        <v>42102</v>
      </c>
      <c r="G158" s="233" t="s">
        <v>3679</v>
      </c>
      <c r="H158" s="251" t="s">
        <v>3680</v>
      </c>
      <c r="I158" s="234" t="s">
        <v>496</v>
      </c>
      <c r="J158" s="235"/>
      <c r="K158" s="234" t="s">
        <v>496</v>
      </c>
      <c r="L158" s="235"/>
      <c r="M158" s="371" t="s">
        <v>496</v>
      </c>
      <c r="N158" s="371"/>
      <c r="O158" s="371"/>
      <c r="P158" s="371"/>
      <c r="Q158" s="237"/>
    </row>
    <row r="159" spans="1:17" s="211" customFormat="1" ht="63.75" customHeight="1" x14ac:dyDescent="0.2">
      <c r="A159" s="975"/>
      <c r="B159" s="230" t="s">
        <v>3681</v>
      </c>
      <c r="C159" s="973"/>
      <c r="D159" s="231">
        <v>455.4</v>
      </c>
      <c r="E159" s="231" t="s">
        <v>2827</v>
      </c>
      <c r="F159" s="232">
        <v>41737</v>
      </c>
      <c r="G159" s="233" t="s">
        <v>3682</v>
      </c>
      <c r="H159" s="251" t="s">
        <v>3683</v>
      </c>
      <c r="I159" s="234" t="s">
        <v>496</v>
      </c>
      <c r="J159" s="235"/>
      <c r="K159" s="234" t="s">
        <v>496</v>
      </c>
      <c r="L159" s="235"/>
      <c r="M159" s="371" t="s">
        <v>496</v>
      </c>
      <c r="N159" s="371"/>
      <c r="O159" s="371"/>
      <c r="P159" s="371"/>
      <c r="Q159" s="237"/>
    </row>
    <row r="160" spans="1:17" s="211" customFormat="1" ht="63.75" customHeight="1" x14ac:dyDescent="0.2">
      <c r="A160" s="229" t="s">
        <v>3684</v>
      </c>
      <c r="B160" s="230" t="s">
        <v>2774</v>
      </c>
      <c r="C160" s="230" t="s">
        <v>3311</v>
      </c>
      <c r="D160" s="231">
        <v>4140</v>
      </c>
      <c r="E160" s="231" t="s">
        <v>2703</v>
      </c>
      <c r="F160" s="232">
        <v>42088</v>
      </c>
      <c r="G160" s="233" t="s">
        <v>3685</v>
      </c>
      <c r="H160" s="251" t="s">
        <v>3686</v>
      </c>
      <c r="I160" s="234" t="s">
        <v>496</v>
      </c>
      <c r="J160" s="235"/>
      <c r="K160" s="234" t="s">
        <v>496</v>
      </c>
      <c r="L160" s="235"/>
      <c r="M160" s="371" t="s">
        <v>496</v>
      </c>
      <c r="N160" s="371"/>
      <c r="O160" s="371"/>
      <c r="P160" s="371"/>
      <c r="Q160" s="237"/>
    </row>
    <row r="161" spans="1:17" s="211" customFormat="1" ht="63.75" customHeight="1" x14ac:dyDescent="0.2">
      <c r="A161" s="975" t="s">
        <v>3687</v>
      </c>
      <c r="B161" s="230" t="s">
        <v>3676</v>
      </c>
      <c r="C161" s="973" t="s">
        <v>3688</v>
      </c>
      <c r="D161" s="231">
        <v>350.48</v>
      </c>
      <c r="E161" s="231" t="s">
        <v>2827</v>
      </c>
      <c r="F161" s="974">
        <v>42124</v>
      </c>
      <c r="G161" s="233" t="s">
        <v>3689</v>
      </c>
      <c r="H161" s="251" t="s">
        <v>3690</v>
      </c>
      <c r="I161" s="234" t="s">
        <v>496</v>
      </c>
      <c r="J161" s="235"/>
      <c r="K161" s="234" t="s">
        <v>496</v>
      </c>
      <c r="L161" s="235"/>
      <c r="M161" s="371" t="s">
        <v>496</v>
      </c>
      <c r="N161" s="371"/>
      <c r="O161" s="371"/>
      <c r="P161" s="371"/>
      <c r="Q161" s="237"/>
    </row>
    <row r="162" spans="1:17" s="211" customFormat="1" ht="63.75" customHeight="1" x14ac:dyDescent="0.2">
      <c r="A162" s="975"/>
      <c r="B162" s="230" t="s">
        <v>3668</v>
      </c>
      <c r="C162" s="973"/>
      <c r="D162" s="231">
        <v>11.5</v>
      </c>
      <c r="E162" s="231" t="s">
        <v>2827</v>
      </c>
      <c r="F162" s="974"/>
      <c r="G162" s="233" t="s">
        <v>3691</v>
      </c>
      <c r="H162" s="251" t="s">
        <v>3692</v>
      </c>
      <c r="I162" s="234" t="s">
        <v>496</v>
      </c>
      <c r="J162" s="235"/>
      <c r="K162" s="234" t="s">
        <v>496</v>
      </c>
      <c r="L162" s="235"/>
      <c r="M162" s="371" t="s">
        <v>496</v>
      </c>
      <c r="N162" s="371"/>
      <c r="O162" s="371"/>
      <c r="P162" s="371"/>
      <c r="Q162" s="237"/>
    </row>
    <row r="163" spans="1:17" s="211" customFormat="1" ht="63.75" customHeight="1" x14ac:dyDescent="0.2">
      <c r="A163" s="975"/>
      <c r="B163" s="230" t="s">
        <v>3693</v>
      </c>
      <c r="C163" s="973"/>
      <c r="D163" s="231">
        <v>111.16</v>
      </c>
      <c r="E163" s="231" t="s">
        <v>2827</v>
      </c>
      <c r="F163" s="974"/>
      <c r="G163" s="233" t="s">
        <v>3694</v>
      </c>
      <c r="H163" s="251" t="s">
        <v>3695</v>
      </c>
      <c r="I163" s="234" t="s">
        <v>496</v>
      </c>
      <c r="J163" s="235"/>
      <c r="K163" s="234" t="s">
        <v>496</v>
      </c>
      <c r="L163" s="235"/>
      <c r="M163" s="371" t="s">
        <v>496</v>
      </c>
      <c r="N163" s="371"/>
      <c r="O163" s="371"/>
      <c r="P163" s="371"/>
      <c r="Q163" s="237"/>
    </row>
    <row r="164" spans="1:17" s="211" customFormat="1" ht="63.75" customHeight="1" x14ac:dyDescent="0.2">
      <c r="A164" s="975"/>
      <c r="B164" s="230" t="s">
        <v>3573</v>
      </c>
      <c r="C164" s="973"/>
      <c r="D164" s="231">
        <v>141.12</v>
      </c>
      <c r="E164" s="231" t="s">
        <v>2827</v>
      </c>
      <c r="F164" s="974"/>
      <c r="G164" s="233" t="s">
        <v>3696</v>
      </c>
      <c r="H164" s="251" t="s">
        <v>3697</v>
      </c>
      <c r="I164" s="234" t="s">
        <v>496</v>
      </c>
      <c r="J164" s="235"/>
      <c r="K164" s="234" t="s">
        <v>496</v>
      </c>
      <c r="L164" s="235"/>
      <c r="M164" s="371" t="s">
        <v>496</v>
      </c>
      <c r="N164" s="371"/>
      <c r="O164" s="371"/>
      <c r="P164" s="371"/>
      <c r="Q164" s="237"/>
    </row>
    <row r="165" spans="1:17" s="211" customFormat="1" ht="63.75" customHeight="1" x14ac:dyDescent="0.2">
      <c r="A165" s="975"/>
      <c r="B165" s="230" t="s">
        <v>3698</v>
      </c>
      <c r="C165" s="973"/>
      <c r="D165" s="231">
        <v>258.49</v>
      </c>
      <c r="E165" s="231" t="s">
        <v>2827</v>
      </c>
      <c r="F165" s="974"/>
      <c r="G165" s="233" t="s">
        <v>3699</v>
      </c>
      <c r="H165" s="251" t="s">
        <v>3700</v>
      </c>
      <c r="I165" s="234" t="s">
        <v>496</v>
      </c>
      <c r="J165" s="235"/>
      <c r="K165" s="234" t="s">
        <v>496</v>
      </c>
      <c r="L165" s="235"/>
      <c r="M165" s="371" t="s">
        <v>496</v>
      </c>
      <c r="N165" s="371"/>
      <c r="O165" s="371"/>
      <c r="P165" s="371"/>
      <c r="Q165" s="237"/>
    </row>
    <row r="166" spans="1:17" s="211" customFormat="1" ht="63.75" customHeight="1" x14ac:dyDescent="0.2">
      <c r="A166" s="975"/>
      <c r="B166" s="230" t="s">
        <v>2845</v>
      </c>
      <c r="C166" s="973"/>
      <c r="D166" s="231">
        <v>356</v>
      </c>
      <c r="E166" s="231" t="s">
        <v>2827</v>
      </c>
      <c r="F166" s="974"/>
      <c r="G166" s="233" t="s">
        <v>3701</v>
      </c>
      <c r="H166" s="251" t="s">
        <v>3702</v>
      </c>
      <c r="I166" s="234" t="s">
        <v>496</v>
      </c>
      <c r="J166" s="235"/>
      <c r="K166" s="234" t="s">
        <v>496</v>
      </c>
      <c r="L166" s="235"/>
      <c r="M166" s="371" t="s">
        <v>496</v>
      </c>
      <c r="N166" s="371"/>
      <c r="O166" s="371"/>
      <c r="P166" s="371"/>
      <c r="Q166" s="237"/>
    </row>
    <row r="167" spans="1:17" s="211" customFormat="1" ht="63.75" customHeight="1" x14ac:dyDescent="0.2">
      <c r="A167" s="229" t="s">
        <v>3703</v>
      </c>
      <c r="B167" s="230" t="s">
        <v>3595</v>
      </c>
      <c r="C167" s="230" t="s">
        <v>2901</v>
      </c>
      <c r="D167" s="231">
        <v>23019.72</v>
      </c>
      <c r="E167" s="231" t="s">
        <v>2827</v>
      </c>
      <c r="F167" s="232">
        <v>42122</v>
      </c>
      <c r="G167" s="233" t="s">
        <v>3704</v>
      </c>
      <c r="H167" s="251" t="s">
        <v>3705</v>
      </c>
      <c r="I167" s="378" t="s">
        <v>496</v>
      </c>
      <c r="J167" s="379"/>
      <c r="K167" s="378" t="s">
        <v>496</v>
      </c>
      <c r="L167" s="379"/>
      <c r="M167" s="380"/>
      <c r="N167" s="380"/>
      <c r="O167" s="380" t="s">
        <v>496</v>
      </c>
      <c r="P167" s="380"/>
      <c r="Q167" s="237"/>
    </row>
    <row r="168" spans="1:17" s="211" customFormat="1" ht="63.75" customHeight="1" x14ac:dyDescent="0.2">
      <c r="A168" s="975" t="s">
        <v>3706</v>
      </c>
      <c r="B168" s="230" t="s">
        <v>3707</v>
      </c>
      <c r="C168" s="973" t="s">
        <v>2794</v>
      </c>
      <c r="D168" s="231">
        <v>339</v>
      </c>
      <c r="E168" s="231" t="s">
        <v>2827</v>
      </c>
      <c r="F168" s="232">
        <v>42103</v>
      </c>
      <c r="G168" s="233" t="s">
        <v>3708</v>
      </c>
      <c r="H168" s="251" t="s">
        <v>3709</v>
      </c>
      <c r="I168" s="234" t="s">
        <v>496</v>
      </c>
      <c r="J168" s="235"/>
      <c r="K168" s="234" t="s">
        <v>496</v>
      </c>
      <c r="L168" s="235"/>
      <c r="M168" s="371"/>
      <c r="N168" s="371"/>
      <c r="O168" s="371" t="s">
        <v>496</v>
      </c>
      <c r="P168" s="371"/>
      <c r="Q168" s="237"/>
    </row>
    <row r="169" spans="1:17" s="211" customFormat="1" ht="63.75" customHeight="1" x14ac:dyDescent="0.2">
      <c r="A169" s="975"/>
      <c r="B169" s="230" t="s">
        <v>3710</v>
      </c>
      <c r="C169" s="973"/>
      <c r="D169" s="231">
        <v>678</v>
      </c>
      <c r="E169" s="231" t="s">
        <v>2827</v>
      </c>
      <c r="F169" s="232">
        <v>42109</v>
      </c>
      <c r="G169" s="233" t="s">
        <v>3711</v>
      </c>
      <c r="H169" s="251" t="s">
        <v>3712</v>
      </c>
      <c r="I169" s="234" t="s">
        <v>496</v>
      </c>
      <c r="J169" s="235"/>
      <c r="K169" s="234" t="s">
        <v>496</v>
      </c>
      <c r="L169" s="235"/>
      <c r="M169" s="371" t="s">
        <v>496</v>
      </c>
      <c r="N169" s="371"/>
      <c r="O169" s="371"/>
      <c r="P169" s="371"/>
      <c r="Q169" s="237"/>
    </row>
    <row r="170" spans="1:17" s="211" customFormat="1" ht="63.75" customHeight="1" x14ac:dyDescent="0.2">
      <c r="A170" s="975"/>
      <c r="B170" s="230" t="s">
        <v>2542</v>
      </c>
      <c r="C170" s="973"/>
      <c r="D170" s="231">
        <v>2791.01</v>
      </c>
      <c r="E170" s="231" t="s">
        <v>2827</v>
      </c>
      <c r="F170" s="232">
        <v>42103</v>
      </c>
      <c r="G170" s="233" t="s">
        <v>3713</v>
      </c>
      <c r="H170" s="251" t="s">
        <v>3714</v>
      </c>
      <c r="I170" s="234" t="s">
        <v>496</v>
      </c>
      <c r="J170" s="235"/>
      <c r="K170" s="234" t="s">
        <v>496</v>
      </c>
      <c r="L170" s="235"/>
      <c r="M170" s="371" t="s">
        <v>496</v>
      </c>
      <c r="N170" s="371"/>
      <c r="O170" s="371"/>
      <c r="P170" s="371"/>
      <c r="Q170" s="237"/>
    </row>
    <row r="171" spans="1:17" s="211" customFormat="1" ht="63.75" customHeight="1" x14ac:dyDescent="0.2">
      <c r="A171" s="229" t="s">
        <v>3715</v>
      </c>
      <c r="B171" s="230" t="s">
        <v>2798</v>
      </c>
      <c r="C171" s="230" t="s">
        <v>3716</v>
      </c>
      <c r="D171" s="231">
        <v>90</v>
      </c>
      <c r="E171" s="231" t="s">
        <v>2703</v>
      </c>
      <c r="F171" s="232">
        <v>42086</v>
      </c>
      <c r="G171" s="233" t="s">
        <v>3717</v>
      </c>
      <c r="H171" s="251" t="s">
        <v>3718</v>
      </c>
      <c r="I171" s="234" t="s">
        <v>496</v>
      </c>
      <c r="J171" s="235"/>
      <c r="K171" s="234" t="s">
        <v>496</v>
      </c>
      <c r="L171" s="235"/>
      <c r="M171" s="371" t="s">
        <v>496</v>
      </c>
      <c r="N171" s="371"/>
      <c r="O171" s="371"/>
      <c r="P171" s="371"/>
      <c r="Q171" s="237"/>
    </row>
    <row r="172" spans="1:17" s="211" customFormat="1" ht="63.75" customHeight="1" x14ac:dyDescent="0.2">
      <c r="A172" s="229" t="s">
        <v>3719</v>
      </c>
      <c r="B172" s="230" t="s">
        <v>2670</v>
      </c>
      <c r="C172" s="230" t="s">
        <v>2823</v>
      </c>
      <c r="D172" s="231">
        <v>180</v>
      </c>
      <c r="E172" s="231" t="s">
        <v>2703</v>
      </c>
      <c r="F172" s="232">
        <v>42086</v>
      </c>
      <c r="G172" s="233" t="s">
        <v>3720</v>
      </c>
      <c r="H172" s="251" t="s">
        <v>3721</v>
      </c>
      <c r="I172" s="234" t="s">
        <v>496</v>
      </c>
      <c r="J172" s="235"/>
      <c r="K172" s="234" t="s">
        <v>496</v>
      </c>
      <c r="L172" s="235"/>
      <c r="M172" s="371" t="s">
        <v>496</v>
      </c>
      <c r="N172" s="371"/>
      <c r="O172" s="371"/>
      <c r="P172" s="371"/>
      <c r="Q172" s="237"/>
    </row>
    <row r="173" spans="1:17" s="211" customFormat="1" ht="63.75" customHeight="1" x14ac:dyDescent="0.2">
      <c r="A173" s="229" t="s">
        <v>3722</v>
      </c>
      <c r="B173" s="230" t="s">
        <v>2912</v>
      </c>
      <c r="C173" s="230" t="s">
        <v>3723</v>
      </c>
      <c r="D173" s="231">
        <v>5100</v>
      </c>
      <c r="E173" s="231" t="s">
        <v>2703</v>
      </c>
      <c r="F173" s="232">
        <v>42083</v>
      </c>
      <c r="G173" s="233" t="s">
        <v>3724</v>
      </c>
      <c r="H173" s="251" t="s">
        <v>3725</v>
      </c>
      <c r="I173" s="234" t="s">
        <v>496</v>
      </c>
      <c r="J173" s="235"/>
      <c r="K173" s="234" t="s">
        <v>496</v>
      </c>
      <c r="L173" s="235"/>
      <c r="M173" s="371" t="s">
        <v>496</v>
      </c>
      <c r="N173" s="371"/>
      <c r="O173" s="371"/>
      <c r="P173" s="371"/>
      <c r="Q173" s="237"/>
    </row>
    <row r="174" spans="1:17" s="211" customFormat="1" ht="63.75" customHeight="1" x14ac:dyDescent="0.2">
      <c r="A174" s="975" t="s">
        <v>3726</v>
      </c>
      <c r="B174" s="230" t="s">
        <v>2554</v>
      </c>
      <c r="C174" s="973" t="s">
        <v>2843</v>
      </c>
      <c r="D174" s="231">
        <v>873.26</v>
      </c>
      <c r="E174" s="231" t="s">
        <v>2703</v>
      </c>
      <c r="F174" s="974">
        <v>42087</v>
      </c>
      <c r="G174" s="977" t="s">
        <v>3727</v>
      </c>
      <c r="H174" s="251" t="s">
        <v>3728</v>
      </c>
      <c r="I174" s="234" t="s">
        <v>496</v>
      </c>
      <c r="J174" s="235"/>
      <c r="K174" s="234" t="s">
        <v>496</v>
      </c>
      <c r="L174" s="235"/>
      <c r="M174" s="371" t="s">
        <v>496</v>
      </c>
      <c r="N174" s="371"/>
      <c r="O174" s="371"/>
      <c r="P174" s="371"/>
      <c r="Q174" s="237"/>
    </row>
    <row r="175" spans="1:17" s="211" customFormat="1" ht="63.75" customHeight="1" x14ac:dyDescent="0.2">
      <c r="A175" s="975"/>
      <c r="B175" s="230" t="s">
        <v>2551</v>
      </c>
      <c r="C175" s="973"/>
      <c r="D175" s="231">
        <v>764.11</v>
      </c>
      <c r="E175" s="231" t="s">
        <v>2703</v>
      </c>
      <c r="F175" s="974"/>
      <c r="G175" s="977"/>
      <c r="H175" s="251" t="s">
        <v>3729</v>
      </c>
      <c r="I175" s="234" t="s">
        <v>496</v>
      </c>
      <c r="J175" s="235"/>
      <c r="K175" s="234" t="s">
        <v>496</v>
      </c>
      <c r="L175" s="235"/>
      <c r="M175" s="371" t="s">
        <v>496</v>
      </c>
      <c r="N175" s="371"/>
      <c r="O175" s="371"/>
      <c r="P175" s="371"/>
      <c r="Q175" s="237"/>
    </row>
    <row r="176" spans="1:17" s="211" customFormat="1" ht="63.75" customHeight="1" x14ac:dyDescent="0.2">
      <c r="A176" s="229" t="s">
        <v>3730</v>
      </c>
      <c r="B176" s="230" t="s">
        <v>3731</v>
      </c>
      <c r="C176" s="230" t="s">
        <v>3732</v>
      </c>
      <c r="D176" s="231">
        <v>6990.25</v>
      </c>
      <c r="E176" s="231" t="s">
        <v>2827</v>
      </c>
      <c r="F176" s="232">
        <v>42114</v>
      </c>
      <c r="G176" s="233" t="s">
        <v>3733</v>
      </c>
      <c r="H176" s="251" t="s">
        <v>3734</v>
      </c>
      <c r="I176" s="234" t="s">
        <v>496</v>
      </c>
      <c r="J176" s="235"/>
      <c r="K176" s="234" t="s">
        <v>496</v>
      </c>
      <c r="L176" s="235"/>
      <c r="M176" s="371" t="s">
        <v>496</v>
      </c>
      <c r="N176" s="371"/>
      <c r="O176" s="371"/>
      <c r="P176" s="371"/>
      <c r="Q176" s="237"/>
    </row>
    <row r="177" spans="1:17" s="211" customFormat="1" ht="63.75" customHeight="1" x14ac:dyDescent="0.2">
      <c r="A177" s="229" t="s">
        <v>3735</v>
      </c>
      <c r="B177" s="230" t="s">
        <v>3736</v>
      </c>
      <c r="C177" s="230" t="s">
        <v>3737</v>
      </c>
      <c r="D177" s="231">
        <v>500</v>
      </c>
      <c r="E177" s="231" t="s">
        <v>2827</v>
      </c>
      <c r="F177" s="232">
        <v>42124</v>
      </c>
      <c r="G177" s="233" t="s">
        <v>3738</v>
      </c>
      <c r="H177" s="251" t="s">
        <v>3739</v>
      </c>
      <c r="I177" s="234" t="s">
        <v>496</v>
      </c>
      <c r="J177" s="235"/>
      <c r="K177" s="234" t="s">
        <v>496</v>
      </c>
      <c r="L177" s="235"/>
      <c r="M177" s="371"/>
      <c r="N177" s="371"/>
      <c r="O177" s="371" t="s">
        <v>496</v>
      </c>
      <c r="P177" s="371"/>
      <c r="Q177" s="237"/>
    </row>
    <row r="178" spans="1:17" s="211" customFormat="1" ht="63.75" customHeight="1" x14ac:dyDescent="0.2">
      <c r="A178" s="229" t="s">
        <v>3740</v>
      </c>
      <c r="B178" s="230" t="s">
        <v>2678</v>
      </c>
      <c r="C178" s="230" t="s">
        <v>2679</v>
      </c>
      <c r="D178" s="231">
        <v>1520</v>
      </c>
      <c r="E178" s="231" t="s">
        <v>2827</v>
      </c>
      <c r="F178" s="232">
        <v>42117</v>
      </c>
      <c r="G178" s="233" t="s">
        <v>3741</v>
      </c>
      <c r="H178" s="251" t="s">
        <v>3742</v>
      </c>
      <c r="I178" s="378" t="s">
        <v>496</v>
      </c>
      <c r="J178" s="379"/>
      <c r="K178" s="378" t="s">
        <v>496</v>
      </c>
      <c r="L178" s="379"/>
      <c r="M178" s="380" t="s">
        <v>496</v>
      </c>
      <c r="N178" s="380"/>
      <c r="O178" s="380"/>
      <c r="P178" s="380"/>
      <c r="Q178" s="237"/>
    </row>
    <row r="179" spans="1:17" s="211" customFormat="1" ht="63.75" customHeight="1" x14ac:dyDescent="0.2">
      <c r="A179" s="975" t="s">
        <v>3743</v>
      </c>
      <c r="B179" s="230" t="s">
        <v>3681</v>
      </c>
      <c r="C179" s="973" t="s">
        <v>3744</v>
      </c>
      <c r="D179" s="231">
        <v>1133.1400000000001</v>
      </c>
      <c r="E179" s="231" t="s">
        <v>2847</v>
      </c>
      <c r="F179" s="974">
        <v>42142</v>
      </c>
      <c r="G179" s="233" t="s">
        <v>3745</v>
      </c>
      <c r="H179" s="251" t="s">
        <v>3746</v>
      </c>
      <c r="I179" s="234" t="s">
        <v>496</v>
      </c>
      <c r="J179" s="235"/>
      <c r="K179" s="234" t="s">
        <v>496</v>
      </c>
      <c r="L179" s="235"/>
      <c r="M179" s="371" t="s">
        <v>496</v>
      </c>
      <c r="N179" s="371"/>
      <c r="O179" s="371"/>
      <c r="P179" s="371"/>
      <c r="Q179" s="237"/>
    </row>
    <row r="180" spans="1:17" s="211" customFormat="1" ht="63.75" customHeight="1" x14ac:dyDescent="0.2">
      <c r="A180" s="975"/>
      <c r="B180" s="230" t="s">
        <v>3747</v>
      </c>
      <c r="C180" s="973"/>
      <c r="D180" s="231">
        <v>198</v>
      </c>
      <c r="E180" s="231" t="s">
        <v>2847</v>
      </c>
      <c r="F180" s="974"/>
      <c r="G180" s="233" t="s">
        <v>3748</v>
      </c>
      <c r="H180" s="251" t="s">
        <v>3749</v>
      </c>
      <c r="I180" s="234" t="s">
        <v>496</v>
      </c>
      <c r="J180" s="235"/>
      <c r="K180" s="234" t="s">
        <v>496</v>
      </c>
      <c r="L180" s="235"/>
      <c r="M180" s="371" t="s">
        <v>496</v>
      </c>
      <c r="N180" s="371"/>
      <c r="O180" s="371"/>
      <c r="P180" s="371"/>
      <c r="Q180" s="237"/>
    </row>
    <row r="181" spans="1:17" s="211" customFormat="1" ht="63.75" customHeight="1" x14ac:dyDescent="0.2">
      <c r="A181" s="975"/>
      <c r="B181" s="230" t="s">
        <v>3750</v>
      </c>
      <c r="C181" s="973"/>
      <c r="D181" s="231">
        <v>12.3</v>
      </c>
      <c r="E181" s="231" t="s">
        <v>2847</v>
      </c>
      <c r="F181" s="974"/>
      <c r="G181" s="233" t="s">
        <v>3751</v>
      </c>
      <c r="H181" s="251" t="s">
        <v>3752</v>
      </c>
      <c r="I181" s="234" t="s">
        <v>496</v>
      </c>
      <c r="J181" s="235"/>
      <c r="K181" s="234" t="s">
        <v>496</v>
      </c>
      <c r="L181" s="235"/>
      <c r="M181" s="371"/>
      <c r="N181" s="371"/>
      <c r="O181" s="371" t="s">
        <v>496</v>
      </c>
      <c r="P181" s="371"/>
      <c r="Q181" s="237"/>
    </row>
    <row r="182" spans="1:17" s="211" customFormat="1" ht="63.75" customHeight="1" x14ac:dyDescent="0.2">
      <c r="A182" s="229" t="s">
        <v>3753</v>
      </c>
      <c r="B182" s="230" t="s">
        <v>3754</v>
      </c>
      <c r="C182" s="230" t="s">
        <v>3755</v>
      </c>
      <c r="D182" s="231">
        <v>3955</v>
      </c>
      <c r="E182" s="231" t="s">
        <v>3756</v>
      </c>
      <c r="F182" s="232">
        <v>42157</v>
      </c>
      <c r="G182" s="233" t="s">
        <v>3757</v>
      </c>
      <c r="H182" s="251" t="s">
        <v>3758</v>
      </c>
      <c r="I182" s="234" t="s">
        <v>496</v>
      </c>
      <c r="J182" s="235"/>
      <c r="K182" s="234" t="s">
        <v>496</v>
      </c>
      <c r="L182" s="235"/>
      <c r="M182" s="371" t="s">
        <v>496</v>
      </c>
      <c r="N182" s="371"/>
      <c r="O182" s="371"/>
      <c r="P182" s="371"/>
      <c r="Q182" s="237"/>
    </row>
    <row r="183" spans="1:17" s="211" customFormat="1" ht="63.75" customHeight="1" x14ac:dyDescent="0.2">
      <c r="A183" s="975" t="s">
        <v>3759</v>
      </c>
      <c r="B183" s="230" t="s">
        <v>3760</v>
      </c>
      <c r="C183" s="973" t="s">
        <v>3311</v>
      </c>
      <c r="D183" s="231">
        <v>23303.03</v>
      </c>
      <c r="E183" s="231" t="s">
        <v>3756</v>
      </c>
      <c r="F183" s="974">
        <v>42160</v>
      </c>
      <c r="G183" s="233" t="s">
        <v>3761</v>
      </c>
      <c r="H183" s="251" t="s">
        <v>3762</v>
      </c>
      <c r="I183" s="234" t="s">
        <v>496</v>
      </c>
      <c r="J183" s="235"/>
      <c r="K183" s="234" t="s">
        <v>496</v>
      </c>
      <c r="L183" s="235"/>
      <c r="M183" s="371" t="s">
        <v>496</v>
      </c>
      <c r="N183" s="371"/>
      <c r="O183" s="371"/>
      <c r="P183" s="371"/>
      <c r="Q183" s="237"/>
    </row>
    <row r="184" spans="1:17" s="211" customFormat="1" ht="63.75" customHeight="1" x14ac:dyDescent="0.2">
      <c r="A184" s="975"/>
      <c r="B184" s="230" t="s">
        <v>3763</v>
      </c>
      <c r="C184" s="973"/>
      <c r="D184" s="231">
        <v>14149.81</v>
      </c>
      <c r="E184" s="231" t="s">
        <v>3756</v>
      </c>
      <c r="F184" s="974"/>
      <c r="G184" s="233" t="s">
        <v>3764</v>
      </c>
      <c r="H184" s="251" t="s">
        <v>3765</v>
      </c>
      <c r="I184" s="378"/>
      <c r="J184" s="378" t="s">
        <v>496</v>
      </c>
      <c r="K184" s="378" t="s">
        <v>496</v>
      </c>
      <c r="L184" s="379"/>
      <c r="M184" s="380"/>
      <c r="N184" s="380"/>
      <c r="O184" s="380" t="s">
        <v>496</v>
      </c>
      <c r="P184" s="380"/>
      <c r="Q184" s="271" t="s">
        <v>5213</v>
      </c>
    </row>
    <row r="185" spans="1:17" s="211" customFormat="1" ht="191.25" customHeight="1" x14ac:dyDescent="0.2">
      <c r="A185" s="975"/>
      <c r="B185" s="230" t="s">
        <v>2904</v>
      </c>
      <c r="C185" s="973"/>
      <c r="D185" s="231">
        <v>19740.080000000002</v>
      </c>
      <c r="E185" s="231" t="s">
        <v>3756</v>
      </c>
      <c r="F185" s="974"/>
      <c r="G185" s="233" t="s">
        <v>3766</v>
      </c>
      <c r="H185" s="251" t="s">
        <v>3767</v>
      </c>
      <c r="I185" s="378"/>
      <c r="J185" s="378" t="s">
        <v>496</v>
      </c>
      <c r="K185" s="378" t="s">
        <v>496</v>
      </c>
      <c r="L185" s="379"/>
      <c r="M185" s="380"/>
      <c r="N185" s="380"/>
      <c r="O185" s="380"/>
      <c r="P185" s="380" t="s">
        <v>496</v>
      </c>
      <c r="Q185" s="271" t="s">
        <v>5214</v>
      </c>
    </row>
    <row r="186" spans="1:17" s="211" customFormat="1" ht="63.75" customHeight="1" x14ac:dyDescent="0.2">
      <c r="A186" s="229" t="s">
        <v>3768</v>
      </c>
      <c r="B186" s="230" t="s">
        <v>2556</v>
      </c>
      <c r="C186" s="230" t="s">
        <v>2737</v>
      </c>
      <c r="D186" s="231">
        <v>90</v>
      </c>
      <c r="E186" s="231" t="s">
        <v>2827</v>
      </c>
      <c r="F186" s="232">
        <v>42102</v>
      </c>
      <c r="G186" s="233" t="s">
        <v>3769</v>
      </c>
      <c r="H186" s="251" t="s">
        <v>3770</v>
      </c>
      <c r="I186" s="234" t="s">
        <v>496</v>
      </c>
      <c r="J186" s="235"/>
      <c r="K186" s="234" t="s">
        <v>496</v>
      </c>
      <c r="L186" s="235"/>
      <c r="M186" s="371" t="s">
        <v>496</v>
      </c>
      <c r="N186" s="371"/>
      <c r="O186" s="371"/>
      <c r="P186" s="371"/>
      <c r="Q186" s="237"/>
    </row>
    <row r="187" spans="1:17" s="211" customFormat="1" ht="63.75" customHeight="1" x14ac:dyDescent="0.2">
      <c r="A187" s="229" t="s">
        <v>3771</v>
      </c>
      <c r="B187" s="230" t="s">
        <v>2551</v>
      </c>
      <c r="C187" s="230" t="s">
        <v>2664</v>
      </c>
      <c r="D187" s="231">
        <v>101.7</v>
      </c>
      <c r="E187" s="231" t="s">
        <v>2827</v>
      </c>
      <c r="F187" s="232">
        <v>42104</v>
      </c>
      <c r="G187" s="233" t="s">
        <v>3772</v>
      </c>
      <c r="H187" s="251" t="s">
        <v>3773</v>
      </c>
      <c r="I187" s="234" t="s">
        <v>496</v>
      </c>
      <c r="J187" s="235"/>
      <c r="K187" s="234" t="s">
        <v>496</v>
      </c>
      <c r="L187" s="235"/>
      <c r="M187" s="371" t="s">
        <v>496</v>
      </c>
      <c r="N187" s="371"/>
      <c r="O187" s="371"/>
      <c r="P187" s="371"/>
      <c r="Q187" s="237"/>
    </row>
    <row r="188" spans="1:17" s="211" customFormat="1" ht="63.75" customHeight="1" x14ac:dyDescent="0.2">
      <c r="A188" s="229" t="s">
        <v>3774</v>
      </c>
      <c r="B188" s="230" t="s">
        <v>3775</v>
      </c>
      <c r="C188" s="230" t="s">
        <v>3776</v>
      </c>
      <c r="D188" s="231">
        <v>1241.54</v>
      </c>
      <c r="E188" s="231" t="s">
        <v>2827</v>
      </c>
      <c r="F188" s="232">
        <v>42122</v>
      </c>
      <c r="G188" s="233" t="s">
        <v>3777</v>
      </c>
      <c r="H188" s="251" t="s">
        <v>3778</v>
      </c>
      <c r="I188" s="234" t="s">
        <v>496</v>
      </c>
      <c r="J188" s="235"/>
      <c r="K188" s="234" t="s">
        <v>496</v>
      </c>
      <c r="L188" s="235"/>
      <c r="M188" s="371"/>
      <c r="N188" s="371"/>
      <c r="O188" s="371" t="s">
        <v>496</v>
      </c>
      <c r="P188" s="371"/>
      <c r="Q188" s="237"/>
    </row>
    <row r="189" spans="1:17" s="211" customFormat="1" ht="63.75" customHeight="1" x14ac:dyDescent="0.2">
      <c r="A189" s="229" t="s">
        <v>3779</v>
      </c>
      <c r="B189" s="230" t="s">
        <v>3780</v>
      </c>
      <c r="C189" s="230" t="s">
        <v>3781</v>
      </c>
      <c r="D189" s="231">
        <v>83.66</v>
      </c>
      <c r="E189" s="231" t="s">
        <v>2827</v>
      </c>
      <c r="F189" s="232">
        <v>42122</v>
      </c>
      <c r="G189" s="233" t="s">
        <v>3782</v>
      </c>
      <c r="H189" s="251" t="s">
        <v>3783</v>
      </c>
      <c r="I189" s="234" t="s">
        <v>496</v>
      </c>
      <c r="J189" s="235"/>
      <c r="K189" s="234" t="s">
        <v>496</v>
      </c>
      <c r="L189" s="235"/>
      <c r="M189" s="371"/>
      <c r="N189" s="371"/>
      <c r="O189" s="371" t="s">
        <v>496</v>
      </c>
      <c r="P189" s="371"/>
      <c r="Q189" s="237"/>
    </row>
    <row r="190" spans="1:17" s="211" customFormat="1" ht="63.75" customHeight="1" x14ac:dyDescent="0.2">
      <c r="A190" s="229" t="s">
        <v>3784</v>
      </c>
      <c r="B190" s="230" t="s">
        <v>2670</v>
      </c>
      <c r="C190" s="230" t="s">
        <v>3785</v>
      </c>
      <c r="D190" s="231">
        <v>90</v>
      </c>
      <c r="E190" s="231" t="s">
        <v>2827</v>
      </c>
      <c r="F190" s="232">
        <v>42123</v>
      </c>
      <c r="G190" s="233" t="s">
        <v>3786</v>
      </c>
      <c r="H190" s="251" t="s">
        <v>3787</v>
      </c>
      <c r="I190" s="234" t="s">
        <v>496</v>
      </c>
      <c r="J190" s="235"/>
      <c r="K190" s="234" t="s">
        <v>496</v>
      </c>
      <c r="L190" s="235"/>
      <c r="M190" s="371" t="s">
        <v>496</v>
      </c>
      <c r="N190" s="371"/>
      <c r="O190" s="371"/>
      <c r="P190" s="371"/>
      <c r="Q190" s="237"/>
    </row>
    <row r="191" spans="1:17" s="211" customFormat="1" ht="63.75" customHeight="1" x14ac:dyDescent="0.2">
      <c r="A191" s="229" t="s">
        <v>3788</v>
      </c>
      <c r="B191" s="230" t="s">
        <v>2807</v>
      </c>
      <c r="C191" s="230" t="s">
        <v>2807</v>
      </c>
      <c r="D191" s="231">
        <v>8524</v>
      </c>
      <c r="E191" s="231" t="s">
        <v>2827</v>
      </c>
      <c r="F191" s="232">
        <v>42111</v>
      </c>
      <c r="G191" s="233" t="s">
        <v>3789</v>
      </c>
      <c r="H191" s="251" t="s">
        <v>3790</v>
      </c>
      <c r="I191" s="378" t="s">
        <v>496</v>
      </c>
      <c r="J191" s="379"/>
      <c r="K191" s="378" t="s">
        <v>496</v>
      </c>
      <c r="L191" s="379"/>
      <c r="M191" s="380"/>
      <c r="N191" s="380"/>
      <c r="O191" s="380" t="s">
        <v>496</v>
      </c>
      <c r="P191" s="380"/>
      <c r="Q191" s="237"/>
    </row>
    <row r="192" spans="1:17" s="211" customFormat="1" ht="63.75" customHeight="1" x14ac:dyDescent="0.2">
      <c r="A192" s="229" t="s">
        <v>3791</v>
      </c>
      <c r="B192" s="230" t="s">
        <v>3792</v>
      </c>
      <c r="C192" s="230" t="s">
        <v>2982</v>
      </c>
      <c r="D192" s="231">
        <v>32564</v>
      </c>
      <c r="E192" s="231" t="s">
        <v>3756</v>
      </c>
      <c r="F192" s="232">
        <v>42164</v>
      </c>
      <c r="G192" s="233" t="s">
        <v>3793</v>
      </c>
      <c r="H192" s="251" t="s">
        <v>3794</v>
      </c>
      <c r="I192" s="378" t="s">
        <v>496</v>
      </c>
      <c r="J192" s="379"/>
      <c r="K192" s="378" t="s">
        <v>496</v>
      </c>
      <c r="L192" s="379"/>
      <c r="M192" s="380"/>
      <c r="N192" s="380"/>
      <c r="O192" s="380" t="s">
        <v>496</v>
      </c>
      <c r="P192" s="380"/>
      <c r="Q192" s="237"/>
    </row>
    <row r="193" spans="1:17" s="211" customFormat="1" ht="63.75" customHeight="1" x14ac:dyDescent="0.2">
      <c r="A193" s="229" t="s">
        <v>3795</v>
      </c>
      <c r="B193" s="230" t="s">
        <v>3796</v>
      </c>
      <c r="C193" s="230" t="s">
        <v>3797</v>
      </c>
      <c r="D193" s="231">
        <v>1375</v>
      </c>
      <c r="E193" s="231" t="s">
        <v>2827</v>
      </c>
      <c r="F193" s="232">
        <v>42122</v>
      </c>
      <c r="G193" s="233" t="s">
        <v>3798</v>
      </c>
      <c r="H193" s="251" t="s">
        <v>3799</v>
      </c>
      <c r="I193" s="234" t="s">
        <v>496</v>
      </c>
      <c r="J193" s="235"/>
      <c r="K193" s="234" t="s">
        <v>496</v>
      </c>
      <c r="L193" s="235"/>
      <c r="M193" s="371"/>
      <c r="N193" s="371"/>
      <c r="O193" s="371" t="s">
        <v>496</v>
      </c>
      <c r="P193" s="371"/>
      <c r="Q193" s="237"/>
    </row>
    <row r="194" spans="1:17" s="211" customFormat="1" ht="63.75" customHeight="1" x14ac:dyDescent="0.2">
      <c r="A194" s="975" t="s">
        <v>3800</v>
      </c>
      <c r="B194" s="230" t="s">
        <v>3801</v>
      </c>
      <c r="C194" s="973" t="s">
        <v>2547</v>
      </c>
      <c r="D194" s="231">
        <v>9724</v>
      </c>
      <c r="E194" s="231" t="s">
        <v>2847</v>
      </c>
      <c r="F194" s="232">
        <v>42139</v>
      </c>
      <c r="G194" s="233" t="s">
        <v>3802</v>
      </c>
      <c r="H194" s="251" t="s">
        <v>3803</v>
      </c>
      <c r="I194" s="234" t="s">
        <v>496</v>
      </c>
      <c r="J194" s="235"/>
      <c r="K194" s="234" t="s">
        <v>496</v>
      </c>
      <c r="L194" s="235"/>
      <c r="M194" s="371" t="s">
        <v>496</v>
      </c>
      <c r="N194" s="371"/>
      <c r="O194" s="371"/>
      <c r="P194" s="371"/>
      <c r="Q194" s="237"/>
    </row>
    <row r="195" spans="1:17" s="211" customFormat="1" ht="63.75" customHeight="1" x14ac:dyDescent="0.2">
      <c r="A195" s="975"/>
      <c r="B195" s="230" t="s">
        <v>2546</v>
      </c>
      <c r="C195" s="973"/>
      <c r="D195" s="231">
        <v>2238.56</v>
      </c>
      <c r="E195" s="231" t="s">
        <v>2847</v>
      </c>
      <c r="F195" s="232">
        <v>42139</v>
      </c>
      <c r="G195" s="233" t="s">
        <v>3804</v>
      </c>
      <c r="H195" s="251" t="s">
        <v>3805</v>
      </c>
      <c r="I195" s="234" t="s">
        <v>496</v>
      </c>
      <c r="J195" s="235"/>
      <c r="K195" s="234" t="s">
        <v>496</v>
      </c>
      <c r="L195" s="235"/>
      <c r="M195" s="371" t="s">
        <v>496</v>
      </c>
      <c r="N195" s="371"/>
      <c r="O195" s="371"/>
      <c r="P195" s="371"/>
      <c r="Q195" s="237"/>
    </row>
    <row r="196" spans="1:17" s="211" customFormat="1" ht="63.75" customHeight="1" x14ac:dyDescent="0.2">
      <c r="A196" s="229" t="s">
        <v>3806</v>
      </c>
      <c r="B196" s="230" t="s">
        <v>3807</v>
      </c>
      <c r="C196" s="230" t="s">
        <v>3808</v>
      </c>
      <c r="D196" s="231">
        <v>60000</v>
      </c>
      <c r="E196" s="231" t="s">
        <v>3756</v>
      </c>
      <c r="F196" s="232">
        <v>42178</v>
      </c>
      <c r="G196" s="233" t="s">
        <v>3809</v>
      </c>
      <c r="H196" s="251" t="s">
        <v>3810</v>
      </c>
      <c r="I196" s="234" t="s">
        <v>496</v>
      </c>
      <c r="J196" s="235"/>
      <c r="K196" s="234" t="s">
        <v>496</v>
      </c>
      <c r="L196" s="235"/>
      <c r="M196" s="371" t="s">
        <v>496</v>
      </c>
      <c r="N196" s="371"/>
      <c r="O196" s="371"/>
      <c r="P196" s="371"/>
      <c r="Q196" s="237"/>
    </row>
    <row r="197" spans="1:17" s="211" customFormat="1" ht="63.75" customHeight="1" x14ac:dyDescent="0.2">
      <c r="A197" s="229" t="s">
        <v>3811</v>
      </c>
      <c r="B197" s="230" t="s">
        <v>3812</v>
      </c>
      <c r="C197" s="230" t="s">
        <v>3813</v>
      </c>
      <c r="D197" s="231">
        <v>1500</v>
      </c>
      <c r="E197" s="231" t="s">
        <v>2847</v>
      </c>
      <c r="F197" s="232">
        <v>42136</v>
      </c>
      <c r="G197" s="233" t="s">
        <v>3814</v>
      </c>
      <c r="H197" s="251" t="s">
        <v>3815</v>
      </c>
      <c r="I197" s="378" t="s">
        <v>496</v>
      </c>
      <c r="J197" s="379"/>
      <c r="K197" s="378" t="s">
        <v>496</v>
      </c>
      <c r="L197" s="379"/>
      <c r="M197" s="380" t="s">
        <v>496</v>
      </c>
      <c r="N197" s="380"/>
      <c r="O197" s="380"/>
      <c r="P197" s="380"/>
      <c r="Q197" s="237"/>
    </row>
    <row r="198" spans="1:17" s="211" customFormat="1" ht="63.75" customHeight="1" x14ac:dyDescent="0.2">
      <c r="A198" s="975" t="s">
        <v>3816</v>
      </c>
      <c r="B198" s="230" t="s">
        <v>2555</v>
      </c>
      <c r="C198" s="973" t="s">
        <v>2893</v>
      </c>
      <c r="D198" s="231">
        <v>405</v>
      </c>
      <c r="E198" s="231" t="s">
        <v>2847</v>
      </c>
      <c r="F198" s="974">
        <v>42151</v>
      </c>
      <c r="G198" s="233" t="s">
        <v>3817</v>
      </c>
      <c r="H198" s="251" t="s">
        <v>3818</v>
      </c>
      <c r="I198" s="234" t="s">
        <v>496</v>
      </c>
      <c r="J198" s="235"/>
      <c r="K198" s="234" t="s">
        <v>496</v>
      </c>
      <c r="L198" s="235"/>
      <c r="M198" s="371"/>
      <c r="N198" s="371"/>
      <c r="O198" s="371" t="s">
        <v>496</v>
      </c>
      <c r="P198" s="371"/>
      <c r="Q198" s="237"/>
    </row>
    <row r="199" spans="1:17" s="211" customFormat="1" ht="63.75" customHeight="1" x14ac:dyDescent="0.2">
      <c r="A199" s="975"/>
      <c r="B199" s="230" t="s">
        <v>3654</v>
      </c>
      <c r="C199" s="973"/>
      <c r="D199" s="231">
        <v>33.299999999999997</v>
      </c>
      <c r="E199" s="231" t="s">
        <v>2847</v>
      </c>
      <c r="F199" s="974"/>
      <c r="G199" s="233" t="s">
        <v>3819</v>
      </c>
      <c r="H199" s="251" t="s">
        <v>3820</v>
      </c>
      <c r="I199" s="234" t="s">
        <v>496</v>
      </c>
      <c r="J199" s="235"/>
      <c r="K199" s="234" t="s">
        <v>496</v>
      </c>
      <c r="L199" s="235"/>
      <c r="M199" s="371"/>
      <c r="N199" s="371"/>
      <c r="O199" s="371" t="s">
        <v>496</v>
      </c>
      <c r="P199" s="371"/>
      <c r="Q199" s="237"/>
    </row>
    <row r="200" spans="1:17" s="211" customFormat="1" ht="63.75" customHeight="1" x14ac:dyDescent="0.2">
      <c r="A200" s="975"/>
      <c r="B200" s="230" t="s">
        <v>2670</v>
      </c>
      <c r="C200" s="973"/>
      <c r="D200" s="231">
        <v>480</v>
      </c>
      <c r="E200" s="231" t="s">
        <v>2847</v>
      </c>
      <c r="F200" s="974"/>
      <c r="G200" s="233" t="s">
        <v>3821</v>
      </c>
      <c r="H200" s="251" t="s">
        <v>3822</v>
      </c>
      <c r="I200" s="234" t="s">
        <v>496</v>
      </c>
      <c r="J200" s="235"/>
      <c r="K200" s="234" t="s">
        <v>496</v>
      </c>
      <c r="L200" s="235"/>
      <c r="M200" s="371"/>
      <c r="N200" s="371"/>
      <c r="O200" s="371" t="s">
        <v>496</v>
      </c>
      <c r="P200" s="371"/>
      <c r="Q200" s="237"/>
    </row>
    <row r="201" spans="1:17" s="211" customFormat="1" ht="63.75" customHeight="1" x14ac:dyDescent="0.2">
      <c r="A201" s="975"/>
      <c r="B201" s="230" t="s">
        <v>3823</v>
      </c>
      <c r="C201" s="973"/>
      <c r="D201" s="231">
        <v>2346</v>
      </c>
      <c r="E201" s="231" t="s">
        <v>2847</v>
      </c>
      <c r="F201" s="974"/>
      <c r="G201" s="233" t="s">
        <v>3824</v>
      </c>
      <c r="H201" s="251" t="s">
        <v>3825</v>
      </c>
      <c r="I201" s="234" t="s">
        <v>496</v>
      </c>
      <c r="J201" s="235"/>
      <c r="K201" s="234" t="s">
        <v>496</v>
      </c>
      <c r="L201" s="235"/>
      <c r="M201" s="371"/>
      <c r="N201" s="371"/>
      <c r="O201" s="371" t="s">
        <v>496</v>
      </c>
      <c r="P201" s="371"/>
      <c r="Q201" s="237"/>
    </row>
    <row r="202" spans="1:17" s="211" customFormat="1" ht="63.75" customHeight="1" x14ac:dyDescent="0.2">
      <c r="A202" s="975"/>
      <c r="B202" s="230" t="s">
        <v>3826</v>
      </c>
      <c r="C202" s="973"/>
      <c r="D202" s="231">
        <v>550</v>
      </c>
      <c r="E202" s="231" t="s">
        <v>2847</v>
      </c>
      <c r="F202" s="974"/>
      <c r="G202" s="233" t="s">
        <v>3827</v>
      </c>
      <c r="H202" s="251" t="s">
        <v>3828</v>
      </c>
      <c r="I202" s="234" t="s">
        <v>496</v>
      </c>
      <c r="J202" s="235"/>
      <c r="K202" s="234" t="s">
        <v>496</v>
      </c>
      <c r="L202" s="235"/>
      <c r="M202" s="371" t="s">
        <v>496</v>
      </c>
      <c r="N202" s="371"/>
      <c r="O202" s="371"/>
      <c r="P202" s="371"/>
      <c r="Q202" s="237"/>
    </row>
    <row r="203" spans="1:17" s="211" customFormat="1" ht="63.75" customHeight="1" x14ac:dyDescent="0.2">
      <c r="A203" s="229" t="s">
        <v>3829</v>
      </c>
      <c r="B203" s="230" t="s">
        <v>3830</v>
      </c>
      <c r="C203" s="230" t="s">
        <v>3831</v>
      </c>
      <c r="D203" s="231">
        <v>600</v>
      </c>
      <c r="E203" s="231" t="s">
        <v>2847</v>
      </c>
      <c r="F203" s="232">
        <v>42136</v>
      </c>
      <c r="G203" s="233" t="s">
        <v>3814</v>
      </c>
      <c r="H203" s="251" t="s">
        <v>3832</v>
      </c>
      <c r="I203" s="234" t="s">
        <v>496</v>
      </c>
      <c r="J203" s="235"/>
      <c r="K203" s="234" t="s">
        <v>496</v>
      </c>
      <c r="L203" s="235"/>
      <c r="M203" s="371"/>
      <c r="N203" s="371"/>
      <c r="O203" s="371" t="s">
        <v>496</v>
      </c>
      <c r="P203" s="371"/>
      <c r="Q203" s="237"/>
    </row>
    <row r="204" spans="1:17" s="211" customFormat="1" ht="63.75" customHeight="1" x14ac:dyDescent="0.2">
      <c r="A204" s="975" t="s">
        <v>3833</v>
      </c>
      <c r="B204" s="230" t="s">
        <v>3834</v>
      </c>
      <c r="C204" s="976" t="s">
        <v>3835</v>
      </c>
      <c r="D204" s="231">
        <v>2541.4699999999998</v>
      </c>
      <c r="E204" s="231" t="s">
        <v>2612</v>
      </c>
      <c r="F204" s="974">
        <v>42216</v>
      </c>
      <c r="G204" s="977" t="s">
        <v>3836</v>
      </c>
      <c r="H204" s="251" t="s">
        <v>3837</v>
      </c>
      <c r="I204" s="234" t="s">
        <v>496</v>
      </c>
      <c r="J204" s="235"/>
      <c r="K204" s="234" t="s">
        <v>496</v>
      </c>
      <c r="L204" s="235"/>
      <c r="M204" s="371"/>
      <c r="N204" s="371"/>
      <c r="O204" s="371" t="s">
        <v>496</v>
      </c>
      <c r="P204" s="371"/>
      <c r="Q204" s="237"/>
    </row>
    <row r="205" spans="1:17" s="211" customFormat="1" ht="63.75" customHeight="1" x14ac:dyDescent="0.2">
      <c r="A205" s="975"/>
      <c r="B205" s="230" t="s">
        <v>3838</v>
      </c>
      <c r="C205" s="976"/>
      <c r="D205" s="231">
        <v>560</v>
      </c>
      <c r="E205" s="231" t="s">
        <v>2612</v>
      </c>
      <c r="F205" s="974"/>
      <c r="G205" s="977"/>
      <c r="H205" s="251" t="s">
        <v>3839</v>
      </c>
      <c r="I205" s="234" t="s">
        <v>496</v>
      </c>
      <c r="J205" s="235"/>
      <c r="K205" s="234" t="s">
        <v>496</v>
      </c>
      <c r="L205" s="235"/>
      <c r="M205" s="371" t="s">
        <v>496</v>
      </c>
      <c r="N205" s="371"/>
      <c r="O205" s="371"/>
      <c r="P205" s="371"/>
      <c r="Q205" s="237"/>
    </row>
    <row r="206" spans="1:17" s="211" customFormat="1" ht="63.75" customHeight="1" x14ac:dyDescent="0.2">
      <c r="A206" s="975"/>
      <c r="B206" s="230" t="s">
        <v>3840</v>
      </c>
      <c r="C206" s="976"/>
      <c r="D206" s="231">
        <v>2995.57</v>
      </c>
      <c r="E206" s="231" t="s">
        <v>2612</v>
      </c>
      <c r="F206" s="974"/>
      <c r="G206" s="977"/>
      <c r="H206" s="251" t="s">
        <v>3841</v>
      </c>
      <c r="I206" s="234" t="s">
        <v>496</v>
      </c>
      <c r="J206" s="235"/>
      <c r="K206" s="234" t="s">
        <v>496</v>
      </c>
      <c r="L206" s="235"/>
      <c r="M206" s="371"/>
      <c r="N206" s="371"/>
      <c r="O206" s="371" t="s">
        <v>496</v>
      </c>
      <c r="P206" s="371"/>
      <c r="Q206" s="237"/>
    </row>
    <row r="207" spans="1:17" s="211" customFormat="1" ht="63.75" customHeight="1" x14ac:dyDescent="0.2">
      <c r="A207" s="975"/>
      <c r="B207" s="230" t="s">
        <v>3842</v>
      </c>
      <c r="C207" s="976"/>
      <c r="D207" s="231">
        <v>2417.8000000000002</v>
      </c>
      <c r="E207" s="231" t="s">
        <v>2612</v>
      </c>
      <c r="F207" s="974"/>
      <c r="G207" s="977"/>
      <c r="H207" s="251" t="s">
        <v>3843</v>
      </c>
      <c r="I207" s="234" t="s">
        <v>496</v>
      </c>
      <c r="J207" s="235"/>
      <c r="K207" s="234" t="s">
        <v>496</v>
      </c>
      <c r="L207" s="235"/>
      <c r="M207" s="371" t="s">
        <v>496</v>
      </c>
      <c r="N207" s="371"/>
      <c r="O207" s="371"/>
      <c r="P207" s="371"/>
      <c r="Q207" s="237"/>
    </row>
    <row r="208" spans="1:17" s="211" customFormat="1" ht="63.75" customHeight="1" x14ac:dyDescent="0.2">
      <c r="A208" s="975"/>
      <c r="B208" s="230" t="s">
        <v>3844</v>
      </c>
      <c r="C208" s="976"/>
      <c r="D208" s="231">
        <v>4043.79</v>
      </c>
      <c r="E208" s="231" t="s">
        <v>2612</v>
      </c>
      <c r="F208" s="974"/>
      <c r="G208" s="977"/>
      <c r="H208" s="251" t="s">
        <v>3845</v>
      </c>
      <c r="I208" s="234" t="s">
        <v>496</v>
      </c>
      <c r="J208" s="235"/>
      <c r="K208" s="234" t="s">
        <v>496</v>
      </c>
      <c r="L208" s="235"/>
      <c r="M208" s="371" t="s">
        <v>496</v>
      </c>
      <c r="N208" s="371"/>
      <c r="O208" s="371"/>
      <c r="P208" s="371"/>
      <c r="Q208" s="237"/>
    </row>
    <row r="209" spans="1:17" s="211" customFormat="1" ht="63.75" customHeight="1" x14ac:dyDescent="0.2">
      <c r="A209" s="975" t="s">
        <v>3846</v>
      </c>
      <c r="B209" s="230" t="s">
        <v>3847</v>
      </c>
      <c r="C209" s="973" t="s">
        <v>2750</v>
      </c>
      <c r="D209" s="231">
        <v>4410</v>
      </c>
      <c r="E209" s="231" t="s">
        <v>2847</v>
      </c>
      <c r="F209" s="974">
        <v>42149</v>
      </c>
      <c r="G209" s="233" t="s">
        <v>3848</v>
      </c>
      <c r="H209" s="251" t="s">
        <v>3849</v>
      </c>
      <c r="I209" s="234" t="s">
        <v>496</v>
      </c>
      <c r="J209" s="235"/>
      <c r="K209" s="234" t="s">
        <v>496</v>
      </c>
      <c r="L209" s="235"/>
      <c r="M209" s="371"/>
      <c r="N209" s="371"/>
      <c r="O209" s="371" t="s">
        <v>496</v>
      </c>
      <c r="P209" s="371"/>
      <c r="Q209" s="237"/>
    </row>
    <row r="210" spans="1:17" s="211" customFormat="1" ht="63.75" customHeight="1" x14ac:dyDescent="0.2">
      <c r="A210" s="975"/>
      <c r="B210" s="230" t="s">
        <v>3850</v>
      </c>
      <c r="C210" s="973"/>
      <c r="D210" s="231">
        <v>755.6</v>
      </c>
      <c r="E210" s="231" t="s">
        <v>2847</v>
      </c>
      <c r="F210" s="974"/>
      <c r="G210" s="233" t="s">
        <v>3851</v>
      </c>
      <c r="H210" s="251" t="s">
        <v>3852</v>
      </c>
      <c r="I210" s="234" t="s">
        <v>496</v>
      </c>
      <c r="J210" s="235"/>
      <c r="K210" s="234" t="s">
        <v>496</v>
      </c>
      <c r="L210" s="235"/>
      <c r="M210" s="371"/>
      <c r="N210" s="371"/>
      <c r="O210" s="371" t="s">
        <v>496</v>
      </c>
      <c r="P210" s="371"/>
      <c r="Q210" s="237"/>
    </row>
    <row r="211" spans="1:17" s="211" customFormat="1" ht="63.75" customHeight="1" x14ac:dyDescent="0.2">
      <c r="A211" s="975"/>
      <c r="B211" s="230" t="s">
        <v>3853</v>
      </c>
      <c r="C211" s="973"/>
      <c r="D211" s="231">
        <v>1017</v>
      </c>
      <c r="E211" s="231" t="s">
        <v>2847</v>
      </c>
      <c r="F211" s="974"/>
      <c r="G211" s="233" t="s">
        <v>3851</v>
      </c>
      <c r="H211" s="251" t="s">
        <v>3854</v>
      </c>
      <c r="I211" s="234" t="s">
        <v>496</v>
      </c>
      <c r="J211" s="235"/>
      <c r="K211" s="234" t="s">
        <v>496</v>
      </c>
      <c r="L211" s="235"/>
      <c r="M211" s="371"/>
      <c r="N211" s="371"/>
      <c r="O211" s="371" t="s">
        <v>496</v>
      </c>
      <c r="P211" s="371"/>
      <c r="Q211" s="237"/>
    </row>
    <row r="212" spans="1:17" s="211" customFormat="1" ht="63.75" customHeight="1" x14ac:dyDescent="0.2">
      <c r="A212" s="975" t="s">
        <v>3855</v>
      </c>
      <c r="B212" s="230" t="s">
        <v>2551</v>
      </c>
      <c r="C212" s="976" t="s">
        <v>2737</v>
      </c>
      <c r="D212" s="231">
        <v>169.5</v>
      </c>
      <c r="E212" s="231" t="s">
        <v>2827</v>
      </c>
      <c r="F212" s="974">
        <v>42124</v>
      </c>
      <c r="G212" s="974" t="s">
        <v>3694</v>
      </c>
      <c r="H212" s="251" t="s">
        <v>3856</v>
      </c>
      <c r="I212" s="234" t="s">
        <v>496</v>
      </c>
      <c r="J212" s="235"/>
      <c r="K212" s="234" t="s">
        <v>496</v>
      </c>
      <c r="L212" s="235"/>
      <c r="M212" s="371" t="s">
        <v>496</v>
      </c>
      <c r="N212" s="371"/>
      <c r="O212" s="371"/>
      <c r="P212" s="371"/>
      <c r="Q212" s="237"/>
    </row>
    <row r="213" spans="1:17" s="211" customFormat="1" ht="63.75" customHeight="1" x14ac:dyDescent="0.2">
      <c r="A213" s="975"/>
      <c r="B213" s="230" t="s">
        <v>2556</v>
      </c>
      <c r="C213" s="976"/>
      <c r="D213" s="231">
        <v>120</v>
      </c>
      <c r="E213" s="231" t="s">
        <v>2827</v>
      </c>
      <c r="F213" s="974"/>
      <c r="G213" s="974"/>
      <c r="H213" s="251" t="s">
        <v>3857</v>
      </c>
      <c r="I213" s="234" t="s">
        <v>496</v>
      </c>
      <c r="J213" s="235"/>
      <c r="K213" s="234" t="s">
        <v>496</v>
      </c>
      <c r="L213" s="235"/>
      <c r="M213" s="371" t="s">
        <v>496</v>
      </c>
      <c r="N213" s="371"/>
      <c r="O213" s="371"/>
      <c r="P213" s="371"/>
      <c r="Q213" s="237"/>
    </row>
    <row r="214" spans="1:17" s="211" customFormat="1" ht="63.75" customHeight="1" x14ac:dyDescent="0.2">
      <c r="A214" s="229" t="s">
        <v>3858</v>
      </c>
      <c r="B214" s="230" t="s">
        <v>3859</v>
      </c>
      <c r="C214" s="230" t="s">
        <v>2881</v>
      </c>
      <c r="D214" s="231">
        <v>600</v>
      </c>
      <c r="E214" s="231" t="s">
        <v>2847</v>
      </c>
      <c r="F214" s="232">
        <v>42144</v>
      </c>
      <c r="G214" s="233" t="s">
        <v>3860</v>
      </c>
      <c r="H214" s="251" t="s">
        <v>3861</v>
      </c>
      <c r="I214" s="378"/>
      <c r="J214" s="378" t="s">
        <v>496</v>
      </c>
      <c r="K214" s="378"/>
      <c r="L214" s="378" t="s">
        <v>496</v>
      </c>
      <c r="M214" s="380"/>
      <c r="N214" s="380"/>
      <c r="O214" s="380"/>
      <c r="P214" s="380" t="s">
        <v>496</v>
      </c>
      <c r="Q214" s="237"/>
    </row>
    <row r="215" spans="1:17" s="211" customFormat="1" ht="63.75" customHeight="1" x14ac:dyDescent="0.2">
      <c r="A215" s="975" t="s">
        <v>3862</v>
      </c>
      <c r="B215" s="230" t="s">
        <v>3863</v>
      </c>
      <c r="C215" s="973" t="s">
        <v>3864</v>
      </c>
      <c r="D215" s="231">
        <v>390</v>
      </c>
      <c r="E215" s="231" t="s">
        <v>3756</v>
      </c>
      <c r="F215" s="974">
        <v>42158</v>
      </c>
      <c r="G215" s="233" t="s">
        <v>3865</v>
      </c>
      <c r="H215" s="251" t="s">
        <v>3866</v>
      </c>
      <c r="I215" s="234" t="s">
        <v>496</v>
      </c>
      <c r="J215" s="235"/>
      <c r="K215" s="234" t="s">
        <v>496</v>
      </c>
      <c r="L215" s="235"/>
      <c r="M215" s="371"/>
      <c r="N215" s="371"/>
      <c r="O215" s="371" t="s">
        <v>496</v>
      </c>
      <c r="P215" s="371"/>
      <c r="Q215" s="237"/>
    </row>
    <row r="216" spans="1:17" s="211" customFormat="1" ht="63.75" customHeight="1" x14ac:dyDescent="0.2">
      <c r="A216" s="975"/>
      <c r="B216" s="230" t="s">
        <v>2697</v>
      </c>
      <c r="C216" s="973"/>
      <c r="D216" s="231">
        <v>215.41</v>
      </c>
      <c r="E216" s="231" t="s">
        <v>3756</v>
      </c>
      <c r="F216" s="974"/>
      <c r="G216" s="233" t="s">
        <v>3867</v>
      </c>
      <c r="H216" s="251" t="s">
        <v>3868</v>
      </c>
      <c r="I216" s="234" t="s">
        <v>496</v>
      </c>
      <c r="J216" s="235"/>
      <c r="K216" s="234" t="s">
        <v>496</v>
      </c>
      <c r="L216" s="235"/>
      <c r="M216" s="371"/>
      <c r="N216" s="371"/>
      <c r="O216" s="371" t="s">
        <v>496</v>
      </c>
      <c r="P216" s="371"/>
      <c r="Q216" s="237"/>
    </row>
    <row r="217" spans="1:17" s="211" customFormat="1" ht="63.75" customHeight="1" x14ac:dyDescent="0.2">
      <c r="A217" s="975"/>
      <c r="B217" s="230" t="s">
        <v>2695</v>
      </c>
      <c r="C217" s="973"/>
      <c r="D217" s="231">
        <v>305</v>
      </c>
      <c r="E217" s="231" t="s">
        <v>3756</v>
      </c>
      <c r="F217" s="974"/>
      <c r="G217" s="233" t="s">
        <v>3869</v>
      </c>
      <c r="H217" s="251" t="s">
        <v>3870</v>
      </c>
      <c r="I217" s="234" t="s">
        <v>496</v>
      </c>
      <c r="J217" s="235"/>
      <c r="K217" s="234" t="s">
        <v>496</v>
      </c>
      <c r="L217" s="235"/>
      <c r="M217" s="371"/>
      <c r="N217" s="371"/>
      <c r="O217" s="371" t="s">
        <v>496</v>
      </c>
      <c r="P217" s="371"/>
      <c r="Q217" s="237"/>
    </row>
    <row r="218" spans="1:17" s="211" customFormat="1" ht="63.75" customHeight="1" x14ac:dyDescent="0.2">
      <c r="A218" s="975"/>
      <c r="B218" s="230" t="s">
        <v>3564</v>
      </c>
      <c r="C218" s="973"/>
      <c r="D218" s="231">
        <v>120</v>
      </c>
      <c r="E218" s="231" t="s">
        <v>3756</v>
      </c>
      <c r="F218" s="974"/>
      <c r="G218" s="233" t="s">
        <v>3871</v>
      </c>
      <c r="H218" s="251" t="s">
        <v>3872</v>
      </c>
      <c r="I218" s="234" t="s">
        <v>496</v>
      </c>
      <c r="J218" s="235"/>
      <c r="K218" s="234" t="s">
        <v>496</v>
      </c>
      <c r="L218" s="235"/>
      <c r="M218" s="371"/>
      <c r="N218" s="371"/>
      <c r="O218" s="371" t="s">
        <v>496</v>
      </c>
      <c r="P218" s="371"/>
      <c r="Q218" s="237"/>
    </row>
    <row r="219" spans="1:17" s="211" customFormat="1" ht="63.75" customHeight="1" x14ac:dyDescent="0.2">
      <c r="A219" s="229" t="s">
        <v>3873</v>
      </c>
      <c r="B219" s="230" t="s">
        <v>2551</v>
      </c>
      <c r="C219" s="230" t="s">
        <v>3050</v>
      </c>
      <c r="D219" s="231">
        <v>271.2</v>
      </c>
      <c r="E219" s="231" t="s">
        <v>2847</v>
      </c>
      <c r="F219" s="232">
        <v>41764</v>
      </c>
      <c r="G219" s="233" t="s">
        <v>3874</v>
      </c>
      <c r="H219" s="251" t="s">
        <v>3875</v>
      </c>
      <c r="I219" s="234" t="s">
        <v>496</v>
      </c>
      <c r="J219" s="235"/>
      <c r="K219" s="234" t="s">
        <v>496</v>
      </c>
      <c r="L219" s="235"/>
      <c r="M219" s="371" t="s">
        <v>496</v>
      </c>
      <c r="N219" s="371"/>
      <c r="O219" s="371"/>
      <c r="P219" s="371"/>
      <c r="Q219" s="237"/>
    </row>
    <row r="220" spans="1:17" s="211" customFormat="1" ht="63.75" customHeight="1" x14ac:dyDescent="0.2">
      <c r="A220" s="229" t="s">
        <v>3876</v>
      </c>
      <c r="B220" s="230" t="s">
        <v>3859</v>
      </c>
      <c r="C220" s="230" t="s">
        <v>2881</v>
      </c>
      <c r="D220" s="231">
        <v>1200</v>
      </c>
      <c r="E220" s="231" t="s">
        <v>3756</v>
      </c>
      <c r="F220" s="232">
        <v>42164</v>
      </c>
      <c r="G220" s="233" t="s">
        <v>3877</v>
      </c>
      <c r="H220" s="251" t="s">
        <v>3878</v>
      </c>
      <c r="I220" s="378" t="s">
        <v>496</v>
      </c>
      <c r="J220" s="379"/>
      <c r="K220" s="378" t="s">
        <v>496</v>
      </c>
      <c r="L220" s="379"/>
      <c r="M220" s="380"/>
      <c r="N220" s="380"/>
      <c r="O220" s="380"/>
      <c r="P220" s="380" t="s">
        <v>496</v>
      </c>
      <c r="Q220" s="237"/>
    </row>
    <row r="221" spans="1:17" s="211" customFormat="1" ht="63.75" customHeight="1" x14ac:dyDescent="0.2">
      <c r="A221" s="229" t="s">
        <v>3879</v>
      </c>
      <c r="B221" s="230" t="s">
        <v>2744</v>
      </c>
      <c r="C221" s="230" t="s">
        <v>3880</v>
      </c>
      <c r="D221" s="231">
        <v>2200</v>
      </c>
      <c r="E221" s="231" t="s">
        <v>2847</v>
      </c>
      <c r="F221" s="232">
        <v>42149</v>
      </c>
      <c r="G221" s="233" t="s">
        <v>3881</v>
      </c>
      <c r="H221" s="251" t="s">
        <v>3882</v>
      </c>
      <c r="I221" s="234" t="s">
        <v>496</v>
      </c>
      <c r="J221" s="235"/>
      <c r="K221" s="234" t="s">
        <v>496</v>
      </c>
      <c r="L221" s="235"/>
      <c r="M221" s="371" t="s">
        <v>496</v>
      </c>
      <c r="N221" s="371"/>
      <c r="O221" s="371"/>
      <c r="P221" s="371"/>
      <c r="Q221" s="237"/>
    </row>
    <row r="222" spans="1:17" s="211" customFormat="1" ht="63.75" customHeight="1" x14ac:dyDescent="0.2">
      <c r="A222" s="229" t="s">
        <v>3883</v>
      </c>
      <c r="B222" s="230" t="s">
        <v>2659</v>
      </c>
      <c r="C222" s="230" t="s">
        <v>3884</v>
      </c>
      <c r="D222" s="231">
        <v>10020</v>
      </c>
      <c r="E222" s="231" t="s">
        <v>3756</v>
      </c>
      <c r="F222" s="232">
        <v>42158</v>
      </c>
      <c r="G222" s="233" t="s">
        <v>3885</v>
      </c>
      <c r="H222" s="251" t="s">
        <v>3886</v>
      </c>
      <c r="I222" s="234" t="s">
        <v>496</v>
      </c>
      <c r="J222" s="235"/>
      <c r="K222" s="234" t="s">
        <v>496</v>
      </c>
      <c r="L222" s="235"/>
      <c r="M222" s="371"/>
      <c r="N222" s="371"/>
      <c r="O222" s="371" t="s">
        <v>496</v>
      </c>
      <c r="P222" s="371"/>
      <c r="Q222" s="237"/>
    </row>
    <row r="223" spans="1:17" s="211" customFormat="1" ht="63.75" customHeight="1" x14ac:dyDescent="0.2">
      <c r="A223" s="229" t="s">
        <v>3887</v>
      </c>
      <c r="B223" s="230" t="s">
        <v>3888</v>
      </c>
      <c r="C223" s="230" t="s">
        <v>3889</v>
      </c>
      <c r="D223" s="231">
        <v>4185</v>
      </c>
      <c r="E223" s="231" t="s">
        <v>3756</v>
      </c>
      <c r="F223" s="232">
        <v>42164</v>
      </c>
      <c r="G223" s="233" t="s">
        <v>3890</v>
      </c>
      <c r="H223" s="251" t="s">
        <v>3891</v>
      </c>
      <c r="I223" s="378" t="s">
        <v>496</v>
      </c>
      <c r="J223" s="379"/>
      <c r="K223" s="378" t="s">
        <v>496</v>
      </c>
      <c r="L223" s="379"/>
      <c r="M223" s="380" t="s">
        <v>496</v>
      </c>
      <c r="N223" s="380"/>
      <c r="O223" s="380"/>
      <c r="P223" s="380"/>
      <c r="Q223" s="237"/>
    </row>
    <row r="224" spans="1:17" s="211" customFormat="1" ht="63.75" customHeight="1" x14ac:dyDescent="0.2">
      <c r="A224" s="229" t="s">
        <v>3892</v>
      </c>
      <c r="B224" s="230" t="s">
        <v>3792</v>
      </c>
      <c r="C224" s="230" t="s">
        <v>2972</v>
      </c>
      <c r="D224" s="231">
        <v>17679</v>
      </c>
      <c r="E224" s="231" t="s">
        <v>2612</v>
      </c>
      <c r="F224" s="232">
        <v>42187</v>
      </c>
      <c r="G224" s="233" t="s">
        <v>3893</v>
      </c>
      <c r="H224" s="251" t="s">
        <v>3894</v>
      </c>
      <c r="I224" s="378" t="s">
        <v>496</v>
      </c>
      <c r="J224" s="379"/>
      <c r="K224" s="378" t="s">
        <v>496</v>
      </c>
      <c r="L224" s="379"/>
      <c r="M224" s="380" t="s">
        <v>496</v>
      </c>
      <c r="N224" s="380"/>
      <c r="O224" s="380"/>
      <c r="P224" s="380"/>
      <c r="Q224" s="237"/>
    </row>
    <row r="225" spans="1:17" s="211" customFormat="1" ht="63.75" customHeight="1" x14ac:dyDescent="0.2">
      <c r="A225" s="975" t="s">
        <v>3895</v>
      </c>
      <c r="B225" s="230" t="s">
        <v>3681</v>
      </c>
      <c r="C225" s="973" t="s">
        <v>3311</v>
      </c>
      <c r="D225" s="231">
        <v>452</v>
      </c>
      <c r="E225" s="231" t="s">
        <v>2612</v>
      </c>
      <c r="F225" s="232">
        <v>42192</v>
      </c>
      <c r="G225" s="233" t="s">
        <v>3896</v>
      </c>
      <c r="H225" s="251" t="s">
        <v>3897</v>
      </c>
      <c r="I225" s="234" t="s">
        <v>496</v>
      </c>
      <c r="J225" s="235"/>
      <c r="K225" s="234" t="s">
        <v>496</v>
      </c>
      <c r="L225" s="235"/>
      <c r="M225" s="371" t="s">
        <v>496</v>
      </c>
      <c r="N225" s="371"/>
      <c r="O225" s="371"/>
      <c r="P225" s="371"/>
      <c r="Q225" s="237"/>
    </row>
    <row r="226" spans="1:17" s="211" customFormat="1" ht="63.75" customHeight="1" x14ac:dyDescent="0.2">
      <c r="A226" s="975"/>
      <c r="B226" s="230" t="s">
        <v>3898</v>
      </c>
      <c r="C226" s="973"/>
      <c r="D226" s="231">
        <v>2750</v>
      </c>
      <c r="E226" s="231" t="s">
        <v>2612</v>
      </c>
      <c r="F226" s="232">
        <v>42192</v>
      </c>
      <c r="G226" s="233" t="s">
        <v>3899</v>
      </c>
      <c r="H226" s="251" t="s">
        <v>3900</v>
      </c>
      <c r="I226" s="234" t="s">
        <v>496</v>
      </c>
      <c r="J226" s="235"/>
      <c r="K226" s="234" t="s">
        <v>496</v>
      </c>
      <c r="L226" s="235"/>
      <c r="M226" s="371" t="s">
        <v>496</v>
      </c>
      <c r="N226" s="371"/>
      <c r="O226" s="371"/>
      <c r="P226" s="371"/>
      <c r="Q226" s="237"/>
    </row>
    <row r="227" spans="1:17" s="211" customFormat="1" ht="63.75" customHeight="1" x14ac:dyDescent="0.2">
      <c r="A227" s="975"/>
      <c r="B227" s="230" t="s">
        <v>3901</v>
      </c>
      <c r="C227" s="973"/>
      <c r="D227" s="231">
        <v>408.8</v>
      </c>
      <c r="E227" s="231" t="s">
        <v>2612</v>
      </c>
      <c r="F227" s="232">
        <v>42192</v>
      </c>
      <c r="G227" s="233" t="s">
        <v>3902</v>
      </c>
      <c r="H227" s="251" t="s">
        <v>3903</v>
      </c>
      <c r="I227" s="234" t="s">
        <v>496</v>
      </c>
      <c r="J227" s="235"/>
      <c r="K227" s="234" t="s">
        <v>496</v>
      </c>
      <c r="L227" s="235"/>
      <c r="M227" s="371" t="s">
        <v>496</v>
      </c>
      <c r="N227" s="371"/>
      <c r="O227" s="371"/>
      <c r="P227" s="371"/>
      <c r="Q227" s="237"/>
    </row>
    <row r="228" spans="1:17" s="211" customFormat="1" ht="63.75" customHeight="1" x14ac:dyDescent="0.2">
      <c r="A228" s="975"/>
      <c r="B228" s="230" t="s">
        <v>3904</v>
      </c>
      <c r="C228" s="973"/>
      <c r="D228" s="231">
        <v>28062.55</v>
      </c>
      <c r="E228" s="231" t="s">
        <v>2612</v>
      </c>
      <c r="F228" s="232">
        <v>42209</v>
      </c>
      <c r="G228" s="233" t="s">
        <v>3905</v>
      </c>
      <c r="H228" s="251" t="s">
        <v>3906</v>
      </c>
      <c r="I228" s="234" t="s">
        <v>496</v>
      </c>
      <c r="J228" s="235"/>
      <c r="K228" s="234" t="s">
        <v>496</v>
      </c>
      <c r="L228" s="235"/>
      <c r="M228" s="371" t="s">
        <v>496</v>
      </c>
      <c r="N228" s="371"/>
      <c r="O228" s="371"/>
      <c r="P228" s="371"/>
      <c r="Q228" s="237"/>
    </row>
    <row r="229" spans="1:17" s="211" customFormat="1" ht="63.75" customHeight="1" x14ac:dyDescent="0.2">
      <c r="A229" s="229" t="s">
        <v>3907</v>
      </c>
      <c r="B229" s="230" t="s">
        <v>2555</v>
      </c>
      <c r="C229" s="230" t="s">
        <v>2737</v>
      </c>
      <c r="D229" s="231">
        <v>116.43</v>
      </c>
      <c r="E229" s="231" t="s">
        <v>2847</v>
      </c>
      <c r="F229" s="232">
        <v>42145</v>
      </c>
      <c r="G229" s="233" t="s">
        <v>3908</v>
      </c>
      <c r="H229" s="251" t="s">
        <v>3909</v>
      </c>
      <c r="I229" s="234" t="s">
        <v>496</v>
      </c>
      <c r="J229" s="235"/>
      <c r="K229" s="234" t="s">
        <v>496</v>
      </c>
      <c r="L229" s="235"/>
      <c r="M229" s="371" t="s">
        <v>496</v>
      </c>
      <c r="N229" s="371"/>
      <c r="O229" s="371"/>
      <c r="P229" s="371"/>
      <c r="Q229" s="237"/>
    </row>
    <row r="230" spans="1:17" s="211" customFormat="1" ht="63.75" customHeight="1" x14ac:dyDescent="0.2">
      <c r="A230" s="975" t="s">
        <v>3910</v>
      </c>
      <c r="B230" s="230" t="s">
        <v>2554</v>
      </c>
      <c r="C230" s="976" t="s">
        <v>2737</v>
      </c>
      <c r="D230" s="231">
        <v>176.28</v>
      </c>
      <c r="E230" s="231" t="s">
        <v>2847</v>
      </c>
      <c r="F230" s="232">
        <v>42150</v>
      </c>
      <c r="G230" s="977" t="s">
        <v>3851</v>
      </c>
      <c r="H230" s="251" t="s">
        <v>3911</v>
      </c>
      <c r="I230" s="234" t="s">
        <v>496</v>
      </c>
      <c r="J230" s="235"/>
      <c r="K230" s="234" t="s">
        <v>496</v>
      </c>
      <c r="L230" s="235"/>
      <c r="M230" s="371" t="s">
        <v>496</v>
      </c>
      <c r="N230" s="371"/>
      <c r="O230" s="371"/>
      <c r="P230" s="371"/>
      <c r="Q230" s="237"/>
    </row>
    <row r="231" spans="1:17" s="211" customFormat="1" ht="63.75" customHeight="1" x14ac:dyDescent="0.2">
      <c r="A231" s="975"/>
      <c r="B231" s="230" t="s">
        <v>2556</v>
      </c>
      <c r="C231" s="976"/>
      <c r="D231" s="231">
        <v>120</v>
      </c>
      <c r="E231" s="231" t="s">
        <v>2847</v>
      </c>
      <c r="F231" s="232">
        <v>42150</v>
      </c>
      <c r="G231" s="977"/>
      <c r="H231" s="251" t="s">
        <v>3912</v>
      </c>
      <c r="I231" s="234" t="s">
        <v>496</v>
      </c>
      <c r="J231" s="235"/>
      <c r="K231" s="234" t="s">
        <v>496</v>
      </c>
      <c r="L231" s="235"/>
      <c r="M231" s="371" t="s">
        <v>496</v>
      </c>
      <c r="N231" s="371"/>
      <c r="O231" s="371"/>
      <c r="P231" s="371"/>
      <c r="Q231" s="237"/>
    </row>
    <row r="232" spans="1:17" s="211" customFormat="1" ht="63.75" customHeight="1" x14ac:dyDescent="0.2">
      <c r="A232" s="229" t="s">
        <v>3913</v>
      </c>
      <c r="B232" s="230" t="s">
        <v>3914</v>
      </c>
      <c r="C232" s="230" t="s">
        <v>3915</v>
      </c>
      <c r="D232" s="231">
        <v>4055</v>
      </c>
      <c r="E232" s="231" t="s">
        <v>3756</v>
      </c>
      <c r="F232" s="232">
        <v>42167</v>
      </c>
      <c r="G232" s="233" t="s">
        <v>3916</v>
      </c>
      <c r="H232" s="251" t="s">
        <v>3917</v>
      </c>
      <c r="I232" s="382" t="s">
        <v>2534</v>
      </c>
      <c r="J232" s="382" t="s">
        <v>2534</v>
      </c>
      <c r="K232" s="382" t="s">
        <v>2534</v>
      </c>
      <c r="L232" s="382" t="s">
        <v>2534</v>
      </c>
      <c r="M232" s="382" t="s">
        <v>2534</v>
      </c>
      <c r="N232" s="382" t="s">
        <v>2534</v>
      </c>
      <c r="O232" s="382" t="s">
        <v>2534</v>
      </c>
      <c r="P232" s="382" t="s">
        <v>2534</v>
      </c>
      <c r="Q232" s="237" t="s">
        <v>5506</v>
      </c>
    </row>
    <row r="233" spans="1:17" s="211" customFormat="1" ht="63.75" customHeight="1" x14ac:dyDescent="0.2">
      <c r="A233" s="975" t="s">
        <v>3918</v>
      </c>
      <c r="B233" s="230" t="s">
        <v>2551</v>
      </c>
      <c r="C233" s="973" t="s">
        <v>2737</v>
      </c>
      <c r="D233" s="231">
        <v>169.5</v>
      </c>
      <c r="E233" s="231" t="s">
        <v>3756</v>
      </c>
      <c r="F233" s="974">
        <v>42157</v>
      </c>
      <c r="G233" s="977" t="s">
        <v>3919</v>
      </c>
      <c r="H233" s="251" t="s">
        <v>3920</v>
      </c>
      <c r="I233" s="234" t="s">
        <v>496</v>
      </c>
      <c r="J233" s="235"/>
      <c r="K233" s="234" t="s">
        <v>496</v>
      </c>
      <c r="L233" s="235"/>
      <c r="M233" s="371" t="s">
        <v>496</v>
      </c>
      <c r="N233" s="371"/>
      <c r="O233" s="371"/>
      <c r="P233" s="371"/>
      <c r="Q233" s="237"/>
    </row>
    <row r="234" spans="1:17" s="211" customFormat="1" ht="63.75" customHeight="1" x14ac:dyDescent="0.2">
      <c r="A234" s="975"/>
      <c r="B234" s="230" t="s">
        <v>2555</v>
      </c>
      <c r="C234" s="973"/>
      <c r="D234" s="231">
        <v>155.22999999999999</v>
      </c>
      <c r="E234" s="231" t="s">
        <v>3756</v>
      </c>
      <c r="F234" s="974"/>
      <c r="G234" s="977"/>
      <c r="H234" s="251" t="s">
        <v>3921</v>
      </c>
      <c r="I234" s="234" t="s">
        <v>496</v>
      </c>
      <c r="J234" s="235"/>
      <c r="K234" s="234" t="s">
        <v>496</v>
      </c>
      <c r="L234" s="235"/>
      <c r="M234" s="371" t="s">
        <v>496</v>
      </c>
      <c r="N234" s="371"/>
      <c r="O234" s="371"/>
      <c r="P234" s="371"/>
      <c r="Q234" s="237"/>
    </row>
    <row r="235" spans="1:17" s="211" customFormat="1" ht="63.75" customHeight="1" x14ac:dyDescent="0.2">
      <c r="A235" s="229" t="s">
        <v>3922</v>
      </c>
      <c r="B235" s="230" t="s">
        <v>2666</v>
      </c>
      <c r="C235" s="230" t="s">
        <v>2667</v>
      </c>
      <c r="D235" s="231">
        <v>7560</v>
      </c>
      <c r="E235" s="231" t="s">
        <v>2612</v>
      </c>
      <c r="F235" s="232">
        <v>42200</v>
      </c>
      <c r="G235" s="233" t="s">
        <v>3923</v>
      </c>
      <c r="H235" s="251" t="s">
        <v>3924</v>
      </c>
      <c r="I235" s="378" t="s">
        <v>496</v>
      </c>
      <c r="J235" s="379"/>
      <c r="K235" s="378" t="s">
        <v>496</v>
      </c>
      <c r="L235" s="379"/>
      <c r="M235" s="380" t="s">
        <v>496</v>
      </c>
      <c r="N235" s="380"/>
      <c r="O235" s="380"/>
      <c r="P235" s="380"/>
      <c r="Q235" s="237"/>
    </row>
    <row r="236" spans="1:17" s="211" customFormat="1" ht="63.75" customHeight="1" x14ac:dyDescent="0.2">
      <c r="A236" s="229" t="s">
        <v>3925</v>
      </c>
      <c r="B236" s="230" t="s">
        <v>2744</v>
      </c>
      <c r="C236" s="230" t="s">
        <v>3915</v>
      </c>
      <c r="D236" s="231">
        <v>2200</v>
      </c>
      <c r="E236" s="231" t="s">
        <v>3756</v>
      </c>
      <c r="F236" s="232">
        <v>42167</v>
      </c>
      <c r="G236" s="233" t="s">
        <v>3603</v>
      </c>
      <c r="H236" s="251" t="s">
        <v>3926</v>
      </c>
      <c r="I236" s="382" t="s">
        <v>2534</v>
      </c>
      <c r="J236" s="382" t="s">
        <v>2534</v>
      </c>
      <c r="K236" s="382" t="s">
        <v>2534</v>
      </c>
      <c r="L236" s="382" t="s">
        <v>2534</v>
      </c>
      <c r="M236" s="382" t="s">
        <v>2534</v>
      </c>
      <c r="N236" s="382" t="s">
        <v>2534</v>
      </c>
      <c r="O236" s="382" t="s">
        <v>2534</v>
      </c>
      <c r="P236" s="382" t="s">
        <v>2534</v>
      </c>
      <c r="Q236" s="237" t="s">
        <v>5507</v>
      </c>
    </row>
    <row r="237" spans="1:17" s="211" customFormat="1" ht="63.75" customHeight="1" x14ac:dyDescent="0.2">
      <c r="A237" s="229" t="s">
        <v>3927</v>
      </c>
      <c r="B237" s="230" t="s">
        <v>3731</v>
      </c>
      <c r="C237" s="230" t="s">
        <v>3928</v>
      </c>
      <c r="D237" s="231">
        <v>1475</v>
      </c>
      <c r="E237" s="231" t="s">
        <v>2612</v>
      </c>
      <c r="F237" s="232">
        <v>42186</v>
      </c>
      <c r="G237" s="233" t="s">
        <v>3929</v>
      </c>
      <c r="H237" s="251" t="s">
        <v>3930</v>
      </c>
      <c r="I237" s="234" t="s">
        <v>496</v>
      </c>
      <c r="J237" s="235"/>
      <c r="K237" s="234" t="s">
        <v>496</v>
      </c>
      <c r="L237" s="235"/>
      <c r="M237" s="371"/>
      <c r="N237" s="371"/>
      <c r="O237" s="371" t="s">
        <v>496</v>
      </c>
      <c r="P237" s="371"/>
      <c r="Q237" s="237"/>
    </row>
    <row r="238" spans="1:17" s="211" customFormat="1" ht="63.75" customHeight="1" x14ac:dyDescent="0.2">
      <c r="A238" s="975" t="s">
        <v>3931</v>
      </c>
      <c r="B238" s="230" t="s">
        <v>3298</v>
      </c>
      <c r="C238" s="973" t="s">
        <v>3311</v>
      </c>
      <c r="D238" s="231">
        <v>7066.4</v>
      </c>
      <c r="E238" s="231" t="s">
        <v>3756</v>
      </c>
      <c r="F238" s="974">
        <v>42185</v>
      </c>
      <c r="G238" s="233" t="s">
        <v>3932</v>
      </c>
      <c r="H238" s="251" t="s">
        <v>3933</v>
      </c>
      <c r="I238" s="234" t="s">
        <v>496</v>
      </c>
      <c r="J238" s="235"/>
      <c r="K238" s="234" t="s">
        <v>496</v>
      </c>
      <c r="L238" s="235"/>
      <c r="M238" s="371" t="s">
        <v>496</v>
      </c>
      <c r="N238" s="371"/>
      <c r="O238" s="371"/>
      <c r="P238" s="371"/>
      <c r="Q238" s="237"/>
    </row>
    <row r="239" spans="1:17" s="211" customFormat="1" ht="63.75" customHeight="1" x14ac:dyDescent="0.2">
      <c r="A239" s="975"/>
      <c r="B239" s="230" t="s">
        <v>3760</v>
      </c>
      <c r="C239" s="973"/>
      <c r="D239" s="231">
        <v>3200</v>
      </c>
      <c r="E239" s="231" t="s">
        <v>3756</v>
      </c>
      <c r="F239" s="974"/>
      <c r="G239" s="233" t="s">
        <v>3932</v>
      </c>
      <c r="H239" s="251" t="s">
        <v>3934</v>
      </c>
      <c r="I239" s="234" t="s">
        <v>496</v>
      </c>
      <c r="J239" s="235"/>
      <c r="K239" s="234" t="s">
        <v>496</v>
      </c>
      <c r="L239" s="235"/>
      <c r="M239" s="371" t="s">
        <v>496</v>
      </c>
      <c r="N239" s="371"/>
      <c r="O239" s="371"/>
      <c r="P239" s="371"/>
      <c r="Q239" s="237"/>
    </row>
    <row r="240" spans="1:17" s="211" customFormat="1" ht="63.75" customHeight="1" x14ac:dyDescent="0.2">
      <c r="A240" s="229" t="s">
        <v>3935</v>
      </c>
      <c r="B240" s="230" t="s">
        <v>2551</v>
      </c>
      <c r="C240" s="230" t="s">
        <v>2664</v>
      </c>
      <c r="D240" s="231">
        <v>101.7</v>
      </c>
      <c r="E240" s="231" t="s">
        <v>3756</v>
      </c>
      <c r="F240" s="232">
        <v>42167</v>
      </c>
      <c r="G240" s="233" t="s">
        <v>3916</v>
      </c>
      <c r="H240" s="251" t="s">
        <v>3936</v>
      </c>
      <c r="I240" s="234" t="s">
        <v>496</v>
      </c>
      <c r="J240" s="235"/>
      <c r="K240" s="234" t="s">
        <v>496</v>
      </c>
      <c r="L240" s="235"/>
      <c r="M240" s="371" t="s">
        <v>496</v>
      </c>
      <c r="N240" s="371"/>
      <c r="O240" s="371"/>
      <c r="P240" s="371"/>
      <c r="Q240" s="237"/>
    </row>
    <row r="241" spans="1:17" s="211" customFormat="1" ht="63.75" customHeight="1" x14ac:dyDescent="0.2">
      <c r="A241" s="975" t="s">
        <v>3937</v>
      </c>
      <c r="B241" s="230" t="s">
        <v>3298</v>
      </c>
      <c r="C241" s="973" t="s">
        <v>3938</v>
      </c>
      <c r="D241" s="231">
        <v>17900</v>
      </c>
      <c r="E241" s="231" t="s">
        <v>2944</v>
      </c>
      <c r="F241" s="974">
        <v>42234</v>
      </c>
      <c r="G241" s="233" t="s">
        <v>3939</v>
      </c>
      <c r="H241" s="251" t="s">
        <v>3940</v>
      </c>
      <c r="I241" s="234" t="s">
        <v>496</v>
      </c>
      <c r="J241" s="235"/>
      <c r="K241" s="234" t="s">
        <v>496</v>
      </c>
      <c r="L241" s="235"/>
      <c r="M241" s="371" t="s">
        <v>496</v>
      </c>
      <c r="N241" s="371"/>
      <c r="O241" s="371"/>
      <c r="P241" s="371"/>
      <c r="Q241" s="237"/>
    </row>
    <row r="242" spans="1:17" s="211" customFormat="1" ht="63.75" customHeight="1" x14ac:dyDescent="0.2">
      <c r="A242" s="975"/>
      <c r="B242" s="230" t="s">
        <v>3941</v>
      </c>
      <c r="C242" s="973"/>
      <c r="D242" s="231">
        <v>1400</v>
      </c>
      <c r="E242" s="231" t="s">
        <v>2944</v>
      </c>
      <c r="F242" s="974"/>
      <c r="G242" s="233" t="s">
        <v>3942</v>
      </c>
      <c r="H242" s="251" t="s">
        <v>3943</v>
      </c>
      <c r="I242" s="234" t="s">
        <v>496</v>
      </c>
      <c r="J242" s="235"/>
      <c r="K242" s="234" t="s">
        <v>496</v>
      </c>
      <c r="L242" s="235"/>
      <c r="M242" s="371" t="s">
        <v>496</v>
      </c>
      <c r="N242" s="371"/>
      <c r="O242" s="371"/>
      <c r="P242" s="371"/>
      <c r="Q242" s="237"/>
    </row>
    <row r="243" spans="1:17" s="211" customFormat="1" ht="63.75" customHeight="1" x14ac:dyDescent="0.2">
      <c r="A243" s="975" t="s">
        <v>3944</v>
      </c>
      <c r="B243" s="230" t="s">
        <v>3945</v>
      </c>
      <c r="C243" s="973" t="s">
        <v>2896</v>
      </c>
      <c r="D243" s="231">
        <v>1328.42</v>
      </c>
      <c r="E243" s="231" t="s">
        <v>2612</v>
      </c>
      <c r="F243" s="974">
        <v>42202</v>
      </c>
      <c r="G243" s="977" t="s">
        <v>3946</v>
      </c>
      <c r="H243" s="251" t="s">
        <v>3947</v>
      </c>
      <c r="I243" s="234" t="s">
        <v>496</v>
      </c>
      <c r="J243" s="235"/>
      <c r="K243" s="234" t="s">
        <v>496</v>
      </c>
      <c r="L243" s="235"/>
      <c r="M243" s="371"/>
      <c r="N243" s="371"/>
      <c r="O243" s="371" t="s">
        <v>496</v>
      </c>
      <c r="P243" s="371"/>
      <c r="Q243" s="237"/>
    </row>
    <row r="244" spans="1:17" s="211" customFormat="1" ht="63.75" customHeight="1" x14ac:dyDescent="0.2">
      <c r="A244" s="975"/>
      <c r="B244" s="230" t="s">
        <v>2895</v>
      </c>
      <c r="C244" s="973"/>
      <c r="D244" s="231">
        <v>1250</v>
      </c>
      <c r="E244" s="231" t="s">
        <v>2612</v>
      </c>
      <c r="F244" s="974"/>
      <c r="G244" s="977"/>
      <c r="H244" s="251" t="s">
        <v>3948</v>
      </c>
      <c r="I244" s="234" t="s">
        <v>496</v>
      </c>
      <c r="J244" s="235"/>
      <c r="K244" s="234" t="s">
        <v>496</v>
      </c>
      <c r="L244" s="235"/>
      <c r="M244" s="371"/>
      <c r="N244" s="371"/>
      <c r="O244" s="371" t="s">
        <v>496</v>
      </c>
      <c r="P244" s="371"/>
      <c r="Q244" s="237"/>
    </row>
    <row r="245" spans="1:17" s="211" customFormat="1" ht="63.75" customHeight="1" x14ac:dyDescent="0.2">
      <c r="A245" s="975"/>
      <c r="B245" s="230" t="s">
        <v>3949</v>
      </c>
      <c r="C245" s="973"/>
      <c r="D245" s="231">
        <v>1950</v>
      </c>
      <c r="E245" s="231" t="s">
        <v>2612</v>
      </c>
      <c r="F245" s="974"/>
      <c r="G245" s="977"/>
      <c r="H245" s="251" t="s">
        <v>3950</v>
      </c>
      <c r="I245" s="234" t="s">
        <v>496</v>
      </c>
      <c r="J245" s="235"/>
      <c r="K245" s="234" t="s">
        <v>496</v>
      </c>
      <c r="L245" s="235"/>
      <c r="M245" s="371"/>
      <c r="N245" s="371"/>
      <c r="O245" s="371" t="s">
        <v>496</v>
      </c>
      <c r="P245" s="371"/>
      <c r="Q245" s="237"/>
    </row>
    <row r="246" spans="1:17" s="211" customFormat="1" ht="63.75" customHeight="1" x14ac:dyDescent="0.2">
      <c r="A246" s="229" t="s">
        <v>3951</v>
      </c>
      <c r="B246" s="230" t="s">
        <v>2895</v>
      </c>
      <c r="C246" s="973"/>
      <c r="D246" s="231">
        <v>150</v>
      </c>
      <c r="E246" s="231" t="s">
        <v>2625</v>
      </c>
      <c r="F246" s="232">
        <v>42276</v>
      </c>
      <c r="G246" s="253" t="s">
        <v>3952</v>
      </c>
      <c r="H246" s="251" t="s">
        <v>3953</v>
      </c>
      <c r="I246" s="234" t="s">
        <v>496</v>
      </c>
      <c r="J246" s="235"/>
      <c r="K246" s="234" t="s">
        <v>496</v>
      </c>
      <c r="L246" s="235"/>
      <c r="M246" s="371" t="s">
        <v>496</v>
      </c>
      <c r="N246" s="371"/>
      <c r="O246" s="371"/>
      <c r="P246" s="371"/>
      <c r="Q246" s="237"/>
    </row>
    <row r="247" spans="1:17" s="211" customFormat="1" ht="63.75" customHeight="1" x14ac:dyDescent="0.2">
      <c r="A247" s="229" t="s">
        <v>3954</v>
      </c>
      <c r="B247" s="230" t="s">
        <v>2551</v>
      </c>
      <c r="C247" s="230" t="s">
        <v>2664</v>
      </c>
      <c r="D247" s="231">
        <v>101.7</v>
      </c>
      <c r="E247" s="231" t="s">
        <v>3756</v>
      </c>
      <c r="F247" s="232">
        <v>42181</v>
      </c>
      <c r="G247" s="233" t="s">
        <v>3955</v>
      </c>
      <c r="H247" s="251" t="s">
        <v>3956</v>
      </c>
      <c r="I247" s="234" t="s">
        <v>496</v>
      </c>
      <c r="J247" s="235"/>
      <c r="K247" s="234" t="s">
        <v>496</v>
      </c>
      <c r="L247" s="235"/>
      <c r="M247" s="371" t="s">
        <v>496</v>
      </c>
      <c r="N247" s="371"/>
      <c r="O247" s="371"/>
      <c r="P247" s="371"/>
      <c r="Q247" s="237"/>
    </row>
    <row r="248" spans="1:17" s="211" customFormat="1" ht="63.75" customHeight="1" x14ac:dyDescent="0.2">
      <c r="A248" s="229" t="s">
        <v>3957</v>
      </c>
      <c r="B248" s="230" t="s">
        <v>2555</v>
      </c>
      <c r="C248" s="230" t="s">
        <v>2737</v>
      </c>
      <c r="D248" s="231">
        <v>116.43</v>
      </c>
      <c r="E248" s="231" t="s">
        <v>2612</v>
      </c>
      <c r="F248" s="232">
        <v>42186</v>
      </c>
      <c r="G248" s="233" t="s">
        <v>3958</v>
      </c>
      <c r="H248" s="251" t="s">
        <v>3959</v>
      </c>
      <c r="I248" s="234" t="s">
        <v>496</v>
      </c>
      <c r="J248" s="235"/>
      <c r="K248" s="234" t="s">
        <v>496</v>
      </c>
      <c r="L248" s="235"/>
      <c r="M248" s="371" t="s">
        <v>496</v>
      </c>
      <c r="N248" s="371"/>
      <c r="O248" s="371"/>
      <c r="P248" s="371"/>
      <c r="Q248" s="237"/>
    </row>
    <row r="249" spans="1:17" s="211" customFormat="1" ht="63.75" customHeight="1" x14ac:dyDescent="0.2">
      <c r="A249" s="229" t="s">
        <v>3960</v>
      </c>
      <c r="B249" s="230" t="s">
        <v>12</v>
      </c>
      <c r="C249" s="230" t="s">
        <v>3961</v>
      </c>
      <c r="D249" s="231">
        <v>735.5</v>
      </c>
      <c r="E249" s="231" t="s">
        <v>2612</v>
      </c>
      <c r="F249" s="232">
        <v>42199</v>
      </c>
      <c r="G249" s="233" t="s">
        <v>3962</v>
      </c>
      <c r="H249" s="251" t="s">
        <v>3963</v>
      </c>
      <c r="I249" s="234" t="s">
        <v>496</v>
      </c>
      <c r="J249" s="235"/>
      <c r="K249" s="234" t="s">
        <v>496</v>
      </c>
      <c r="L249" s="235"/>
      <c r="M249" s="371" t="s">
        <v>496</v>
      </c>
      <c r="N249" s="371"/>
      <c r="O249" s="371"/>
      <c r="P249" s="371"/>
      <c r="Q249" s="237"/>
    </row>
    <row r="250" spans="1:17" s="211" customFormat="1" ht="63.75" customHeight="1" x14ac:dyDescent="0.2">
      <c r="A250" s="229" t="s">
        <v>3964</v>
      </c>
      <c r="B250" s="230" t="s">
        <v>2653</v>
      </c>
      <c r="C250" s="230" t="s">
        <v>2879</v>
      </c>
      <c r="D250" s="231">
        <v>3136</v>
      </c>
      <c r="E250" s="231" t="s">
        <v>2612</v>
      </c>
      <c r="F250" s="232">
        <v>42212</v>
      </c>
      <c r="G250" s="233" t="s">
        <v>3965</v>
      </c>
      <c r="H250" s="251" t="s">
        <v>3966</v>
      </c>
      <c r="I250" s="378" t="s">
        <v>2594</v>
      </c>
      <c r="J250" s="379"/>
      <c r="K250" s="378" t="s">
        <v>2594</v>
      </c>
      <c r="L250" s="379"/>
      <c r="M250" s="380"/>
      <c r="N250" s="380"/>
      <c r="O250" s="380" t="s">
        <v>2594</v>
      </c>
      <c r="P250" s="380"/>
      <c r="Q250" s="237"/>
    </row>
    <row r="251" spans="1:17" s="211" customFormat="1" ht="63.75" customHeight="1" x14ac:dyDescent="0.2">
      <c r="A251" s="975" t="s">
        <v>3967</v>
      </c>
      <c r="B251" s="230" t="s">
        <v>3117</v>
      </c>
      <c r="C251" s="973" t="s">
        <v>3968</v>
      </c>
      <c r="D251" s="231">
        <v>1947</v>
      </c>
      <c r="E251" s="231" t="s">
        <v>2612</v>
      </c>
      <c r="F251" s="974">
        <v>42216</v>
      </c>
      <c r="G251" s="233" t="s">
        <v>3969</v>
      </c>
      <c r="H251" s="251" t="s">
        <v>3970</v>
      </c>
      <c r="I251" s="234" t="s">
        <v>496</v>
      </c>
      <c r="J251" s="235"/>
      <c r="K251" s="234" t="s">
        <v>496</v>
      </c>
      <c r="L251" s="235"/>
      <c r="M251" s="371" t="s">
        <v>496</v>
      </c>
      <c r="N251" s="371"/>
      <c r="O251" s="371"/>
      <c r="P251" s="371"/>
      <c r="Q251" s="237"/>
    </row>
    <row r="252" spans="1:17" s="211" customFormat="1" ht="63.75" customHeight="1" x14ac:dyDescent="0.2">
      <c r="A252" s="975"/>
      <c r="B252" s="230" t="s">
        <v>3676</v>
      </c>
      <c r="C252" s="973"/>
      <c r="D252" s="231">
        <v>1541.5</v>
      </c>
      <c r="E252" s="231" t="s">
        <v>2612</v>
      </c>
      <c r="F252" s="974"/>
      <c r="G252" s="233" t="s">
        <v>3971</v>
      </c>
      <c r="H252" s="251" t="s">
        <v>3972</v>
      </c>
      <c r="I252" s="234" t="s">
        <v>496</v>
      </c>
      <c r="J252" s="235"/>
      <c r="K252" s="234" t="s">
        <v>496</v>
      </c>
      <c r="L252" s="235"/>
      <c r="M252" s="371" t="s">
        <v>496</v>
      </c>
      <c r="N252" s="371"/>
      <c r="O252" s="371"/>
      <c r="P252" s="371"/>
      <c r="Q252" s="237"/>
    </row>
    <row r="253" spans="1:17" s="211" customFormat="1" ht="63.75" customHeight="1" x14ac:dyDescent="0.2">
      <c r="A253" s="975"/>
      <c r="B253" s="230" t="s">
        <v>3973</v>
      </c>
      <c r="C253" s="973"/>
      <c r="D253" s="231">
        <v>1980</v>
      </c>
      <c r="E253" s="231" t="s">
        <v>2612</v>
      </c>
      <c r="F253" s="974"/>
      <c r="G253" s="233" t="s">
        <v>3974</v>
      </c>
      <c r="H253" s="251" t="s">
        <v>3975</v>
      </c>
      <c r="I253" s="234" t="s">
        <v>496</v>
      </c>
      <c r="J253" s="235"/>
      <c r="K253" s="234" t="s">
        <v>496</v>
      </c>
      <c r="L253" s="235"/>
      <c r="M253" s="371" t="s">
        <v>496</v>
      </c>
      <c r="N253" s="371"/>
      <c r="O253" s="371"/>
      <c r="P253" s="371"/>
      <c r="Q253" s="237"/>
    </row>
    <row r="254" spans="1:17" s="211" customFormat="1" ht="63.75" customHeight="1" x14ac:dyDescent="0.2">
      <c r="A254" s="975"/>
      <c r="B254" s="230" t="s">
        <v>3976</v>
      </c>
      <c r="C254" s="973"/>
      <c r="D254" s="231">
        <v>600</v>
      </c>
      <c r="E254" s="231" t="s">
        <v>2612</v>
      </c>
      <c r="F254" s="974"/>
      <c r="G254" s="233" t="s">
        <v>3977</v>
      </c>
      <c r="H254" s="251" t="s">
        <v>3978</v>
      </c>
      <c r="I254" s="234" t="s">
        <v>496</v>
      </c>
      <c r="J254" s="235"/>
      <c r="K254" s="234" t="s">
        <v>496</v>
      </c>
      <c r="L254" s="235"/>
      <c r="M254" s="371" t="s">
        <v>496</v>
      </c>
      <c r="N254" s="371"/>
      <c r="O254" s="371"/>
      <c r="P254" s="371"/>
      <c r="Q254" s="237"/>
    </row>
    <row r="255" spans="1:17" s="211" customFormat="1" ht="63.75" customHeight="1" x14ac:dyDescent="0.2">
      <c r="A255" s="229" t="s">
        <v>3979</v>
      </c>
      <c r="B255" s="230" t="s">
        <v>3731</v>
      </c>
      <c r="C255" s="230" t="s">
        <v>3980</v>
      </c>
      <c r="D255" s="231">
        <v>1125</v>
      </c>
      <c r="E255" s="231" t="s">
        <v>2612</v>
      </c>
      <c r="F255" s="232">
        <v>42199</v>
      </c>
      <c r="G255" s="233" t="s">
        <v>3981</v>
      </c>
      <c r="H255" s="251" t="s">
        <v>3982</v>
      </c>
      <c r="I255" s="234" t="s">
        <v>496</v>
      </c>
      <c r="J255" s="235"/>
      <c r="K255" s="234" t="s">
        <v>496</v>
      </c>
      <c r="L255" s="235"/>
      <c r="M255" s="371" t="s">
        <v>496</v>
      </c>
      <c r="N255" s="371"/>
      <c r="O255" s="371"/>
      <c r="P255" s="371"/>
      <c r="Q255" s="237"/>
    </row>
    <row r="256" spans="1:17" s="211" customFormat="1" ht="114.75" customHeight="1" x14ac:dyDescent="0.2">
      <c r="A256" s="975" t="s">
        <v>3983</v>
      </c>
      <c r="B256" s="230" t="s">
        <v>3117</v>
      </c>
      <c r="C256" s="973" t="s">
        <v>3984</v>
      </c>
      <c r="D256" s="231">
        <v>550</v>
      </c>
      <c r="E256" s="231" t="s">
        <v>2625</v>
      </c>
      <c r="F256" s="232">
        <v>42251</v>
      </c>
      <c r="G256" s="233" t="s">
        <v>3985</v>
      </c>
      <c r="H256" s="251" t="s">
        <v>3986</v>
      </c>
      <c r="I256" s="234" t="s">
        <v>496</v>
      </c>
      <c r="J256" s="235"/>
      <c r="K256" s="234" t="s">
        <v>496</v>
      </c>
      <c r="L256" s="235"/>
      <c r="M256" s="371"/>
      <c r="N256" s="371"/>
      <c r="O256" s="371"/>
      <c r="P256" s="371" t="s">
        <v>496</v>
      </c>
      <c r="Q256" s="249" t="s">
        <v>5218</v>
      </c>
    </row>
    <row r="257" spans="1:17" s="211" customFormat="1" ht="63.75" customHeight="1" x14ac:dyDescent="0.2">
      <c r="A257" s="975"/>
      <c r="B257" s="230" t="s">
        <v>2845</v>
      </c>
      <c r="C257" s="973"/>
      <c r="D257" s="231">
        <v>1585</v>
      </c>
      <c r="E257" s="231" t="s">
        <v>2625</v>
      </c>
      <c r="F257" s="232">
        <v>42251</v>
      </c>
      <c r="G257" s="233" t="s">
        <v>3987</v>
      </c>
      <c r="H257" s="251" t="s">
        <v>3988</v>
      </c>
      <c r="I257" s="234" t="s">
        <v>496</v>
      </c>
      <c r="J257" s="235"/>
      <c r="K257" s="234" t="s">
        <v>496</v>
      </c>
      <c r="L257" s="235"/>
      <c r="M257" s="371" t="s">
        <v>496</v>
      </c>
      <c r="N257" s="371"/>
      <c r="O257" s="371"/>
      <c r="P257" s="371"/>
      <c r="Q257" s="237"/>
    </row>
    <row r="258" spans="1:17" s="211" customFormat="1" ht="63.75" customHeight="1" x14ac:dyDescent="0.2">
      <c r="A258" s="975"/>
      <c r="B258" s="230" t="s">
        <v>2845</v>
      </c>
      <c r="C258" s="973"/>
      <c r="D258" s="231">
        <v>510</v>
      </c>
      <c r="E258" s="231" t="s">
        <v>2625</v>
      </c>
      <c r="F258" s="232">
        <v>42251</v>
      </c>
      <c r="G258" s="233" t="s">
        <v>3987</v>
      </c>
      <c r="H258" s="251" t="s">
        <v>3989</v>
      </c>
      <c r="I258" s="234" t="s">
        <v>496</v>
      </c>
      <c r="J258" s="235"/>
      <c r="K258" s="234" t="s">
        <v>496</v>
      </c>
      <c r="L258" s="235"/>
      <c r="M258" s="371" t="s">
        <v>496</v>
      </c>
      <c r="N258" s="371"/>
      <c r="O258" s="371"/>
      <c r="P258" s="371"/>
      <c r="Q258" s="237"/>
    </row>
    <row r="259" spans="1:17" s="211" customFormat="1" ht="63.75" customHeight="1" x14ac:dyDescent="0.2">
      <c r="A259" s="975"/>
      <c r="B259" s="230" t="s">
        <v>3676</v>
      </c>
      <c r="C259" s="973"/>
      <c r="D259" s="231">
        <v>421</v>
      </c>
      <c r="E259" s="231" t="s">
        <v>2625</v>
      </c>
      <c r="F259" s="232">
        <v>42251</v>
      </c>
      <c r="G259" s="233" t="s">
        <v>3990</v>
      </c>
      <c r="H259" s="251" t="s">
        <v>3991</v>
      </c>
      <c r="I259" s="234" t="s">
        <v>496</v>
      </c>
      <c r="J259" s="235"/>
      <c r="K259" s="234" t="s">
        <v>496</v>
      </c>
      <c r="L259" s="235"/>
      <c r="M259" s="371" t="s">
        <v>496</v>
      </c>
      <c r="N259" s="371"/>
      <c r="O259" s="371"/>
      <c r="P259" s="371"/>
      <c r="Q259" s="237"/>
    </row>
    <row r="260" spans="1:17" s="211" customFormat="1" ht="63.75" customHeight="1" x14ac:dyDescent="0.2">
      <c r="A260" s="975"/>
      <c r="B260" s="230" t="s">
        <v>3676</v>
      </c>
      <c r="C260" s="973"/>
      <c r="D260" s="231">
        <v>1324</v>
      </c>
      <c r="E260" s="231" t="s">
        <v>2625</v>
      </c>
      <c r="F260" s="232">
        <v>42251</v>
      </c>
      <c r="G260" s="233" t="s">
        <v>3990</v>
      </c>
      <c r="H260" s="251" t="s">
        <v>3992</v>
      </c>
      <c r="I260" s="234" t="s">
        <v>496</v>
      </c>
      <c r="J260" s="235"/>
      <c r="K260" s="234" t="s">
        <v>496</v>
      </c>
      <c r="L260" s="235"/>
      <c r="M260" s="371" t="s">
        <v>496</v>
      </c>
      <c r="N260" s="371"/>
      <c r="O260" s="371"/>
      <c r="P260" s="371"/>
      <c r="Q260" s="237"/>
    </row>
    <row r="261" spans="1:17" s="211" customFormat="1" ht="63.75" customHeight="1" x14ac:dyDescent="0.2">
      <c r="A261" s="975"/>
      <c r="B261" s="230" t="s">
        <v>3573</v>
      </c>
      <c r="C261" s="973"/>
      <c r="D261" s="231">
        <v>1561.66</v>
      </c>
      <c r="E261" s="231" t="s">
        <v>2625</v>
      </c>
      <c r="F261" s="232">
        <v>42251</v>
      </c>
      <c r="G261" s="233" t="s">
        <v>3993</v>
      </c>
      <c r="H261" s="251" t="s">
        <v>3994</v>
      </c>
      <c r="I261" s="234" t="s">
        <v>496</v>
      </c>
      <c r="J261" s="235"/>
      <c r="K261" s="234" t="s">
        <v>496</v>
      </c>
      <c r="L261" s="235"/>
      <c r="M261" s="371" t="s">
        <v>496</v>
      </c>
      <c r="N261" s="371"/>
      <c r="O261" s="371"/>
      <c r="P261" s="371"/>
      <c r="Q261" s="237"/>
    </row>
    <row r="262" spans="1:17" s="211" customFormat="1" ht="63.75" customHeight="1" x14ac:dyDescent="0.2">
      <c r="A262" s="975"/>
      <c r="B262" s="230" t="s">
        <v>3573</v>
      </c>
      <c r="C262" s="973"/>
      <c r="D262" s="231">
        <v>956.4</v>
      </c>
      <c r="E262" s="231" t="s">
        <v>2625</v>
      </c>
      <c r="F262" s="232">
        <v>42251</v>
      </c>
      <c r="G262" s="233" t="s">
        <v>3993</v>
      </c>
      <c r="H262" s="251" t="s">
        <v>3995</v>
      </c>
      <c r="I262" s="234" t="s">
        <v>496</v>
      </c>
      <c r="J262" s="235"/>
      <c r="K262" s="234" t="s">
        <v>496</v>
      </c>
      <c r="L262" s="235"/>
      <c r="M262" s="371" t="s">
        <v>496</v>
      </c>
      <c r="N262" s="371"/>
      <c r="O262" s="371"/>
      <c r="P262" s="371"/>
      <c r="Q262" s="237"/>
    </row>
    <row r="263" spans="1:17" s="211" customFormat="1" ht="63.75" customHeight="1" x14ac:dyDescent="0.2">
      <c r="A263" s="975"/>
      <c r="B263" s="230" t="s">
        <v>3681</v>
      </c>
      <c r="C263" s="973"/>
      <c r="D263" s="231">
        <v>754</v>
      </c>
      <c r="E263" s="231" t="s">
        <v>2625</v>
      </c>
      <c r="F263" s="232">
        <v>42251</v>
      </c>
      <c r="G263" s="233" t="s">
        <v>3996</v>
      </c>
      <c r="H263" s="251" t="s">
        <v>3997</v>
      </c>
      <c r="I263" s="234" t="s">
        <v>496</v>
      </c>
      <c r="J263" s="235"/>
      <c r="K263" s="234" t="s">
        <v>496</v>
      </c>
      <c r="L263" s="235"/>
      <c r="M263" s="371" t="s">
        <v>496</v>
      </c>
      <c r="N263" s="371"/>
      <c r="O263" s="371"/>
      <c r="P263" s="371"/>
      <c r="Q263" s="237"/>
    </row>
    <row r="264" spans="1:17" s="211" customFormat="1" ht="63.75" customHeight="1" x14ac:dyDescent="0.2">
      <c r="A264" s="975"/>
      <c r="B264" s="230" t="s">
        <v>3998</v>
      </c>
      <c r="C264" s="973"/>
      <c r="D264" s="231">
        <v>5003</v>
      </c>
      <c r="E264" s="231" t="s">
        <v>2625</v>
      </c>
      <c r="F264" s="232">
        <v>42251</v>
      </c>
      <c r="G264" s="233" t="s">
        <v>3999</v>
      </c>
      <c r="H264" s="251" t="s">
        <v>4000</v>
      </c>
      <c r="I264" s="234" t="s">
        <v>496</v>
      </c>
      <c r="J264" s="235"/>
      <c r="K264" s="234" t="s">
        <v>496</v>
      </c>
      <c r="L264" s="235"/>
      <c r="M264" s="371" t="s">
        <v>496</v>
      </c>
      <c r="N264" s="371"/>
      <c r="O264" s="371"/>
      <c r="P264" s="371"/>
      <c r="Q264" s="237"/>
    </row>
    <row r="265" spans="1:17" s="211" customFormat="1" ht="63.75" customHeight="1" x14ac:dyDescent="0.2">
      <c r="A265" s="975" t="s">
        <v>4001</v>
      </c>
      <c r="B265" s="230" t="s">
        <v>4002</v>
      </c>
      <c r="C265" s="973" t="s">
        <v>4003</v>
      </c>
      <c r="D265" s="231">
        <v>126.22</v>
      </c>
      <c r="E265" s="231" t="s">
        <v>2612</v>
      </c>
      <c r="F265" s="232">
        <v>42208</v>
      </c>
      <c r="G265" s="233" t="s">
        <v>4004</v>
      </c>
      <c r="H265" s="251" t="s">
        <v>4005</v>
      </c>
      <c r="I265" s="234" t="s">
        <v>496</v>
      </c>
      <c r="J265" s="235"/>
      <c r="K265" s="234" t="s">
        <v>496</v>
      </c>
      <c r="L265" s="235"/>
      <c r="M265" s="371" t="s">
        <v>496</v>
      </c>
      <c r="N265" s="371"/>
      <c r="O265" s="371"/>
      <c r="P265" s="371"/>
      <c r="Q265" s="237"/>
    </row>
    <row r="266" spans="1:17" s="211" customFormat="1" ht="63.75" customHeight="1" x14ac:dyDescent="0.2">
      <c r="A266" s="975"/>
      <c r="B266" s="230" t="s">
        <v>1173</v>
      </c>
      <c r="C266" s="973"/>
      <c r="D266" s="231">
        <v>224.77</v>
      </c>
      <c r="E266" s="231" t="s">
        <v>2612</v>
      </c>
      <c r="F266" s="232">
        <v>42208</v>
      </c>
      <c r="G266" s="233" t="s">
        <v>4006</v>
      </c>
      <c r="H266" s="251" t="s">
        <v>4007</v>
      </c>
      <c r="I266" s="234" t="s">
        <v>496</v>
      </c>
      <c r="J266" s="235"/>
      <c r="K266" s="234" t="s">
        <v>496</v>
      </c>
      <c r="L266" s="235"/>
      <c r="M266" s="371" t="s">
        <v>496</v>
      </c>
      <c r="N266" s="371"/>
      <c r="O266" s="371"/>
      <c r="P266" s="371"/>
      <c r="Q266" s="237"/>
    </row>
    <row r="267" spans="1:17" s="211" customFormat="1" ht="63.75" customHeight="1" x14ac:dyDescent="0.2">
      <c r="A267" s="975"/>
      <c r="B267" s="230" t="s">
        <v>3651</v>
      </c>
      <c r="C267" s="973"/>
      <c r="D267" s="231">
        <v>449</v>
      </c>
      <c r="E267" s="231" t="s">
        <v>2612</v>
      </c>
      <c r="F267" s="232">
        <v>42208</v>
      </c>
      <c r="G267" s="233" t="s">
        <v>4008</v>
      </c>
      <c r="H267" s="251" t="s">
        <v>4009</v>
      </c>
      <c r="I267" s="234" t="s">
        <v>496</v>
      </c>
      <c r="J267" s="235"/>
      <c r="K267" s="234" t="s">
        <v>496</v>
      </c>
      <c r="L267" s="235"/>
      <c r="M267" s="371" t="s">
        <v>496</v>
      </c>
      <c r="N267" s="371"/>
      <c r="O267" s="371"/>
      <c r="P267" s="371"/>
      <c r="Q267" s="237"/>
    </row>
    <row r="268" spans="1:17" s="211" customFormat="1" ht="63.75" customHeight="1" x14ac:dyDescent="0.2">
      <c r="A268" s="229" t="s">
        <v>4010</v>
      </c>
      <c r="B268" s="230" t="s">
        <v>4011</v>
      </c>
      <c r="C268" s="230" t="s">
        <v>2823</v>
      </c>
      <c r="D268" s="231">
        <v>1312.5</v>
      </c>
      <c r="E268" s="231" t="s">
        <v>2612</v>
      </c>
      <c r="F268" s="232">
        <v>42205</v>
      </c>
      <c r="G268" s="233" t="s">
        <v>4012</v>
      </c>
      <c r="H268" s="251" t="s">
        <v>4013</v>
      </c>
      <c r="I268" s="234" t="s">
        <v>496</v>
      </c>
      <c r="J268" s="235"/>
      <c r="K268" s="234" t="s">
        <v>496</v>
      </c>
      <c r="L268" s="235"/>
      <c r="M268" s="371"/>
      <c r="N268" s="371"/>
      <c r="O268" s="371" t="s">
        <v>496</v>
      </c>
      <c r="P268" s="371"/>
      <c r="Q268" s="237"/>
    </row>
    <row r="269" spans="1:17" s="211" customFormat="1" ht="63.75" customHeight="1" x14ac:dyDescent="0.2">
      <c r="A269" s="229" t="s">
        <v>4014</v>
      </c>
      <c r="B269" s="230" t="s">
        <v>4015</v>
      </c>
      <c r="C269" s="230" t="s">
        <v>4016</v>
      </c>
      <c r="D269" s="231">
        <v>1752.6</v>
      </c>
      <c r="E269" s="231" t="s">
        <v>2612</v>
      </c>
      <c r="F269" s="232">
        <v>42212</v>
      </c>
      <c r="G269" s="233" t="s">
        <v>4017</v>
      </c>
      <c r="H269" s="251" t="s">
        <v>4018</v>
      </c>
      <c r="I269" s="234" t="s">
        <v>496</v>
      </c>
      <c r="J269" s="235"/>
      <c r="K269" s="234" t="s">
        <v>496</v>
      </c>
      <c r="L269" s="235"/>
      <c r="M269" s="371" t="s">
        <v>496</v>
      </c>
      <c r="N269" s="371"/>
      <c r="O269" s="371"/>
      <c r="P269" s="371"/>
      <c r="Q269" s="237"/>
    </row>
    <row r="270" spans="1:17" s="211" customFormat="1" ht="63.75" customHeight="1" x14ac:dyDescent="0.2">
      <c r="A270" s="229" t="s">
        <v>4019</v>
      </c>
      <c r="B270" s="230" t="s">
        <v>3053</v>
      </c>
      <c r="C270" s="230" t="s">
        <v>4020</v>
      </c>
      <c r="D270" s="231">
        <v>600</v>
      </c>
      <c r="E270" s="231" t="s">
        <v>2612</v>
      </c>
      <c r="F270" s="232">
        <v>42212</v>
      </c>
      <c r="G270" s="233" t="s">
        <v>4021</v>
      </c>
      <c r="H270" s="251" t="s">
        <v>4022</v>
      </c>
      <c r="I270" s="378" t="s">
        <v>2594</v>
      </c>
      <c r="J270" s="379"/>
      <c r="K270" s="378" t="s">
        <v>2594</v>
      </c>
      <c r="L270" s="379"/>
      <c r="M270" s="380"/>
      <c r="N270" s="380"/>
      <c r="O270" s="380" t="s">
        <v>2594</v>
      </c>
      <c r="P270" s="380"/>
      <c r="Q270" s="237"/>
    </row>
    <row r="271" spans="1:17" s="211" customFormat="1" ht="63.75" customHeight="1" x14ac:dyDescent="0.2">
      <c r="A271" s="229" t="s">
        <v>4023</v>
      </c>
      <c r="B271" s="230" t="s">
        <v>4024</v>
      </c>
      <c r="C271" s="230" t="s">
        <v>2881</v>
      </c>
      <c r="D271" s="231">
        <v>11662.68</v>
      </c>
      <c r="E271" s="231" t="s">
        <v>2612</v>
      </c>
      <c r="F271" s="232">
        <v>42216</v>
      </c>
      <c r="G271" s="233" t="s">
        <v>4025</v>
      </c>
      <c r="H271" s="251" t="s">
        <v>4026</v>
      </c>
      <c r="I271" s="234" t="s">
        <v>496</v>
      </c>
      <c r="J271" s="235"/>
      <c r="K271" s="234"/>
      <c r="L271" s="234" t="s">
        <v>496</v>
      </c>
      <c r="M271" s="371"/>
      <c r="N271" s="371"/>
      <c r="O271" s="371"/>
      <c r="P271" s="371" t="s">
        <v>496</v>
      </c>
      <c r="Q271" s="249" t="s">
        <v>5508</v>
      </c>
    </row>
    <row r="272" spans="1:17" s="211" customFormat="1" ht="63.75" customHeight="1" x14ac:dyDescent="0.2">
      <c r="A272" s="229" t="s">
        <v>4027</v>
      </c>
      <c r="B272" s="230" t="s">
        <v>2659</v>
      </c>
      <c r="C272" s="230" t="s">
        <v>4028</v>
      </c>
      <c r="D272" s="231">
        <v>3825</v>
      </c>
      <c r="E272" s="231" t="s">
        <v>2944</v>
      </c>
      <c r="F272" s="232">
        <v>42223</v>
      </c>
      <c r="G272" s="233" t="s">
        <v>4029</v>
      </c>
      <c r="H272" s="251" t="s">
        <v>4030</v>
      </c>
      <c r="I272" s="234" t="s">
        <v>496</v>
      </c>
      <c r="J272" s="235"/>
      <c r="K272" s="234" t="s">
        <v>496</v>
      </c>
      <c r="L272" s="235"/>
      <c r="M272" s="371"/>
      <c r="N272" s="371"/>
      <c r="O272" s="371" t="s">
        <v>496</v>
      </c>
      <c r="P272" s="340"/>
      <c r="Q272" s="237"/>
    </row>
    <row r="273" spans="1:17" s="211" customFormat="1" ht="63.75" customHeight="1" x14ac:dyDescent="0.2">
      <c r="A273" s="229" t="s">
        <v>4031</v>
      </c>
      <c r="B273" s="230" t="s">
        <v>4032</v>
      </c>
      <c r="C273" s="230" t="s">
        <v>2671</v>
      </c>
      <c r="D273" s="231">
        <v>2475</v>
      </c>
      <c r="E273" s="231" t="s">
        <v>2944</v>
      </c>
      <c r="F273" s="232">
        <v>42229</v>
      </c>
      <c r="G273" s="233" t="s">
        <v>4033</v>
      </c>
      <c r="H273" s="251" t="s">
        <v>4034</v>
      </c>
      <c r="I273" s="234" t="s">
        <v>496</v>
      </c>
      <c r="J273" s="235"/>
      <c r="K273" s="234" t="s">
        <v>496</v>
      </c>
      <c r="L273" s="235"/>
      <c r="M273" s="371" t="s">
        <v>496</v>
      </c>
      <c r="N273" s="371"/>
      <c r="O273" s="371"/>
      <c r="P273" s="340"/>
      <c r="Q273" s="237"/>
    </row>
    <row r="274" spans="1:17" s="211" customFormat="1" ht="63.75" customHeight="1" x14ac:dyDescent="0.2">
      <c r="A274" s="229" t="s">
        <v>4035</v>
      </c>
      <c r="B274" s="230" t="s">
        <v>2695</v>
      </c>
      <c r="C274" s="230" t="s">
        <v>4036</v>
      </c>
      <c r="D274" s="231">
        <v>117</v>
      </c>
      <c r="E274" s="231" t="s">
        <v>2612</v>
      </c>
      <c r="F274" s="232">
        <v>42215</v>
      </c>
      <c r="G274" s="233" t="s">
        <v>4037</v>
      </c>
      <c r="H274" s="251" t="s">
        <v>4038</v>
      </c>
      <c r="I274" s="234" t="s">
        <v>496</v>
      </c>
      <c r="J274" s="235"/>
      <c r="K274" s="234" t="s">
        <v>496</v>
      </c>
      <c r="L274" s="235"/>
      <c r="M274" s="371" t="s">
        <v>496</v>
      </c>
      <c r="N274" s="371"/>
      <c r="O274" s="371"/>
      <c r="P274" s="340"/>
      <c r="Q274" s="237"/>
    </row>
    <row r="275" spans="1:17" s="211" customFormat="1" ht="63.75" customHeight="1" x14ac:dyDescent="0.2">
      <c r="A275" s="229" t="s">
        <v>4039</v>
      </c>
      <c r="B275" s="230" t="s">
        <v>2744</v>
      </c>
      <c r="C275" s="230" t="s">
        <v>3880</v>
      </c>
      <c r="D275" s="231">
        <v>2200</v>
      </c>
      <c r="E275" s="231" t="s">
        <v>2612</v>
      </c>
      <c r="F275" s="232">
        <v>42216</v>
      </c>
      <c r="G275" s="233" t="s">
        <v>4040</v>
      </c>
      <c r="H275" s="251" t="s">
        <v>4041</v>
      </c>
      <c r="I275" s="378" t="s">
        <v>496</v>
      </c>
      <c r="J275" s="379"/>
      <c r="K275" s="378" t="s">
        <v>496</v>
      </c>
      <c r="L275" s="379"/>
      <c r="M275" s="380" t="s">
        <v>496</v>
      </c>
      <c r="N275" s="380"/>
      <c r="O275" s="380"/>
      <c r="P275" s="274"/>
      <c r="Q275" s="237"/>
    </row>
    <row r="276" spans="1:17" s="211" customFormat="1" ht="63.75" customHeight="1" x14ac:dyDescent="0.2">
      <c r="A276" s="229" t="s">
        <v>4042</v>
      </c>
      <c r="B276" s="230" t="s">
        <v>2551</v>
      </c>
      <c r="C276" s="230" t="s">
        <v>3050</v>
      </c>
      <c r="D276" s="231">
        <v>271.2</v>
      </c>
      <c r="E276" s="231" t="s">
        <v>2612</v>
      </c>
      <c r="F276" s="232">
        <v>42209</v>
      </c>
      <c r="G276" s="233" t="s">
        <v>4043</v>
      </c>
      <c r="H276" s="251" t="s">
        <v>4044</v>
      </c>
      <c r="I276" s="234" t="s">
        <v>496</v>
      </c>
      <c r="J276" s="235"/>
      <c r="K276" s="234" t="s">
        <v>496</v>
      </c>
      <c r="L276" s="235"/>
      <c r="M276" s="371" t="s">
        <v>496</v>
      </c>
      <c r="N276" s="371"/>
      <c r="O276" s="371"/>
      <c r="P276" s="371"/>
      <c r="Q276" s="237"/>
    </row>
    <row r="277" spans="1:17" s="211" customFormat="1" ht="63.75" customHeight="1" x14ac:dyDescent="0.2">
      <c r="A277" s="975" t="s">
        <v>4045</v>
      </c>
      <c r="B277" s="230" t="s">
        <v>3780</v>
      </c>
      <c r="C277" s="973" t="s">
        <v>4046</v>
      </c>
      <c r="D277" s="231">
        <v>690.81</v>
      </c>
      <c r="E277" s="231" t="s">
        <v>2625</v>
      </c>
      <c r="F277" s="974">
        <v>42257</v>
      </c>
      <c r="G277" s="233" t="s">
        <v>4047</v>
      </c>
      <c r="H277" s="251" t="s">
        <v>4048</v>
      </c>
      <c r="I277" s="234" t="s">
        <v>496</v>
      </c>
      <c r="J277" s="235"/>
      <c r="K277" s="234" t="s">
        <v>496</v>
      </c>
      <c r="L277" s="235"/>
      <c r="M277" s="371" t="s">
        <v>496</v>
      </c>
      <c r="N277" s="371"/>
      <c r="O277" s="371"/>
      <c r="P277" s="371"/>
      <c r="Q277" s="237"/>
    </row>
    <row r="278" spans="1:17" s="211" customFormat="1" ht="63.75" customHeight="1" x14ac:dyDescent="0.2">
      <c r="A278" s="975"/>
      <c r="B278" s="230" t="s">
        <v>3681</v>
      </c>
      <c r="C278" s="973"/>
      <c r="D278" s="231">
        <v>11.3</v>
      </c>
      <c r="E278" s="231" t="s">
        <v>2625</v>
      </c>
      <c r="F278" s="974"/>
      <c r="G278" s="233" t="s">
        <v>4049</v>
      </c>
      <c r="H278" s="251" t="s">
        <v>4050</v>
      </c>
      <c r="I278" s="234" t="s">
        <v>496</v>
      </c>
      <c r="J278" s="235"/>
      <c r="K278" s="234" t="s">
        <v>496</v>
      </c>
      <c r="L278" s="235"/>
      <c r="M278" s="371" t="s">
        <v>496</v>
      </c>
      <c r="N278" s="371"/>
      <c r="O278" s="371"/>
      <c r="P278" s="371"/>
      <c r="Q278" s="237"/>
    </row>
    <row r="279" spans="1:17" s="211" customFormat="1" ht="63.75" customHeight="1" x14ac:dyDescent="0.2">
      <c r="A279" s="975"/>
      <c r="B279" s="230" t="s">
        <v>3693</v>
      </c>
      <c r="C279" s="973"/>
      <c r="D279" s="231">
        <v>668.32</v>
      </c>
      <c r="E279" s="231" t="s">
        <v>2625</v>
      </c>
      <c r="F279" s="974"/>
      <c r="G279" s="233" t="s">
        <v>4051</v>
      </c>
      <c r="H279" s="251" t="s">
        <v>4052</v>
      </c>
      <c r="I279" s="234" t="s">
        <v>496</v>
      </c>
      <c r="J279" s="235"/>
      <c r="K279" s="234" t="s">
        <v>496</v>
      </c>
      <c r="L279" s="235"/>
      <c r="M279" s="371"/>
      <c r="N279" s="371"/>
      <c r="O279" s="371" t="s">
        <v>496</v>
      </c>
      <c r="P279" s="371"/>
      <c r="Q279" s="237"/>
    </row>
    <row r="280" spans="1:17" s="211" customFormat="1" ht="63.75" customHeight="1" x14ac:dyDescent="0.2">
      <c r="A280" s="229" t="s">
        <v>4053</v>
      </c>
      <c r="B280" s="230" t="s">
        <v>3826</v>
      </c>
      <c r="C280" s="230" t="s">
        <v>4054</v>
      </c>
      <c r="D280" s="231">
        <v>200</v>
      </c>
      <c r="E280" s="231" t="s">
        <v>2944</v>
      </c>
      <c r="F280" s="232">
        <v>42233</v>
      </c>
      <c r="G280" s="233" t="s">
        <v>4055</v>
      </c>
      <c r="H280" s="251" t="s">
        <v>4056</v>
      </c>
      <c r="I280" s="234" t="s">
        <v>496</v>
      </c>
      <c r="J280" s="235"/>
      <c r="K280" s="234" t="s">
        <v>496</v>
      </c>
      <c r="L280" s="235"/>
      <c r="M280" s="371" t="s">
        <v>496</v>
      </c>
      <c r="N280" s="371"/>
      <c r="O280" s="371"/>
      <c r="P280" s="371"/>
      <c r="Q280" s="237"/>
    </row>
    <row r="281" spans="1:17" s="211" customFormat="1" ht="63.75" customHeight="1" x14ac:dyDescent="0.2">
      <c r="A281" s="975" t="s">
        <v>4057</v>
      </c>
      <c r="B281" s="230" t="s">
        <v>2551</v>
      </c>
      <c r="C281" s="973" t="s">
        <v>2737</v>
      </c>
      <c r="D281" s="231">
        <v>211.88</v>
      </c>
      <c r="E281" s="231" t="s">
        <v>2612</v>
      </c>
      <c r="F281" s="974">
        <v>42215</v>
      </c>
      <c r="G281" s="977" t="s">
        <v>4058</v>
      </c>
      <c r="H281" s="251" t="s">
        <v>4059</v>
      </c>
      <c r="I281" s="234" t="s">
        <v>496</v>
      </c>
      <c r="J281" s="235"/>
      <c r="K281" s="234" t="s">
        <v>496</v>
      </c>
      <c r="L281" s="235"/>
      <c r="M281" s="371" t="s">
        <v>496</v>
      </c>
      <c r="N281" s="371"/>
      <c r="O281" s="371"/>
      <c r="P281" s="371"/>
      <c r="Q281" s="237"/>
    </row>
    <row r="282" spans="1:17" s="211" customFormat="1" ht="63.75" customHeight="1" x14ac:dyDescent="0.2">
      <c r="A282" s="975"/>
      <c r="B282" s="230" t="s">
        <v>2556</v>
      </c>
      <c r="C282" s="973"/>
      <c r="D282" s="231">
        <v>150</v>
      </c>
      <c r="E282" s="231" t="s">
        <v>2612</v>
      </c>
      <c r="F282" s="974"/>
      <c r="G282" s="977"/>
      <c r="H282" s="251" t="s">
        <v>4060</v>
      </c>
      <c r="I282" s="234" t="s">
        <v>496</v>
      </c>
      <c r="J282" s="235"/>
      <c r="K282" s="234" t="s">
        <v>496</v>
      </c>
      <c r="L282" s="235"/>
      <c r="M282" s="371" t="s">
        <v>496</v>
      </c>
      <c r="N282" s="371"/>
      <c r="O282" s="371"/>
      <c r="P282" s="371"/>
      <c r="Q282" s="237"/>
    </row>
    <row r="283" spans="1:17" s="211" customFormat="1" ht="63.75" customHeight="1" x14ac:dyDescent="0.2">
      <c r="A283" s="229" t="s">
        <v>4061</v>
      </c>
      <c r="B283" s="230" t="s">
        <v>2779</v>
      </c>
      <c r="C283" s="230" t="s">
        <v>4062</v>
      </c>
      <c r="D283" s="231">
        <v>4628</v>
      </c>
      <c r="E283" s="231" t="s">
        <v>2944</v>
      </c>
      <c r="F283" s="232">
        <v>42240</v>
      </c>
      <c r="G283" s="233" t="s">
        <v>4063</v>
      </c>
      <c r="H283" s="251" t="s">
        <v>4064</v>
      </c>
      <c r="I283" s="378" t="s">
        <v>496</v>
      </c>
      <c r="J283" s="379"/>
      <c r="K283" s="378" t="s">
        <v>496</v>
      </c>
      <c r="L283" s="379"/>
      <c r="M283" s="380" t="s">
        <v>496</v>
      </c>
      <c r="N283" s="380"/>
      <c r="O283" s="380"/>
      <c r="P283" s="380"/>
      <c r="Q283" s="237"/>
    </row>
    <row r="284" spans="1:17" s="211" customFormat="1" ht="63.75" customHeight="1" x14ac:dyDescent="0.2">
      <c r="A284" s="229" t="s">
        <v>4065</v>
      </c>
      <c r="B284" s="230" t="s">
        <v>4066</v>
      </c>
      <c r="C284" s="230" t="s">
        <v>4067</v>
      </c>
      <c r="D284" s="231">
        <v>636</v>
      </c>
      <c r="E284" s="231" t="s">
        <v>2944</v>
      </c>
      <c r="F284" s="232">
        <v>42237</v>
      </c>
      <c r="G284" s="233" t="s">
        <v>4068</v>
      </c>
      <c r="H284" s="251" t="s">
        <v>4069</v>
      </c>
      <c r="I284" s="234" t="s">
        <v>496</v>
      </c>
      <c r="J284" s="235"/>
      <c r="K284" s="234" t="s">
        <v>496</v>
      </c>
      <c r="L284" s="235"/>
      <c r="M284" s="371"/>
      <c r="N284" s="371"/>
      <c r="O284" s="371" t="s">
        <v>496</v>
      </c>
      <c r="P284" s="371"/>
      <c r="Q284" s="237"/>
    </row>
    <row r="285" spans="1:17" s="211" customFormat="1" ht="63.75" customHeight="1" x14ac:dyDescent="0.2">
      <c r="A285" s="975" t="s">
        <v>4070</v>
      </c>
      <c r="B285" s="230" t="s">
        <v>3976</v>
      </c>
      <c r="C285" s="973" t="s">
        <v>4071</v>
      </c>
      <c r="D285" s="231">
        <v>912</v>
      </c>
      <c r="E285" s="231" t="s">
        <v>2944</v>
      </c>
      <c r="F285" s="974">
        <v>42240</v>
      </c>
      <c r="G285" s="233" t="s">
        <v>4072</v>
      </c>
      <c r="H285" s="251" t="s">
        <v>4073</v>
      </c>
      <c r="I285" s="234" t="s">
        <v>496</v>
      </c>
      <c r="J285" s="235"/>
      <c r="K285" s="234" t="s">
        <v>496</v>
      </c>
      <c r="L285" s="235"/>
      <c r="M285" s="371"/>
      <c r="N285" s="371"/>
      <c r="O285" s="371" t="s">
        <v>496</v>
      </c>
      <c r="P285" s="371"/>
      <c r="Q285" s="237"/>
    </row>
    <row r="286" spans="1:17" s="211" customFormat="1" ht="63.75" customHeight="1" x14ac:dyDescent="0.2">
      <c r="A286" s="975"/>
      <c r="B286" s="230" t="s">
        <v>2947</v>
      </c>
      <c r="C286" s="973"/>
      <c r="D286" s="231">
        <v>755.73</v>
      </c>
      <c r="E286" s="231" t="s">
        <v>2944</v>
      </c>
      <c r="F286" s="974"/>
      <c r="G286" s="233" t="s">
        <v>4074</v>
      </c>
      <c r="H286" s="251" t="s">
        <v>4075</v>
      </c>
      <c r="I286" s="234" t="s">
        <v>496</v>
      </c>
      <c r="J286" s="235"/>
      <c r="K286" s="234" t="s">
        <v>496</v>
      </c>
      <c r="L286" s="235"/>
      <c r="M286" s="371" t="s">
        <v>496</v>
      </c>
      <c r="N286" s="371"/>
      <c r="O286" s="371"/>
      <c r="P286" s="371"/>
      <c r="Q286" s="237"/>
    </row>
    <row r="287" spans="1:17" s="211" customFormat="1" ht="63.75" customHeight="1" x14ac:dyDescent="0.2">
      <c r="A287" s="975"/>
      <c r="B287" s="230" t="s">
        <v>3747</v>
      </c>
      <c r="C287" s="973"/>
      <c r="D287" s="231">
        <v>52.5</v>
      </c>
      <c r="E287" s="231" t="s">
        <v>2944</v>
      </c>
      <c r="F287" s="974"/>
      <c r="G287" s="233" t="s">
        <v>4076</v>
      </c>
      <c r="H287" s="251" t="s">
        <v>4077</v>
      </c>
      <c r="I287" s="234" t="s">
        <v>496</v>
      </c>
      <c r="J287" s="235"/>
      <c r="K287" s="234" t="s">
        <v>496</v>
      </c>
      <c r="L287" s="235"/>
      <c r="M287" s="371" t="s">
        <v>496</v>
      </c>
      <c r="N287" s="371"/>
      <c r="O287" s="371"/>
      <c r="P287" s="371"/>
      <c r="Q287" s="237"/>
    </row>
    <row r="288" spans="1:17" s="211" customFormat="1" ht="63.75" customHeight="1" x14ac:dyDescent="0.2">
      <c r="A288" s="975"/>
      <c r="B288" s="230" t="s">
        <v>4078</v>
      </c>
      <c r="C288" s="973"/>
      <c r="D288" s="231">
        <v>136.84</v>
      </c>
      <c r="E288" s="231" t="s">
        <v>2944</v>
      </c>
      <c r="F288" s="974"/>
      <c r="G288" s="233" t="s">
        <v>4079</v>
      </c>
      <c r="H288" s="251" t="s">
        <v>4080</v>
      </c>
      <c r="I288" s="234" t="s">
        <v>496</v>
      </c>
      <c r="J288" s="235"/>
      <c r="K288" s="234" t="s">
        <v>496</v>
      </c>
      <c r="L288" s="235"/>
      <c r="M288" s="371" t="s">
        <v>496</v>
      </c>
      <c r="N288" s="371"/>
      <c r="O288" s="371"/>
      <c r="P288" s="371"/>
      <c r="Q288" s="237"/>
    </row>
    <row r="289" spans="1:17" s="211" customFormat="1" ht="63.75" customHeight="1" x14ac:dyDescent="0.2">
      <c r="A289" s="975"/>
      <c r="B289" s="230" t="s">
        <v>3826</v>
      </c>
      <c r="C289" s="973"/>
      <c r="D289" s="231">
        <v>418</v>
      </c>
      <c r="E289" s="231" t="s">
        <v>2944</v>
      </c>
      <c r="F289" s="974"/>
      <c r="G289" s="233" t="s">
        <v>4081</v>
      </c>
      <c r="H289" s="251" t="s">
        <v>4082</v>
      </c>
      <c r="I289" s="234" t="s">
        <v>496</v>
      </c>
      <c r="J289" s="235"/>
      <c r="K289" s="234" t="s">
        <v>496</v>
      </c>
      <c r="L289" s="235"/>
      <c r="M289" s="371" t="s">
        <v>496</v>
      </c>
      <c r="N289" s="371"/>
      <c r="O289" s="371"/>
      <c r="P289" s="371"/>
      <c r="Q289" s="237"/>
    </row>
    <row r="290" spans="1:17" s="211" customFormat="1" ht="63.75" customHeight="1" x14ac:dyDescent="0.2">
      <c r="A290" s="975" t="s">
        <v>4083</v>
      </c>
      <c r="B290" s="230" t="s">
        <v>3859</v>
      </c>
      <c r="C290" s="973" t="s">
        <v>4084</v>
      </c>
      <c r="D290" s="231">
        <v>357.38</v>
      </c>
      <c r="E290" s="231" t="s">
        <v>2625</v>
      </c>
      <c r="F290" s="974">
        <v>42250</v>
      </c>
      <c r="G290" s="233" t="s">
        <v>4085</v>
      </c>
      <c r="H290" s="251" t="s">
        <v>4086</v>
      </c>
      <c r="I290" s="378"/>
      <c r="J290" s="379" t="s">
        <v>496</v>
      </c>
      <c r="K290" s="378"/>
      <c r="L290" s="379" t="s">
        <v>496</v>
      </c>
      <c r="M290" s="380"/>
      <c r="N290" s="380"/>
      <c r="O290" s="380"/>
      <c r="P290" s="380" t="s">
        <v>496</v>
      </c>
      <c r="Q290" s="237"/>
    </row>
    <row r="291" spans="1:17" s="211" customFormat="1" ht="63.75" customHeight="1" x14ac:dyDescent="0.2">
      <c r="A291" s="975"/>
      <c r="B291" s="230" t="s">
        <v>3731</v>
      </c>
      <c r="C291" s="973"/>
      <c r="D291" s="231">
        <v>1350</v>
      </c>
      <c r="E291" s="231" t="s">
        <v>2625</v>
      </c>
      <c r="F291" s="974"/>
      <c r="G291" s="233" t="s">
        <v>4087</v>
      </c>
      <c r="H291" s="251" t="s">
        <v>4088</v>
      </c>
      <c r="I291" s="234" t="s">
        <v>496</v>
      </c>
      <c r="J291" s="235"/>
      <c r="K291" s="234" t="s">
        <v>496</v>
      </c>
      <c r="L291" s="235"/>
      <c r="M291" s="371"/>
      <c r="N291" s="371"/>
      <c r="O291" s="371" t="s">
        <v>496</v>
      </c>
      <c r="P291" s="371"/>
      <c r="Q291" s="237"/>
    </row>
    <row r="292" spans="1:17" s="211" customFormat="1" ht="63.75" customHeight="1" x14ac:dyDescent="0.2">
      <c r="A292" s="975"/>
      <c r="B292" s="230" t="s">
        <v>2659</v>
      </c>
      <c r="C292" s="973"/>
      <c r="D292" s="231">
        <v>950</v>
      </c>
      <c r="E292" s="231" t="s">
        <v>2625</v>
      </c>
      <c r="F292" s="974"/>
      <c r="G292" s="233" t="s">
        <v>4089</v>
      </c>
      <c r="H292" s="251" t="s">
        <v>4090</v>
      </c>
      <c r="I292" s="234" t="s">
        <v>496</v>
      </c>
      <c r="J292" s="235"/>
      <c r="K292" s="234" t="s">
        <v>496</v>
      </c>
      <c r="L292" s="235"/>
      <c r="M292" s="371"/>
      <c r="N292" s="371"/>
      <c r="O292" s="371" t="s">
        <v>496</v>
      </c>
      <c r="P292" s="371"/>
      <c r="Q292" s="237"/>
    </row>
    <row r="293" spans="1:17" s="211" customFormat="1" ht="63.75" customHeight="1" x14ac:dyDescent="0.2">
      <c r="A293" s="975" t="s">
        <v>4091</v>
      </c>
      <c r="B293" s="230" t="s">
        <v>4092</v>
      </c>
      <c r="C293" s="973" t="s">
        <v>4093</v>
      </c>
      <c r="D293" s="231">
        <v>1500</v>
      </c>
      <c r="E293" s="231" t="s">
        <v>4094</v>
      </c>
      <c r="F293" s="974">
        <v>42277</v>
      </c>
      <c r="G293" s="233" t="s">
        <v>4095</v>
      </c>
      <c r="H293" s="251" t="s">
        <v>4096</v>
      </c>
      <c r="I293" s="378" t="s">
        <v>496</v>
      </c>
      <c r="J293" s="379"/>
      <c r="K293" s="378" t="s">
        <v>496</v>
      </c>
      <c r="L293" s="379"/>
      <c r="M293" s="380"/>
      <c r="N293" s="380"/>
      <c r="O293" s="380" t="s">
        <v>496</v>
      </c>
      <c r="P293" s="380"/>
      <c r="Q293" s="237"/>
    </row>
    <row r="294" spans="1:17" s="211" customFormat="1" ht="63.75" customHeight="1" x14ac:dyDescent="0.2">
      <c r="A294" s="975"/>
      <c r="B294" s="230" t="s">
        <v>4097</v>
      </c>
      <c r="C294" s="973"/>
      <c r="D294" s="231">
        <v>1500</v>
      </c>
      <c r="E294" s="231" t="s">
        <v>4094</v>
      </c>
      <c r="F294" s="974"/>
      <c r="G294" s="233" t="s">
        <v>4095</v>
      </c>
      <c r="H294" s="251" t="s">
        <v>4098</v>
      </c>
      <c r="I294" s="378" t="s">
        <v>496</v>
      </c>
      <c r="J294" s="379"/>
      <c r="K294" s="378" t="s">
        <v>496</v>
      </c>
      <c r="L294" s="379"/>
      <c r="M294" s="380"/>
      <c r="N294" s="380"/>
      <c r="O294" s="380" t="s">
        <v>496</v>
      </c>
      <c r="P294" s="274"/>
      <c r="Q294" s="237"/>
    </row>
    <row r="295" spans="1:17" s="211" customFormat="1" ht="63.75" customHeight="1" x14ac:dyDescent="0.2">
      <c r="A295" s="975"/>
      <c r="B295" s="230" t="s">
        <v>4099</v>
      </c>
      <c r="C295" s="973"/>
      <c r="D295" s="231">
        <v>1500</v>
      </c>
      <c r="E295" s="231" t="s">
        <v>4094</v>
      </c>
      <c r="F295" s="974"/>
      <c r="G295" s="233" t="s">
        <v>4095</v>
      </c>
      <c r="H295" s="251" t="s">
        <v>4100</v>
      </c>
      <c r="I295" s="378" t="s">
        <v>496</v>
      </c>
      <c r="J295" s="379"/>
      <c r="K295" s="378" t="s">
        <v>496</v>
      </c>
      <c r="L295" s="379"/>
      <c r="M295" s="380"/>
      <c r="N295" s="380"/>
      <c r="O295" s="380"/>
      <c r="P295" s="380" t="s">
        <v>496</v>
      </c>
      <c r="Q295" s="249" t="s">
        <v>5509</v>
      </c>
    </row>
    <row r="296" spans="1:17" s="211" customFormat="1" ht="63.75" customHeight="1" x14ac:dyDescent="0.2">
      <c r="A296" s="975"/>
      <c r="B296" s="230" t="s">
        <v>4101</v>
      </c>
      <c r="C296" s="973"/>
      <c r="D296" s="231">
        <v>1500</v>
      </c>
      <c r="E296" s="231" t="s">
        <v>4094</v>
      </c>
      <c r="F296" s="974"/>
      <c r="G296" s="233" t="s">
        <v>4095</v>
      </c>
      <c r="H296" s="251" t="s">
        <v>4102</v>
      </c>
      <c r="I296" s="378" t="s">
        <v>496</v>
      </c>
      <c r="J296" s="379"/>
      <c r="K296" s="378" t="s">
        <v>496</v>
      </c>
      <c r="L296" s="379"/>
      <c r="M296" s="380"/>
      <c r="N296" s="380"/>
      <c r="O296" s="380"/>
      <c r="P296" s="380" t="s">
        <v>496</v>
      </c>
      <c r="Q296" s="249" t="s">
        <v>5509</v>
      </c>
    </row>
    <row r="297" spans="1:17" s="211" customFormat="1" ht="63.75" customHeight="1" x14ac:dyDescent="0.2">
      <c r="A297" s="229" t="s">
        <v>4103</v>
      </c>
      <c r="B297" s="230" t="s">
        <v>4032</v>
      </c>
      <c r="C297" s="230" t="s">
        <v>4104</v>
      </c>
      <c r="D297" s="231">
        <v>361.6</v>
      </c>
      <c r="E297" s="231" t="s">
        <v>2944</v>
      </c>
      <c r="F297" s="232">
        <v>42243</v>
      </c>
      <c r="G297" s="233" t="s">
        <v>4105</v>
      </c>
      <c r="H297" s="251" t="s">
        <v>4106</v>
      </c>
      <c r="I297" s="338" t="s">
        <v>2534</v>
      </c>
      <c r="J297" s="338" t="s">
        <v>2534</v>
      </c>
      <c r="K297" s="338" t="s">
        <v>2534</v>
      </c>
      <c r="L297" s="338" t="s">
        <v>2534</v>
      </c>
      <c r="M297" s="338" t="s">
        <v>2534</v>
      </c>
      <c r="N297" s="338" t="s">
        <v>2534</v>
      </c>
      <c r="O297" s="338" t="s">
        <v>2534</v>
      </c>
      <c r="P297" s="338" t="s">
        <v>2534</v>
      </c>
      <c r="Q297" s="237" t="s">
        <v>5510</v>
      </c>
    </row>
    <row r="298" spans="1:17" s="211" customFormat="1" ht="63.75" customHeight="1" x14ac:dyDescent="0.2">
      <c r="A298" s="975" t="s">
        <v>4107</v>
      </c>
      <c r="B298" s="230" t="s">
        <v>4108</v>
      </c>
      <c r="C298" s="973" t="s">
        <v>4109</v>
      </c>
      <c r="D298" s="231">
        <v>4806.87</v>
      </c>
      <c r="E298" s="231" t="s">
        <v>2625</v>
      </c>
      <c r="F298" s="232">
        <v>42250</v>
      </c>
      <c r="G298" s="977" t="s">
        <v>4110</v>
      </c>
      <c r="H298" s="251" t="s">
        <v>4111</v>
      </c>
      <c r="I298" s="234" t="s">
        <v>496</v>
      </c>
      <c r="J298" s="235"/>
      <c r="K298" s="234" t="s">
        <v>496</v>
      </c>
      <c r="L298" s="235"/>
      <c r="M298" s="371" t="s">
        <v>496</v>
      </c>
      <c r="N298" s="371"/>
      <c r="O298" s="371"/>
      <c r="P298" s="371"/>
      <c r="Q298" s="237"/>
    </row>
    <row r="299" spans="1:17" s="211" customFormat="1" ht="63.75" customHeight="1" x14ac:dyDescent="0.2">
      <c r="A299" s="975"/>
      <c r="B299" s="230" t="s">
        <v>4112</v>
      </c>
      <c r="C299" s="973"/>
      <c r="D299" s="231">
        <v>1400</v>
      </c>
      <c r="E299" s="231" t="s">
        <v>2625</v>
      </c>
      <c r="F299" s="232">
        <v>42250</v>
      </c>
      <c r="G299" s="977"/>
      <c r="H299" s="251" t="s">
        <v>4113</v>
      </c>
      <c r="I299" s="234" t="s">
        <v>496</v>
      </c>
      <c r="J299" s="235"/>
      <c r="K299" s="234" t="s">
        <v>496</v>
      </c>
      <c r="L299" s="235"/>
      <c r="M299" s="371" t="s">
        <v>496</v>
      </c>
      <c r="N299" s="371"/>
      <c r="O299" s="371"/>
      <c r="P299" s="371"/>
      <c r="Q299" s="237"/>
    </row>
    <row r="300" spans="1:17" s="211" customFormat="1" ht="105" customHeight="1" x14ac:dyDescent="0.2">
      <c r="A300" s="229" t="s">
        <v>4114</v>
      </c>
      <c r="B300" s="230" t="s">
        <v>9</v>
      </c>
      <c r="C300" s="230" t="s">
        <v>4115</v>
      </c>
      <c r="D300" s="231">
        <v>8351.18</v>
      </c>
      <c r="E300" s="231" t="s">
        <v>2625</v>
      </c>
      <c r="F300" s="232">
        <v>42268</v>
      </c>
      <c r="G300" s="233" t="s">
        <v>4116</v>
      </c>
      <c r="H300" s="251" t="s">
        <v>4117</v>
      </c>
      <c r="I300" s="234" t="s">
        <v>496</v>
      </c>
      <c r="J300" s="235"/>
      <c r="K300" s="234" t="s">
        <v>496</v>
      </c>
      <c r="L300" s="235"/>
      <c r="M300" s="371"/>
      <c r="N300" s="371"/>
      <c r="O300" s="371"/>
      <c r="P300" s="371" t="s">
        <v>496</v>
      </c>
      <c r="Q300" s="249" t="s">
        <v>5217</v>
      </c>
    </row>
    <row r="301" spans="1:17" s="211" customFormat="1" ht="105" customHeight="1" x14ac:dyDescent="0.2">
      <c r="A301" s="975" t="s">
        <v>4118</v>
      </c>
      <c r="B301" s="230" t="s">
        <v>4119</v>
      </c>
      <c r="C301" s="973" t="s">
        <v>4120</v>
      </c>
      <c r="D301" s="231">
        <v>1610.5</v>
      </c>
      <c r="E301" s="231" t="s">
        <v>2625</v>
      </c>
      <c r="F301" s="974">
        <v>42268</v>
      </c>
      <c r="G301" s="233" t="s">
        <v>4121</v>
      </c>
      <c r="H301" s="251" t="s">
        <v>4122</v>
      </c>
      <c r="I301" s="234" t="s">
        <v>496</v>
      </c>
      <c r="J301" s="235"/>
      <c r="K301" s="234" t="s">
        <v>496</v>
      </c>
      <c r="L301" s="235"/>
      <c r="M301" s="371" t="s">
        <v>496</v>
      </c>
      <c r="N301" s="371"/>
      <c r="O301" s="371"/>
      <c r="P301" s="371"/>
      <c r="Q301" s="237"/>
    </row>
    <row r="302" spans="1:17" s="211" customFormat="1" ht="63.75" customHeight="1" x14ac:dyDescent="0.2">
      <c r="A302" s="975"/>
      <c r="B302" s="230" t="s">
        <v>3998</v>
      </c>
      <c r="C302" s="973"/>
      <c r="D302" s="231">
        <v>6104</v>
      </c>
      <c r="E302" s="231" t="s">
        <v>2625</v>
      </c>
      <c r="F302" s="974"/>
      <c r="G302" s="233" t="s">
        <v>4123</v>
      </c>
      <c r="H302" s="251" t="s">
        <v>4124</v>
      </c>
      <c r="I302" s="234" t="s">
        <v>496</v>
      </c>
      <c r="J302" s="235"/>
      <c r="K302" s="234" t="s">
        <v>496</v>
      </c>
      <c r="L302" s="235"/>
      <c r="M302" s="371" t="s">
        <v>496</v>
      </c>
      <c r="N302" s="371"/>
      <c r="O302" s="371"/>
      <c r="P302" s="371"/>
      <c r="Q302" s="237"/>
    </row>
    <row r="303" spans="1:17" s="211" customFormat="1" ht="63.75" customHeight="1" x14ac:dyDescent="0.2">
      <c r="A303" s="229" t="s">
        <v>4125</v>
      </c>
      <c r="B303" s="230" t="s">
        <v>4126</v>
      </c>
      <c r="C303" s="230" t="s">
        <v>4127</v>
      </c>
      <c r="D303" s="231">
        <v>950</v>
      </c>
      <c r="E303" s="231" t="s">
        <v>2625</v>
      </c>
      <c r="F303" s="232">
        <v>42269</v>
      </c>
      <c r="G303" s="233" t="s">
        <v>4128</v>
      </c>
      <c r="H303" s="251" t="s">
        <v>4129</v>
      </c>
      <c r="I303" s="378" t="s">
        <v>496</v>
      </c>
      <c r="J303" s="379"/>
      <c r="K303" s="378" t="s">
        <v>496</v>
      </c>
      <c r="L303" s="379"/>
      <c r="M303" s="380"/>
      <c r="N303" s="380"/>
      <c r="O303" s="380"/>
      <c r="P303" s="380" t="s">
        <v>496</v>
      </c>
      <c r="Q303" s="237"/>
    </row>
    <row r="304" spans="1:17" s="211" customFormat="1" ht="63.75" customHeight="1" x14ac:dyDescent="0.2">
      <c r="A304" s="229" t="s">
        <v>4130</v>
      </c>
      <c r="B304" s="230" t="s">
        <v>2551</v>
      </c>
      <c r="C304" s="230" t="s">
        <v>2664</v>
      </c>
      <c r="D304" s="231">
        <v>142.38</v>
      </c>
      <c r="E304" s="231" t="s">
        <v>2625</v>
      </c>
      <c r="F304" s="232">
        <v>42251</v>
      </c>
      <c r="G304" s="233" t="s">
        <v>4131</v>
      </c>
      <c r="H304" s="251" t="s">
        <v>4132</v>
      </c>
      <c r="I304" s="234" t="s">
        <v>496</v>
      </c>
      <c r="J304" s="235"/>
      <c r="K304" s="234" t="s">
        <v>496</v>
      </c>
      <c r="L304" s="235"/>
      <c r="M304" s="371" t="s">
        <v>496</v>
      </c>
      <c r="N304" s="371"/>
      <c r="O304" s="371"/>
      <c r="P304" s="371"/>
      <c r="Q304" s="237"/>
    </row>
    <row r="305" spans="1:17" s="211" customFormat="1" ht="63.75" customHeight="1" x14ac:dyDescent="0.2">
      <c r="A305" s="229" t="s">
        <v>4133</v>
      </c>
      <c r="B305" s="230" t="s">
        <v>3731</v>
      </c>
      <c r="C305" s="230" t="s">
        <v>4134</v>
      </c>
      <c r="D305" s="231">
        <v>9625.25</v>
      </c>
      <c r="E305" s="231" t="s">
        <v>2625</v>
      </c>
      <c r="F305" s="232">
        <v>42271</v>
      </c>
      <c r="G305" s="233" t="s">
        <v>4135</v>
      </c>
      <c r="H305" s="251" t="s">
        <v>4136</v>
      </c>
      <c r="I305" s="234" t="s">
        <v>496</v>
      </c>
      <c r="J305" s="235"/>
      <c r="K305" s="234" t="s">
        <v>496</v>
      </c>
      <c r="L305" s="235"/>
      <c r="M305" s="371" t="s">
        <v>496</v>
      </c>
      <c r="N305" s="371"/>
      <c r="O305" s="371"/>
      <c r="P305" s="371"/>
      <c r="Q305" s="237"/>
    </row>
    <row r="306" spans="1:17" s="211" customFormat="1" ht="63.75" customHeight="1" x14ac:dyDescent="0.2">
      <c r="A306" s="229" t="s">
        <v>4137</v>
      </c>
      <c r="B306" s="230" t="s">
        <v>3731</v>
      </c>
      <c r="C306" s="230" t="s">
        <v>4138</v>
      </c>
      <c r="D306" s="231">
        <v>1800</v>
      </c>
      <c r="E306" s="231" t="s">
        <v>3128</v>
      </c>
      <c r="F306" s="232">
        <v>42298</v>
      </c>
      <c r="G306" s="230" t="s">
        <v>4138</v>
      </c>
      <c r="H306" s="251" t="s">
        <v>4139</v>
      </c>
      <c r="I306" s="378" t="s">
        <v>496</v>
      </c>
      <c r="J306" s="379"/>
      <c r="K306" s="378" t="s">
        <v>496</v>
      </c>
      <c r="L306" s="379"/>
      <c r="M306" s="380" t="s">
        <v>496</v>
      </c>
      <c r="N306" s="380"/>
      <c r="O306" s="380"/>
      <c r="P306" s="380"/>
      <c r="Q306" s="237"/>
    </row>
    <row r="307" spans="1:17" s="211" customFormat="1" ht="63.75" customHeight="1" x14ac:dyDescent="0.2">
      <c r="A307" s="975" t="s">
        <v>4140</v>
      </c>
      <c r="B307" s="230" t="s">
        <v>3710</v>
      </c>
      <c r="C307" s="973" t="s">
        <v>4141</v>
      </c>
      <c r="D307" s="231">
        <v>1131.1300000000001</v>
      </c>
      <c r="E307" s="231" t="s">
        <v>2625</v>
      </c>
      <c r="F307" s="232">
        <v>42275</v>
      </c>
      <c r="G307" s="233" t="s">
        <v>4142</v>
      </c>
      <c r="H307" s="251" t="s">
        <v>4143</v>
      </c>
      <c r="I307" s="378" t="s">
        <v>496</v>
      </c>
      <c r="J307" s="379"/>
      <c r="K307" s="378" t="s">
        <v>496</v>
      </c>
      <c r="L307" s="379"/>
      <c r="M307" s="380" t="s">
        <v>496</v>
      </c>
      <c r="N307" s="380"/>
      <c r="O307" s="380"/>
      <c r="P307" s="380"/>
      <c r="Q307" s="237"/>
    </row>
    <row r="308" spans="1:17" s="211" customFormat="1" ht="63.75" customHeight="1" x14ac:dyDescent="0.2">
      <c r="A308" s="975"/>
      <c r="B308" s="230" t="s">
        <v>4144</v>
      </c>
      <c r="C308" s="973"/>
      <c r="D308" s="231">
        <v>210</v>
      </c>
      <c r="E308" s="231" t="s">
        <v>2625</v>
      </c>
      <c r="F308" s="232">
        <v>42275</v>
      </c>
      <c r="G308" s="233" t="s">
        <v>4145</v>
      </c>
      <c r="H308" s="251" t="s">
        <v>4146</v>
      </c>
      <c r="I308" s="234" t="s">
        <v>496</v>
      </c>
      <c r="J308" s="235"/>
      <c r="K308" s="234" t="s">
        <v>496</v>
      </c>
      <c r="L308" s="235"/>
      <c r="M308" s="371" t="s">
        <v>496</v>
      </c>
      <c r="N308" s="371"/>
      <c r="O308" s="371"/>
      <c r="P308" s="371"/>
      <c r="Q308" s="237"/>
    </row>
    <row r="309" spans="1:17" s="211" customFormat="1" ht="63.75" customHeight="1" x14ac:dyDescent="0.2">
      <c r="A309" s="975" t="s">
        <v>4147</v>
      </c>
      <c r="B309" s="230" t="s">
        <v>4148</v>
      </c>
      <c r="C309" s="973" t="s">
        <v>4149</v>
      </c>
      <c r="D309" s="231">
        <v>1460</v>
      </c>
      <c r="E309" s="231" t="s">
        <v>3128</v>
      </c>
      <c r="F309" s="232">
        <v>42296</v>
      </c>
      <c r="G309" s="233" t="s">
        <v>4150</v>
      </c>
      <c r="H309" s="251" t="s">
        <v>4151</v>
      </c>
      <c r="I309" s="234" t="s">
        <v>496</v>
      </c>
      <c r="J309" s="235"/>
      <c r="K309" s="234" t="s">
        <v>496</v>
      </c>
      <c r="L309" s="235"/>
      <c r="M309" s="371" t="s">
        <v>496</v>
      </c>
      <c r="N309" s="371"/>
      <c r="O309" s="371"/>
      <c r="P309" s="371"/>
      <c r="Q309" s="237"/>
    </row>
    <row r="310" spans="1:17" s="211" customFormat="1" ht="63.75" customHeight="1" x14ac:dyDescent="0.2">
      <c r="A310" s="975"/>
      <c r="B310" s="230" t="s">
        <v>2710</v>
      </c>
      <c r="C310" s="973"/>
      <c r="D310" s="231">
        <v>192</v>
      </c>
      <c r="E310" s="231" t="s">
        <v>3128</v>
      </c>
      <c r="F310" s="232">
        <v>42292</v>
      </c>
      <c r="G310" s="233" t="s">
        <v>4152</v>
      </c>
      <c r="H310" s="251" t="s">
        <v>4153</v>
      </c>
      <c r="I310" s="234" t="s">
        <v>496</v>
      </c>
      <c r="J310" s="235"/>
      <c r="K310" s="234" t="s">
        <v>496</v>
      </c>
      <c r="L310" s="235"/>
      <c r="M310" s="371" t="s">
        <v>496</v>
      </c>
      <c r="N310" s="371"/>
      <c r="O310" s="371"/>
      <c r="P310" s="371"/>
      <c r="Q310" s="237"/>
    </row>
    <row r="311" spans="1:17" s="211" customFormat="1" ht="63.75" customHeight="1" x14ac:dyDescent="0.2">
      <c r="A311" s="975" t="s">
        <v>4154</v>
      </c>
      <c r="B311" s="230" t="s">
        <v>2706</v>
      </c>
      <c r="C311" s="973" t="s">
        <v>4155</v>
      </c>
      <c r="D311" s="231">
        <v>83.76</v>
      </c>
      <c r="E311" s="231" t="s">
        <v>2625</v>
      </c>
      <c r="F311" s="974">
        <v>42275</v>
      </c>
      <c r="G311" s="233" t="s">
        <v>4156</v>
      </c>
      <c r="H311" s="251" t="s">
        <v>4157</v>
      </c>
      <c r="I311" s="234" t="s">
        <v>496</v>
      </c>
      <c r="J311" s="235"/>
      <c r="K311" s="234" t="s">
        <v>496</v>
      </c>
      <c r="L311" s="235"/>
      <c r="M311" s="371"/>
      <c r="N311" s="371"/>
      <c r="O311" s="371" t="s">
        <v>496</v>
      </c>
      <c r="P311" s="371"/>
      <c r="Q311" s="237"/>
    </row>
    <row r="312" spans="1:17" s="211" customFormat="1" ht="63.75" customHeight="1" x14ac:dyDescent="0.2">
      <c r="A312" s="975"/>
      <c r="B312" s="230" t="s">
        <v>2709</v>
      </c>
      <c r="C312" s="973"/>
      <c r="D312" s="231">
        <v>496.45</v>
      </c>
      <c r="E312" s="231" t="s">
        <v>2625</v>
      </c>
      <c r="F312" s="974"/>
      <c r="G312" s="233" t="s">
        <v>4156</v>
      </c>
      <c r="H312" s="251" t="s">
        <v>4158</v>
      </c>
      <c r="I312" s="234" t="s">
        <v>496</v>
      </c>
      <c r="J312" s="235"/>
      <c r="K312" s="234" t="s">
        <v>496</v>
      </c>
      <c r="L312" s="235"/>
      <c r="M312" s="371" t="s">
        <v>496</v>
      </c>
      <c r="N312" s="371"/>
      <c r="O312" s="371"/>
      <c r="P312" s="371"/>
      <c r="Q312" s="237"/>
    </row>
    <row r="313" spans="1:17" s="211" customFormat="1" ht="63.75" customHeight="1" x14ac:dyDescent="0.2">
      <c r="A313" s="975" t="s">
        <v>4159</v>
      </c>
      <c r="B313" s="230" t="s">
        <v>4160</v>
      </c>
      <c r="C313" s="973" t="s">
        <v>4161</v>
      </c>
      <c r="D313" s="231">
        <v>539.49</v>
      </c>
      <c r="E313" s="231" t="s">
        <v>4094</v>
      </c>
      <c r="F313" s="974">
        <v>42275</v>
      </c>
      <c r="G313" s="233" t="s">
        <v>4162</v>
      </c>
      <c r="H313" s="251" t="s">
        <v>4163</v>
      </c>
      <c r="I313" s="234" t="s">
        <v>496</v>
      </c>
      <c r="J313" s="235"/>
      <c r="K313" s="234" t="s">
        <v>496</v>
      </c>
      <c r="L313" s="235"/>
      <c r="M313" s="371" t="s">
        <v>496</v>
      </c>
      <c r="N313" s="371"/>
      <c r="O313" s="371"/>
      <c r="P313" s="371"/>
      <c r="Q313" s="237"/>
    </row>
    <row r="314" spans="1:17" s="211" customFormat="1" ht="63.75" customHeight="1" x14ac:dyDescent="0.2">
      <c r="A314" s="975"/>
      <c r="B314" s="230" t="s">
        <v>1218</v>
      </c>
      <c r="C314" s="973"/>
      <c r="D314" s="231">
        <v>480</v>
      </c>
      <c r="E314" s="231" t="s">
        <v>4094</v>
      </c>
      <c r="F314" s="974"/>
      <c r="G314" s="233" t="s">
        <v>4164</v>
      </c>
      <c r="H314" s="251" t="s">
        <v>4165</v>
      </c>
      <c r="I314" s="234" t="s">
        <v>496</v>
      </c>
      <c r="J314" s="235"/>
      <c r="K314" s="234" t="s">
        <v>496</v>
      </c>
      <c r="L314" s="235"/>
      <c r="M314" s="371" t="s">
        <v>496</v>
      </c>
      <c r="N314" s="371"/>
      <c r="O314" s="371"/>
      <c r="P314" s="371"/>
      <c r="Q314" s="237"/>
    </row>
    <row r="315" spans="1:17" s="211" customFormat="1" ht="63.75" customHeight="1" x14ac:dyDescent="0.2">
      <c r="A315" s="229" t="s">
        <v>4166</v>
      </c>
      <c r="B315" s="230" t="s">
        <v>4167</v>
      </c>
      <c r="C315" s="230" t="s">
        <v>4168</v>
      </c>
      <c r="D315" s="231">
        <v>2800</v>
      </c>
      <c r="E315" s="231" t="s">
        <v>4094</v>
      </c>
      <c r="F315" s="232">
        <v>42277</v>
      </c>
      <c r="G315" s="233" t="s">
        <v>4169</v>
      </c>
      <c r="H315" s="251" t="s">
        <v>4170</v>
      </c>
      <c r="I315" s="378" t="s">
        <v>496</v>
      </c>
      <c r="J315" s="379"/>
      <c r="K315" s="378" t="s">
        <v>496</v>
      </c>
      <c r="L315" s="379"/>
      <c r="M315" s="380" t="s">
        <v>496</v>
      </c>
      <c r="N315" s="380"/>
      <c r="O315" s="380"/>
      <c r="P315" s="380"/>
      <c r="Q315" s="237"/>
    </row>
    <row r="316" spans="1:17" s="211" customFormat="1" ht="63.75" customHeight="1" x14ac:dyDescent="0.2">
      <c r="A316" s="229" t="s">
        <v>4171</v>
      </c>
      <c r="B316" s="230" t="s">
        <v>3914</v>
      </c>
      <c r="C316" s="230" t="s">
        <v>4172</v>
      </c>
      <c r="D316" s="231">
        <v>1260</v>
      </c>
      <c r="E316" s="231" t="s">
        <v>2625</v>
      </c>
      <c r="F316" s="232">
        <v>42271</v>
      </c>
      <c r="G316" s="233" t="s">
        <v>4173</v>
      </c>
      <c r="H316" s="251" t="s">
        <v>4174</v>
      </c>
      <c r="I316" s="382" t="s">
        <v>2534</v>
      </c>
      <c r="J316" s="382" t="s">
        <v>2534</v>
      </c>
      <c r="K316" s="382" t="s">
        <v>2534</v>
      </c>
      <c r="L316" s="382" t="s">
        <v>2534</v>
      </c>
      <c r="M316" s="382" t="s">
        <v>2534</v>
      </c>
      <c r="N316" s="382" t="s">
        <v>2534</v>
      </c>
      <c r="O316" s="382" t="s">
        <v>2534</v>
      </c>
      <c r="P316" s="382" t="s">
        <v>2534</v>
      </c>
      <c r="Q316" s="237" t="s">
        <v>5511</v>
      </c>
    </row>
    <row r="317" spans="1:17" s="211" customFormat="1" ht="63.75" customHeight="1" x14ac:dyDescent="0.2">
      <c r="A317" s="975" t="s">
        <v>4175</v>
      </c>
      <c r="B317" s="230" t="s">
        <v>3654</v>
      </c>
      <c r="C317" s="973" t="s">
        <v>4176</v>
      </c>
      <c r="D317" s="231">
        <v>199.15</v>
      </c>
      <c r="E317" s="231" t="s">
        <v>3128</v>
      </c>
      <c r="F317" s="232">
        <v>42304</v>
      </c>
      <c r="G317" s="233" t="s">
        <v>4177</v>
      </c>
      <c r="H317" s="251" t="s">
        <v>4178</v>
      </c>
      <c r="I317" s="378" t="s">
        <v>496</v>
      </c>
      <c r="J317" s="379"/>
      <c r="K317" s="378" t="s">
        <v>496</v>
      </c>
      <c r="L317" s="379"/>
      <c r="M317" s="380"/>
      <c r="N317" s="380"/>
      <c r="O317" s="380" t="s">
        <v>496</v>
      </c>
      <c r="P317" s="380"/>
      <c r="Q317" s="237"/>
    </row>
    <row r="318" spans="1:17" s="211" customFormat="1" ht="63.75" customHeight="1" x14ac:dyDescent="0.2">
      <c r="A318" s="975"/>
      <c r="B318" s="230" t="s">
        <v>3998</v>
      </c>
      <c r="C318" s="973"/>
      <c r="D318" s="231">
        <v>203</v>
      </c>
      <c r="E318" s="231" t="s">
        <v>3128</v>
      </c>
      <c r="F318" s="232">
        <v>42304</v>
      </c>
      <c r="G318" s="233" t="s">
        <v>4375</v>
      </c>
      <c r="H318" s="251" t="s">
        <v>4179</v>
      </c>
      <c r="I318" s="378" t="s">
        <v>496</v>
      </c>
      <c r="J318" s="379"/>
      <c r="K318" s="378" t="s">
        <v>496</v>
      </c>
      <c r="L318" s="379"/>
      <c r="M318" s="380"/>
      <c r="N318" s="380"/>
      <c r="O318" s="380" t="s">
        <v>496</v>
      </c>
      <c r="P318" s="380"/>
      <c r="Q318" s="237"/>
    </row>
    <row r="319" spans="1:17" s="211" customFormat="1" ht="63.75" customHeight="1" x14ac:dyDescent="0.2">
      <c r="A319" s="975"/>
      <c r="B319" s="230" t="s">
        <v>4180</v>
      </c>
      <c r="C319" s="973"/>
      <c r="D319" s="231">
        <v>35.74</v>
      </c>
      <c r="E319" s="231" t="s">
        <v>3128</v>
      </c>
      <c r="F319" s="232">
        <v>42304</v>
      </c>
      <c r="G319" s="233" t="s">
        <v>4181</v>
      </c>
      <c r="H319" s="251" t="s">
        <v>4182</v>
      </c>
      <c r="I319" s="378" t="s">
        <v>496</v>
      </c>
      <c r="J319" s="379"/>
      <c r="K319" s="378" t="s">
        <v>496</v>
      </c>
      <c r="L319" s="379"/>
      <c r="M319" s="380"/>
      <c r="N319" s="380"/>
      <c r="O319" s="380" t="s">
        <v>496</v>
      </c>
      <c r="P319" s="380"/>
      <c r="Q319" s="237"/>
    </row>
    <row r="320" spans="1:17" s="211" customFormat="1" ht="63.75" customHeight="1" x14ac:dyDescent="0.2">
      <c r="A320" s="975"/>
      <c r="B320" s="230" t="s">
        <v>3747</v>
      </c>
      <c r="C320" s="973"/>
      <c r="D320" s="231">
        <v>75</v>
      </c>
      <c r="E320" s="231" t="s">
        <v>3128</v>
      </c>
      <c r="F320" s="232">
        <v>42304</v>
      </c>
      <c r="G320" s="233" t="s">
        <v>4183</v>
      </c>
      <c r="H320" s="251" t="s">
        <v>4184</v>
      </c>
      <c r="I320" s="378" t="s">
        <v>496</v>
      </c>
      <c r="J320" s="379"/>
      <c r="K320" s="378" t="s">
        <v>496</v>
      </c>
      <c r="L320" s="379"/>
      <c r="M320" s="380" t="s">
        <v>496</v>
      </c>
      <c r="N320" s="380"/>
      <c r="O320" s="380"/>
      <c r="P320" s="380"/>
      <c r="Q320" s="237"/>
    </row>
    <row r="321" spans="1:17" s="211" customFormat="1" ht="63.75" customHeight="1" x14ac:dyDescent="0.2">
      <c r="A321" s="975"/>
      <c r="B321" s="230" t="s">
        <v>3564</v>
      </c>
      <c r="C321" s="973"/>
      <c r="D321" s="231">
        <v>120</v>
      </c>
      <c r="E321" s="231" t="s">
        <v>3128</v>
      </c>
      <c r="F321" s="232">
        <v>42306</v>
      </c>
      <c r="G321" s="233" t="s">
        <v>4185</v>
      </c>
      <c r="H321" s="251" t="s">
        <v>4186</v>
      </c>
      <c r="I321" s="378" t="s">
        <v>496</v>
      </c>
      <c r="J321" s="379"/>
      <c r="K321" s="378" t="s">
        <v>496</v>
      </c>
      <c r="L321" s="379"/>
      <c r="M321" s="380"/>
      <c r="N321" s="380"/>
      <c r="O321" s="380" t="s">
        <v>496</v>
      </c>
      <c r="P321" s="380"/>
      <c r="Q321" s="237"/>
    </row>
    <row r="322" spans="1:17" s="211" customFormat="1" ht="63.75" customHeight="1" x14ac:dyDescent="0.2">
      <c r="A322" s="975"/>
      <c r="B322" s="230" t="s">
        <v>4376</v>
      </c>
      <c r="C322" s="973"/>
      <c r="D322" s="231">
        <v>147.5</v>
      </c>
      <c r="E322" s="231" t="s">
        <v>3128</v>
      </c>
      <c r="F322" s="232">
        <v>42306</v>
      </c>
      <c r="G322" s="233" t="s">
        <v>4187</v>
      </c>
      <c r="H322" s="251" t="s">
        <v>4188</v>
      </c>
      <c r="I322" s="234" t="s">
        <v>496</v>
      </c>
      <c r="J322" s="235"/>
      <c r="K322" s="234" t="s">
        <v>496</v>
      </c>
      <c r="L322" s="235"/>
      <c r="M322" s="371" t="s">
        <v>496</v>
      </c>
      <c r="N322" s="371"/>
      <c r="O322" s="371"/>
      <c r="P322" s="371"/>
      <c r="Q322" s="237"/>
    </row>
    <row r="323" spans="1:17" s="211" customFormat="1" ht="63.75" customHeight="1" x14ac:dyDescent="0.2">
      <c r="A323" s="229" t="s">
        <v>4189</v>
      </c>
      <c r="B323" s="230" t="s">
        <v>4190</v>
      </c>
      <c r="C323" s="230" t="s">
        <v>4191</v>
      </c>
      <c r="D323" s="231">
        <v>1937.5</v>
      </c>
      <c r="E323" s="231" t="s">
        <v>2625</v>
      </c>
      <c r="F323" s="232">
        <v>42270</v>
      </c>
      <c r="G323" s="233" t="s">
        <v>4192</v>
      </c>
      <c r="H323" s="251" t="s">
        <v>4193</v>
      </c>
      <c r="I323" s="234" t="s">
        <v>496</v>
      </c>
      <c r="J323" s="235"/>
      <c r="K323" s="234" t="s">
        <v>496</v>
      </c>
      <c r="L323" s="235"/>
      <c r="M323" s="371"/>
      <c r="N323" s="371"/>
      <c r="O323" s="371" t="s">
        <v>496</v>
      </c>
      <c r="P323" s="371"/>
      <c r="Q323" s="237"/>
    </row>
    <row r="324" spans="1:17" s="211" customFormat="1" ht="63.75" customHeight="1" x14ac:dyDescent="0.2">
      <c r="A324" s="975" t="s">
        <v>4194</v>
      </c>
      <c r="B324" s="230" t="s">
        <v>3298</v>
      </c>
      <c r="C324" s="973" t="s">
        <v>4195</v>
      </c>
      <c r="D324" s="231">
        <v>849.8</v>
      </c>
      <c r="E324" s="231" t="s">
        <v>2625</v>
      </c>
      <c r="F324" s="974">
        <v>42277</v>
      </c>
      <c r="G324" s="233" t="s">
        <v>4196</v>
      </c>
      <c r="H324" s="251" t="s">
        <v>4197</v>
      </c>
      <c r="I324" s="234" t="s">
        <v>496</v>
      </c>
      <c r="J324" s="235"/>
      <c r="K324" s="234" t="s">
        <v>496</v>
      </c>
      <c r="L324" s="235"/>
      <c r="M324" s="371" t="s">
        <v>496</v>
      </c>
      <c r="N324" s="371"/>
      <c r="O324" s="371"/>
      <c r="P324" s="371"/>
      <c r="Q324" s="237"/>
    </row>
    <row r="325" spans="1:17" s="211" customFormat="1" ht="63.75" customHeight="1" x14ac:dyDescent="0.2">
      <c r="A325" s="975"/>
      <c r="B325" s="230" t="s">
        <v>3904</v>
      </c>
      <c r="C325" s="973"/>
      <c r="D325" s="231">
        <v>285.25</v>
      </c>
      <c r="E325" s="231" t="s">
        <v>2625</v>
      </c>
      <c r="F325" s="974"/>
      <c r="G325" s="233" t="s">
        <v>4198</v>
      </c>
      <c r="H325" s="251" t="s">
        <v>4199</v>
      </c>
      <c r="I325" s="234" t="s">
        <v>496</v>
      </c>
      <c r="J325" s="235"/>
      <c r="K325" s="234" t="s">
        <v>496</v>
      </c>
      <c r="L325" s="235"/>
      <c r="M325" s="371" t="s">
        <v>496</v>
      </c>
      <c r="N325" s="371"/>
      <c r="O325" s="371"/>
      <c r="P325" s="371"/>
      <c r="Q325" s="237"/>
    </row>
    <row r="326" spans="1:17" s="211" customFormat="1" ht="63.75" customHeight="1" x14ac:dyDescent="0.2">
      <c r="A326" s="975"/>
      <c r="B326" s="230" t="s">
        <v>3998</v>
      </c>
      <c r="C326" s="973"/>
      <c r="D326" s="231">
        <v>8855</v>
      </c>
      <c r="E326" s="231" t="s">
        <v>2625</v>
      </c>
      <c r="F326" s="974"/>
      <c r="G326" s="233" t="s">
        <v>4200</v>
      </c>
      <c r="H326" s="251" t="s">
        <v>4201</v>
      </c>
      <c r="I326" s="378" t="s">
        <v>496</v>
      </c>
      <c r="J326" s="379"/>
      <c r="K326" s="378" t="s">
        <v>496</v>
      </c>
      <c r="L326" s="379"/>
      <c r="M326" s="380" t="s">
        <v>496</v>
      </c>
      <c r="N326" s="380"/>
      <c r="O326" s="380"/>
      <c r="P326" s="380"/>
      <c r="Q326" s="237"/>
    </row>
    <row r="327" spans="1:17" s="211" customFormat="1" ht="63.75" customHeight="1" x14ac:dyDescent="0.2">
      <c r="A327" s="229" t="s">
        <v>4202</v>
      </c>
      <c r="B327" s="230" t="s">
        <v>2555</v>
      </c>
      <c r="C327" s="230" t="s">
        <v>2737</v>
      </c>
      <c r="D327" s="231">
        <v>116.43</v>
      </c>
      <c r="E327" s="231" t="s">
        <v>2625</v>
      </c>
      <c r="F327" s="232">
        <v>42269</v>
      </c>
      <c r="G327" s="233" t="s">
        <v>4203</v>
      </c>
      <c r="H327" s="251" t="s">
        <v>4204</v>
      </c>
      <c r="I327" s="234" t="s">
        <v>496</v>
      </c>
      <c r="J327" s="235"/>
      <c r="K327" s="234" t="s">
        <v>496</v>
      </c>
      <c r="L327" s="235"/>
      <c r="M327" s="371" t="s">
        <v>496</v>
      </c>
      <c r="N327" s="371"/>
      <c r="O327" s="371"/>
      <c r="P327" s="371"/>
      <c r="Q327" s="237"/>
    </row>
    <row r="328" spans="1:17" s="211" customFormat="1" ht="63.75" customHeight="1" x14ac:dyDescent="0.2">
      <c r="A328" s="975" t="s">
        <v>4205</v>
      </c>
      <c r="B328" s="230" t="s">
        <v>4167</v>
      </c>
      <c r="C328" s="973" t="s">
        <v>4206</v>
      </c>
      <c r="D328" s="231">
        <v>3700</v>
      </c>
      <c r="E328" s="231" t="s">
        <v>3128</v>
      </c>
      <c r="F328" s="974">
        <v>42293</v>
      </c>
      <c r="G328" s="233" t="s">
        <v>4377</v>
      </c>
      <c r="H328" s="251" t="s">
        <v>4207</v>
      </c>
      <c r="I328" s="234" t="s">
        <v>496</v>
      </c>
      <c r="J328" s="235"/>
      <c r="K328" s="234" t="s">
        <v>496</v>
      </c>
      <c r="L328" s="235"/>
      <c r="M328" s="371" t="s">
        <v>496</v>
      </c>
      <c r="N328" s="371"/>
      <c r="O328" s="371"/>
      <c r="P328" s="371"/>
      <c r="Q328" s="237"/>
    </row>
    <row r="329" spans="1:17" s="211" customFormat="1" ht="63.75" customHeight="1" x14ac:dyDescent="0.2">
      <c r="A329" s="975"/>
      <c r="B329" s="230" t="s">
        <v>4208</v>
      </c>
      <c r="C329" s="973"/>
      <c r="D329" s="231">
        <v>102</v>
      </c>
      <c r="E329" s="231" t="s">
        <v>3128</v>
      </c>
      <c r="F329" s="974"/>
      <c r="G329" s="233" t="s">
        <v>4209</v>
      </c>
      <c r="H329" s="251" t="s">
        <v>4210</v>
      </c>
      <c r="I329" s="378" t="s">
        <v>496</v>
      </c>
      <c r="J329" s="379"/>
      <c r="K329" s="378" t="s">
        <v>496</v>
      </c>
      <c r="L329" s="379"/>
      <c r="M329" s="380" t="s">
        <v>496</v>
      </c>
      <c r="N329" s="380"/>
      <c r="O329" s="380"/>
      <c r="P329" s="380"/>
      <c r="Q329" s="237"/>
    </row>
    <row r="330" spans="1:17" s="211" customFormat="1" ht="63.75" customHeight="1" x14ac:dyDescent="0.2">
      <c r="A330" s="975"/>
      <c r="B330" s="230" t="s">
        <v>3826</v>
      </c>
      <c r="C330" s="973"/>
      <c r="D330" s="231">
        <v>444</v>
      </c>
      <c r="E330" s="231" t="s">
        <v>3128</v>
      </c>
      <c r="F330" s="974"/>
      <c r="G330" s="233" t="s">
        <v>4378</v>
      </c>
      <c r="H330" s="251" t="s">
        <v>4211</v>
      </c>
      <c r="I330" s="234" t="s">
        <v>496</v>
      </c>
      <c r="J330" s="235"/>
      <c r="K330" s="234" t="s">
        <v>496</v>
      </c>
      <c r="L330" s="235"/>
      <c r="M330" s="371" t="s">
        <v>496</v>
      </c>
      <c r="N330" s="371"/>
      <c r="O330" s="371"/>
      <c r="P330" s="371"/>
      <c r="Q330" s="237"/>
    </row>
    <row r="331" spans="1:17" s="211" customFormat="1" ht="63.75" customHeight="1" x14ac:dyDescent="0.2">
      <c r="A331" s="229" t="s">
        <v>4212</v>
      </c>
      <c r="B331" s="230" t="s">
        <v>4213</v>
      </c>
      <c r="C331" s="230" t="s">
        <v>4214</v>
      </c>
      <c r="D331" s="231">
        <v>1234</v>
      </c>
      <c r="E331" s="231" t="s">
        <v>3553</v>
      </c>
      <c r="F331" s="232">
        <v>42317</v>
      </c>
      <c r="G331" s="233" t="s">
        <v>4215</v>
      </c>
      <c r="H331" s="251" t="s">
        <v>4216</v>
      </c>
      <c r="I331" s="378" t="s">
        <v>496</v>
      </c>
      <c r="J331" s="379"/>
      <c r="K331" s="378" t="s">
        <v>496</v>
      </c>
      <c r="L331" s="379"/>
      <c r="M331" s="380" t="s">
        <v>496</v>
      </c>
      <c r="N331" s="380"/>
      <c r="O331" s="380"/>
      <c r="P331" s="380"/>
      <c r="Q331" s="237"/>
    </row>
    <row r="332" spans="1:17" s="211" customFormat="1" ht="63.75" customHeight="1" x14ac:dyDescent="0.2">
      <c r="A332" s="229" t="s">
        <v>4217</v>
      </c>
      <c r="B332" s="230" t="s">
        <v>4218</v>
      </c>
      <c r="C332" s="230" t="s">
        <v>4219</v>
      </c>
      <c r="D332" s="231">
        <v>1020</v>
      </c>
      <c r="E332" s="231" t="s">
        <v>3128</v>
      </c>
      <c r="F332" s="232">
        <v>42291</v>
      </c>
      <c r="G332" s="233" t="s">
        <v>4379</v>
      </c>
      <c r="H332" s="251" t="s">
        <v>4220</v>
      </c>
      <c r="I332" s="378" t="s">
        <v>496</v>
      </c>
      <c r="J332" s="379"/>
      <c r="K332" s="378" t="s">
        <v>496</v>
      </c>
      <c r="L332" s="379"/>
      <c r="M332" s="380" t="s">
        <v>496</v>
      </c>
      <c r="N332" s="380"/>
      <c r="O332" s="380"/>
      <c r="P332" s="380"/>
      <c r="Q332" s="237"/>
    </row>
    <row r="333" spans="1:17" s="211" customFormat="1" ht="63.75" customHeight="1" x14ac:dyDescent="0.2">
      <c r="A333" s="229" t="s">
        <v>4221</v>
      </c>
      <c r="B333" s="230" t="s">
        <v>2551</v>
      </c>
      <c r="C333" s="230" t="s">
        <v>3050</v>
      </c>
      <c r="D333" s="231">
        <v>271.2</v>
      </c>
      <c r="E333" s="231" t="s">
        <v>3128</v>
      </c>
      <c r="F333" s="232">
        <v>42291</v>
      </c>
      <c r="G333" s="233" t="s">
        <v>4222</v>
      </c>
      <c r="H333" s="251" t="s">
        <v>4223</v>
      </c>
      <c r="I333" s="234" t="s">
        <v>496</v>
      </c>
      <c r="J333" s="235"/>
      <c r="K333" s="234" t="s">
        <v>496</v>
      </c>
      <c r="L333" s="235"/>
      <c r="M333" s="371" t="s">
        <v>496</v>
      </c>
      <c r="N333" s="371"/>
      <c r="O333" s="371"/>
      <c r="P333" s="371"/>
      <c r="Q333" s="237"/>
    </row>
    <row r="334" spans="1:17" s="211" customFormat="1" ht="63.75" customHeight="1" x14ac:dyDescent="0.2">
      <c r="A334" s="229" t="s">
        <v>4224</v>
      </c>
      <c r="B334" s="230" t="s">
        <v>2845</v>
      </c>
      <c r="C334" s="230" t="s">
        <v>4225</v>
      </c>
      <c r="D334" s="231">
        <v>1236</v>
      </c>
      <c r="E334" s="231" t="s">
        <v>3128</v>
      </c>
      <c r="F334" s="232">
        <v>42304</v>
      </c>
      <c r="G334" s="233" t="s">
        <v>4226</v>
      </c>
      <c r="H334" s="251" t="s">
        <v>4227</v>
      </c>
      <c r="I334" s="234" t="s">
        <v>496</v>
      </c>
      <c r="J334" s="235"/>
      <c r="K334" s="234" t="s">
        <v>496</v>
      </c>
      <c r="L334" s="235"/>
      <c r="M334" s="371" t="s">
        <v>496</v>
      </c>
      <c r="N334" s="371"/>
      <c r="O334" s="371"/>
      <c r="P334" s="371"/>
      <c r="Q334" s="237"/>
    </row>
    <row r="335" spans="1:17" s="211" customFormat="1" ht="63.75" customHeight="1" x14ac:dyDescent="0.2">
      <c r="A335" s="229" t="s">
        <v>4228</v>
      </c>
      <c r="B335" s="230" t="s">
        <v>3595</v>
      </c>
      <c r="C335" s="230" t="s">
        <v>2901</v>
      </c>
      <c r="D335" s="231">
        <v>8995.08</v>
      </c>
      <c r="E335" s="231" t="s">
        <v>3553</v>
      </c>
      <c r="F335" s="232">
        <v>42326</v>
      </c>
      <c r="G335" s="233" t="s">
        <v>4229</v>
      </c>
      <c r="H335" s="251" t="s">
        <v>4230</v>
      </c>
      <c r="I335" s="378" t="s">
        <v>496</v>
      </c>
      <c r="J335" s="379"/>
      <c r="K335" s="378" t="s">
        <v>496</v>
      </c>
      <c r="L335" s="379"/>
      <c r="M335" s="380" t="s">
        <v>496</v>
      </c>
      <c r="N335" s="380"/>
      <c r="O335" s="380"/>
      <c r="P335" s="380"/>
      <c r="Q335" s="237"/>
    </row>
    <row r="336" spans="1:17" s="211" customFormat="1" ht="63.75" customHeight="1" x14ac:dyDescent="0.2">
      <c r="A336" s="229" t="s">
        <v>4231</v>
      </c>
      <c r="B336" s="230" t="s">
        <v>3097</v>
      </c>
      <c r="C336" s="230" t="s">
        <v>4232</v>
      </c>
      <c r="D336" s="231">
        <v>680</v>
      </c>
      <c r="E336" s="231" t="s">
        <v>3553</v>
      </c>
      <c r="F336" s="232">
        <v>42312</v>
      </c>
      <c r="G336" s="233" t="s">
        <v>4233</v>
      </c>
      <c r="H336" s="251" t="s">
        <v>4234</v>
      </c>
      <c r="I336" s="378" t="s">
        <v>496</v>
      </c>
      <c r="J336" s="379"/>
      <c r="K336" s="378" t="s">
        <v>496</v>
      </c>
      <c r="L336" s="379"/>
      <c r="M336" s="380" t="s">
        <v>496</v>
      </c>
      <c r="N336" s="380"/>
      <c r="O336" s="380"/>
      <c r="P336" s="380"/>
      <c r="Q336" s="237"/>
    </row>
    <row r="337" spans="1:17" s="211" customFormat="1" ht="63.75" customHeight="1" x14ac:dyDescent="0.2">
      <c r="A337" s="229" t="s">
        <v>4235</v>
      </c>
      <c r="B337" s="230" t="s">
        <v>4380</v>
      </c>
      <c r="C337" s="230" t="s">
        <v>4236</v>
      </c>
      <c r="D337" s="231">
        <v>895</v>
      </c>
      <c r="E337" s="231" t="s">
        <v>3553</v>
      </c>
      <c r="F337" s="232">
        <v>42319</v>
      </c>
      <c r="G337" s="233" t="s">
        <v>4237</v>
      </c>
      <c r="H337" s="251" t="s">
        <v>4238</v>
      </c>
      <c r="I337" s="234" t="s">
        <v>496</v>
      </c>
      <c r="J337" s="235"/>
      <c r="K337" s="234" t="s">
        <v>496</v>
      </c>
      <c r="L337" s="235"/>
      <c r="M337" s="371"/>
      <c r="N337" s="371"/>
      <c r="O337" s="371" t="s">
        <v>496</v>
      </c>
      <c r="P337" s="371"/>
      <c r="Q337" s="237"/>
    </row>
    <row r="338" spans="1:17" s="211" customFormat="1" ht="63.75" customHeight="1" x14ac:dyDescent="0.2">
      <c r="A338" s="229" t="s">
        <v>4239</v>
      </c>
      <c r="B338" s="230" t="s">
        <v>4240</v>
      </c>
      <c r="C338" s="230" t="s">
        <v>4241</v>
      </c>
      <c r="D338" s="231">
        <v>480</v>
      </c>
      <c r="E338" s="231" t="s">
        <v>3553</v>
      </c>
      <c r="F338" s="232">
        <v>42319</v>
      </c>
      <c r="G338" s="233" t="s">
        <v>4242</v>
      </c>
      <c r="H338" s="251" t="s">
        <v>4243</v>
      </c>
      <c r="I338" s="234" t="s">
        <v>496</v>
      </c>
      <c r="J338" s="235"/>
      <c r="K338" s="234" t="s">
        <v>496</v>
      </c>
      <c r="L338" s="235"/>
      <c r="M338" s="371" t="s">
        <v>496</v>
      </c>
      <c r="N338" s="371"/>
      <c r="O338" s="371"/>
      <c r="P338" s="371"/>
      <c r="Q338" s="237"/>
    </row>
    <row r="339" spans="1:17" s="211" customFormat="1" ht="88.5" customHeight="1" x14ac:dyDescent="0.2">
      <c r="A339" s="229" t="s">
        <v>4244</v>
      </c>
      <c r="B339" s="230" t="s">
        <v>2653</v>
      </c>
      <c r="C339" s="230" t="s">
        <v>4245</v>
      </c>
      <c r="D339" s="231">
        <v>460</v>
      </c>
      <c r="E339" s="231" t="s">
        <v>3553</v>
      </c>
      <c r="F339" s="232">
        <v>42320</v>
      </c>
      <c r="G339" s="233" t="s">
        <v>4381</v>
      </c>
      <c r="H339" s="251" t="s">
        <v>4246</v>
      </c>
      <c r="I339" s="378"/>
      <c r="J339" s="379" t="s">
        <v>496</v>
      </c>
      <c r="K339" s="378"/>
      <c r="L339" s="379" t="s">
        <v>496</v>
      </c>
      <c r="M339" s="380"/>
      <c r="N339" s="380"/>
      <c r="O339" s="380"/>
      <c r="P339" s="380" t="s">
        <v>496</v>
      </c>
      <c r="Q339" s="249" t="s">
        <v>5212</v>
      </c>
    </row>
    <row r="340" spans="1:17" s="211" customFormat="1" ht="63.75" customHeight="1" x14ac:dyDescent="0.2">
      <c r="A340" s="229" t="s">
        <v>4247</v>
      </c>
      <c r="B340" s="230" t="s">
        <v>3847</v>
      </c>
      <c r="C340" s="230" t="s">
        <v>4248</v>
      </c>
      <c r="D340" s="231">
        <v>1750</v>
      </c>
      <c r="E340" s="231" t="s">
        <v>3553</v>
      </c>
      <c r="F340" s="232">
        <v>42321</v>
      </c>
      <c r="G340" s="233" t="s">
        <v>4249</v>
      </c>
      <c r="H340" s="251" t="s">
        <v>4250</v>
      </c>
      <c r="I340" s="234" t="s">
        <v>496</v>
      </c>
      <c r="J340" s="235"/>
      <c r="K340" s="234" t="s">
        <v>496</v>
      </c>
      <c r="L340" s="235"/>
      <c r="M340" s="371"/>
      <c r="N340" s="371"/>
      <c r="O340" s="371" t="s">
        <v>496</v>
      </c>
      <c r="P340" s="371"/>
      <c r="Q340" s="237"/>
    </row>
    <row r="341" spans="1:17" s="211" customFormat="1" ht="63.75" customHeight="1" x14ac:dyDescent="0.2">
      <c r="A341" s="229" t="s">
        <v>4251</v>
      </c>
      <c r="B341" s="230" t="s">
        <v>4252</v>
      </c>
      <c r="C341" s="230" t="s">
        <v>4382</v>
      </c>
      <c r="D341" s="231">
        <v>1695</v>
      </c>
      <c r="E341" s="231" t="s">
        <v>3553</v>
      </c>
      <c r="F341" s="232">
        <v>42324</v>
      </c>
      <c r="G341" s="233" t="s">
        <v>4253</v>
      </c>
      <c r="H341" s="251" t="s">
        <v>4254</v>
      </c>
      <c r="I341" s="234" t="s">
        <v>496</v>
      </c>
      <c r="J341" s="235"/>
      <c r="K341" s="234" t="s">
        <v>496</v>
      </c>
      <c r="L341" s="235"/>
      <c r="M341" s="371" t="s">
        <v>496</v>
      </c>
      <c r="N341" s="371"/>
      <c r="O341" s="371"/>
      <c r="P341" s="371"/>
      <c r="Q341" s="237"/>
    </row>
    <row r="342" spans="1:17" s="211" customFormat="1" ht="63.75" customHeight="1" x14ac:dyDescent="0.2">
      <c r="A342" s="229" t="s">
        <v>4255</v>
      </c>
      <c r="B342" s="230" t="s">
        <v>4256</v>
      </c>
      <c r="C342" s="230" t="s">
        <v>4257</v>
      </c>
      <c r="D342" s="231">
        <v>3110</v>
      </c>
      <c r="E342" s="231" t="s">
        <v>3553</v>
      </c>
      <c r="F342" s="232">
        <v>42334</v>
      </c>
      <c r="G342" s="233" t="s">
        <v>4258</v>
      </c>
      <c r="H342" s="251" t="s">
        <v>4259</v>
      </c>
      <c r="I342" s="378" t="s">
        <v>496</v>
      </c>
      <c r="J342" s="379"/>
      <c r="K342" s="378" t="s">
        <v>496</v>
      </c>
      <c r="L342" s="379"/>
      <c r="M342" s="380" t="s">
        <v>496</v>
      </c>
      <c r="N342" s="380"/>
      <c r="O342" s="380"/>
      <c r="P342" s="380"/>
      <c r="Q342" s="237"/>
    </row>
    <row r="343" spans="1:17" s="211" customFormat="1" ht="63.75" customHeight="1" x14ac:dyDescent="0.2">
      <c r="A343" s="975" t="s">
        <v>4260</v>
      </c>
      <c r="B343" s="230" t="s">
        <v>2845</v>
      </c>
      <c r="C343" s="976" t="s">
        <v>4261</v>
      </c>
      <c r="D343" s="231">
        <v>117.75</v>
      </c>
      <c r="E343" s="231" t="s">
        <v>3553</v>
      </c>
      <c r="F343" s="974">
        <v>42334</v>
      </c>
      <c r="G343" s="233" t="s">
        <v>4262</v>
      </c>
      <c r="H343" s="251" t="s">
        <v>4263</v>
      </c>
      <c r="I343" s="234" t="s">
        <v>496</v>
      </c>
      <c r="J343" s="235"/>
      <c r="K343" s="234" t="s">
        <v>496</v>
      </c>
      <c r="L343" s="235"/>
      <c r="M343" s="371"/>
      <c r="N343" s="371"/>
      <c r="O343" s="371" t="s">
        <v>496</v>
      </c>
      <c r="P343" s="371"/>
      <c r="Q343" s="237"/>
    </row>
    <row r="344" spans="1:17" s="211" customFormat="1" ht="63.75" customHeight="1" x14ac:dyDescent="0.2">
      <c r="A344" s="975"/>
      <c r="B344" s="230" t="s">
        <v>4264</v>
      </c>
      <c r="C344" s="976"/>
      <c r="D344" s="231">
        <v>47.5</v>
      </c>
      <c r="E344" s="231" t="s">
        <v>3553</v>
      </c>
      <c r="F344" s="974"/>
      <c r="G344" s="233" t="s">
        <v>4265</v>
      </c>
      <c r="H344" s="251" t="s">
        <v>4266</v>
      </c>
      <c r="I344" s="234" t="s">
        <v>496</v>
      </c>
      <c r="J344" s="235"/>
      <c r="K344" s="234" t="s">
        <v>496</v>
      </c>
      <c r="L344" s="235"/>
      <c r="M344" s="371" t="s">
        <v>496</v>
      </c>
      <c r="N344" s="371"/>
      <c r="O344" s="371"/>
      <c r="P344" s="371"/>
      <c r="Q344" s="237"/>
    </row>
    <row r="345" spans="1:17" s="211" customFormat="1" ht="63.75" customHeight="1" x14ac:dyDescent="0.2">
      <c r="A345" s="975"/>
      <c r="B345" s="230" t="s">
        <v>3573</v>
      </c>
      <c r="C345" s="976"/>
      <c r="D345" s="231">
        <v>881.4</v>
      </c>
      <c r="E345" s="231" t="s">
        <v>3553</v>
      </c>
      <c r="F345" s="974"/>
      <c r="G345" s="233" t="s">
        <v>4267</v>
      </c>
      <c r="H345" s="251" t="s">
        <v>4268</v>
      </c>
      <c r="I345" s="234" t="s">
        <v>496</v>
      </c>
      <c r="J345" s="235"/>
      <c r="K345" s="234" t="s">
        <v>496</v>
      </c>
      <c r="L345" s="235"/>
      <c r="M345" s="371"/>
      <c r="N345" s="371"/>
      <c r="O345" s="371" t="s">
        <v>496</v>
      </c>
      <c r="P345" s="371"/>
      <c r="Q345" s="237"/>
    </row>
    <row r="346" spans="1:17" s="211" customFormat="1" ht="63.75" customHeight="1" x14ac:dyDescent="0.2">
      <c r="A346" s="975"/>
      <c r="B346" s="230" t="s">
        <v>2854</v>
      </c>
      <c r="C346" s="976"/>
      <c r="D346" s="231">
        <v>143.41999999999999</v>
      </c>
      <c r="E346" s="231" t="s">
        <v>3553</v>
      </c>
      <c r="F346" s="974"/>
      <c r="G346" s="233" t="s">
        <v>4269</v>
      </c>
      <c r="H346" s="251" t="s">
        <v>4270</v>
      </c>
      <c r="I346" s="234" t="s">
        <v>496</v>
      </c>
      <c r="J346" s="235"/>
      <c r="K346" s="234" t="s">
        <v>496</v>
      </c>
      <c r="L346" s="235"/>
      <c r="M346" s="371"/>
      <c r="N346" s="371"/>
      <c r="O346" s="371" t="s">
        <v>496</v>
      </c>
      <c r="P346" s="371"/>
      <c r="Q346" s="237"/>
    </row>
    <row r="347" spans="1:17" s="211" customFormat="1" ht="63.75" customHeight="1" x14ac:dyDescent="0.2">
      <c r="A347" s="229" t="s">
        <v>4271</v>
      </c>
      <c r="B347" s="230" t="s">
        <v>2947</v>
      </c>
      <c r="C347" s="230" t="s">
        <v>4383</v>
      </c>
      <c r="D347" s="231">
        <v>160</v>
      </c>
      <c r="E347" s="231" t="s">
        <v>3553</v>
      </c>
      <c r="F347" s="232">
        <v>42331</v>
      </c>
      <c r="G347" s="233" t="s">
        <v>4272</v>
      </c>
      <c r="H347" s="251" t="s">
        <v>4273</v>
      </c>
      <c r="I347" s="234" t="s">
        <v>496</v>
      </c>
      <c r="J347" s="235"/>
      <c r="K347" s="234" t="s">
        <v>496</v>
      </c>
      <c r="L347" s="235"/>
      <c r="M347" s="371" t="s">
        <v>496</v>
      </c>
      <c r="N347" s="371"/>
      <c r="O347" s="371"/>
      <c r="P347" s="371"/>
      <c r="Q347" s="237"/>
    </row>
    <row r="348" spans="1:17" s="211" customFormat="1" ht="63.75" customHeight="1" x14ac:dyDescent="0.2">
      <c r="A348" s="975" t="s">
        <v>4274</v>
      </c>
      <c r="B348" s="230" t="s">
        <v>4275</v>
      </c>
      <c r="C348" s="973" t="s">
        <v>4155</v>
      </c>
      <c r="D348" s="231">
        <v>60</v>
      </c>
      <c r="E348" s="231" t="s">
        <v>3553</v>
      </c>
      <c r="F348" s="974">
        <v>42333</v>
      </c>
      <c r="G348" s="233" t="s">
        <v>4276</v>
      </c>
      <c r="H348" s="251" t="s">
        <v>4277</v>
      </c>
      <c r="I348" s="234" t="s">
        <v>496</v>
      </c>
      <c r="J348" s="235"/>
      <c r="K348" s="234" t="s">
        <v>496</v>
      </c>
      <c r="L348" s="235"/>
      <c r="M348" s="371" t="s">
        <v>496</v>
      </c>
      <c r="N348" s="371"/>
      <c r="O348" s="371"/>
      <c r="P348" s="371"/>
      <c r="Q348" s="237"/>
    </row>
    <row r="349" spans="1:17" s="211" customFormat="1" ht="63.75" customHeight="1" x14ac:dyDescent="0.2">
      <c r="A349" s="975"/>
      <c r="B349" s="230" t="s">
        <v>2709</v>
      </c>
      <c r="C349" s="973"/>
      <c r="D349" s="231">
        <v>482.85</v>
      </c>
      <c r="E349" s="231" t="s">
        <v>3553</v>
      </c>
      <c r="F349" s="974"/>
      <c r="G349" s="233" t="s">
        <v>4278</v>
      </c>
      <c r="H349" s="251" t="s">
        <v>4279</v>
      </c>
      <c r="I349" s="234" t="s">
        <v>496</v>
      </c>
      <c r="J349" s="235"/>
      <c r="K349" s="234" t="s">
        <v>496</v>
      </c>
      <c r="L349" s="235"/>
      <c r="M349" s="371" t="s">
        <v>496</v>
      </c>
      <c r="N349" s="371"/>
      <c r="O349" s="371"/>
      <c r="P349" s="371"/>
      <c r="Q349" s="237"/>
    </row>
    <row r="350" spans="1:17" s="211" customFormat="1" ht="63.75" customHeight="1" x14ac:dyDescent="0.2">
      <c r="A350" s="975" t="s">
        <v>4280</v>
      </c>
      <c r="B350" s="230" t="s">
        <v>2695</v>
      </c>
      <c r="C350" s="973" t="s">
        <v>4281</v>
      </c>
      <c r="D350" s="231">
        <v>52</v>
      </c>
      <c r="E350" s="231" t="s">
        <v>3553</v>
      </c>
      <c r="F350" s="974">
        <v>42334</v>
      </c>
      <c r="G350" s="233" t="s">
        <v>4269</v>
      </c>
      <c r="H350" s="251" t="s">
        <v>4282</v>
      </c>
      <c r="I350" s="234" t="s">
        <v>496</v>
      </c>
      <c r="J350" s="235"/>
      <c r="K350" s="234" t="s">
        <v>496</v>
      </c>
      <c r="L350" s="235"/>
      <c r="M350" s="371" t="s">
        <v>496</v>
      </c>
      <c r="N350" s="371"/>
      <c r="O350" s="371"/>
      <c r="P350" s="371"/>
      <c r="Q350" s="237"/>
    </row>
    <row r="351" spans="1:17" s="211" customFormat="1" ht="63.75" customHeight="1" x14ac:dyDescent="0.2">
      <c r="A351" s="975"/>
      <c r="B351" s="230" t="s">
        <v>3651</v>
      </c>
      <c r="C351" s="973"/>
      <c r="D351" s="231">
        <v>39.9</v>
      </c>
      <c r="E351" s="231" t="s">
        <v>3553</v>
      </c>
      <c r="F351" s="974"/>
      <c r="G351" s="233" t="s">
        <v>4283</v>
      </c>
      <c r="H351" s="251" t="s">
        <v>4284</v>
      </c>
      <c r="I351" s="234" t="s">
        <v>496</v>
      </c>
      <c r="J351" s="235"/>
      <c r="K351" s="234" t="s">
        <v>496</v>
      </c>
      <c r="L351" s="235"/>
      <c r="M351" s="371" t="s">
        <v>496</v>
      </c>
      <c r="N351" s="371"/>
      <c r="O351" s="371"/>
      <c r="P351" s="371"/>
      <c r="Q351" s="237"/>
    </row>
    <row r="352" spans="1:17" s="211" customFormat="1" ht="63.75" customHeight="1" x14ac:dyDescent="0.2">
      <c r="A352" s="975"/>
      <c r="B352" s="230" t="s">
        <v>3654</v>
      </c>
      <c r="C352" s="973"/>
      <c r="D352" s="231">
        <v>23.45</v>
      </c>
      <c r="E352" s="231" t="s">
        <v>3553</v>
      </c>
      <c r="F352" s="974"/>
      <c r="G352" s="233" t="s">
        <v>4276</v>
      </c>
      <c r="H352" s="251" t="s">
        <v>4285</v>
      </c>
      <c r="I352" s="234" t="s">
        <v>496</v>
      </c>
      <c r="J352" s="235"/>
      <c r="K352" s="234" t="s">
        <v>496</v>
      </c>
      <c r="L352" s="235"/>
      <c r="M352" s="371" t="s">
        <v>496</v>
      </c>
      <c r="N352" s="371"/>
      <c r="O352" s="371"/>
      <c r="P352" s="371"/>
      <c r="Q352" s="237"/>
    </row>
    <row r="353" spans="1:17" s="211" customFormat="1" ht="94.5" customHeight="1" x14ac:dyDescent="0.2">
      <c r="A353" s="975" t="s">
        <v>4286</v>
      </c>
      <c r="B353" s="230" t="s">
        <v>4287</v>
      </c>
      <c r="C353" s="973" t="s">
        <v>4288</v>
      </c>
      <c r="D353" s="231">
        <v>258.89999999999998</v>
      </c>
      <c r="E353" s="231" t="s">
        <v>3075</v>
      </c>
      <c r="F353" s="974">
        <v>42341</v>
      </c>
      <c r="G353" s="233" t="s">
        <v>4289</v>
      </c>
      <c r="H353" s="251" t="s">
        <v>4290</v>
      </c>
      <c r="I353" s="378" t="s">
        <v>496</v>
      </c>
      <c r="J353" s="379"/>
      <c r="K353" s="378" t="s">
        <v>496</v>
      </c>
      <c r="L353" s="379"/>
      <c r="M353" s="380"/>
      <c r="N353" s="380"/>
      <c r="O353" s="380"/>
      <c r="P353" s="380" t="s">
        <v>496</v>
      </c>
      <c r="Q353" s="249" t="s">
        <v>5512</v>
      </c>
    </row>
    <row r="354" spans="1:17" s="211" customFormat="1" ht="63.75" customHeight="1" x14ac:dyDescent="0.2">
      <c r="A354" s="975"/>
      <c r="B354" s="230" t="s">
        <v>3710</v>
      </c>
      <c r="C354" s="973"/>
      <c r="D354" s="231">
        <v>542.4</v>
      </c>
      <c r="E354" s="231" t="s">
        <v>3075</v>
      </c>
      <c r="F354" s="974"/>
      <c r="G354" s="233" t="s">
        <v>4291</v>
      </c>
      <c r="H354" s="251" t="s">
        <v>4292</v>
      </c>
      <c r="I354" s="338" t="s">
        <v>496</v>
      </c>
      <c r="J354" s="339"/>
      <c r="K354" s="338" t="s">
        <v>496</v>
      </c>
      <c r="L354" s="339"/>
      <c r="M354" s="340" t="s">
        <v>496</v>
      </c>
      <c r="N354" s="340"/>
      <c r="O354" s="340"/>
      <c r="P354" s="340"/>
      <c r="Q354" s="237"/>
    </row>
    <row r="355" spans="1:17" s="211" customFormat="1" ht="63.75" customHeight="1" x14ac:dyDescent="0.2">
      <c r="A355" s="975" t="s">
        <v>4293</v>
      </c>
      <c r="B355" s="230" t="s">
        <v>2551</v>
      </c>
      <c r="C355" s="976" t="s">
        <v>2737</v>
      </c>
      <c r="D355" s="231">
        <v>169.5</v>
      </c>
      <c r="E355" s="231" t="s">
        <v>3553</v>
      </c>
      <c r="F355" s="974">
        <v>42327</v>
      </c>
      <c r="G355" s="974" t="s">
        <v>4294</v>
      </c>
      <c r="H355" s="251" t="s">
        <v>4295</v>
      </c>
      <c r="I355" s="338" t="s">
        <v>496</v>
      </c>
      <c r="J355" s="339"/>
      <c r="K355" s="338" t="s">
        <v>496</v>
      </c>
      <c r="L355" s="339"/>
      <c r="M355" s="340" t="s">
        <v>496</v>
      </c>
      <c r="N355" s="340"/>
      <c r="O355" s="340"/>
      <c r="P355" s="340"/>
      <c r="Q355" s="237"/>
    </row>
    <row r="356" spans="1:17" s="211" customFormat="1" ht="63.75" customHeight="1" x14ac:dyDescent="0.2">
      <c r="A356" s="975"/>
      <c r="B356" s="230" t="s">
        <v>2554</v>
      </c>
      <c r="C356" s="976"/>
      <c r="D356" s="231">
        <v>169.5</v>
      </c>
      <c r="E356" s="231" t="s">
        <v>3553</v>
      </c>
      <c r="F356" s="974"/>
      <c r="G356" s="974"/>
      <c r="H356" s="251" t="s">
        <v>4296</v>
      </c>
      <c r="I356" s="338" t="s">
        <v>496</v>
      </c>
      <c r="J356" s="339"/>
      <c r="K356" s="338" t="s">
        <v>496</v>
      </c>
      <c r="L356" s="339"/>
      <c r="M356" s="340" t="s">
        <v>496</v>
      </c>
      <c r="N356" s="340"/>
      <c r="O356" s="340"/>
      <c r="P356" s="340"/>
      <c r="Q356" s="237"/>
    </row>
    <row r="357" spans="1:17" s="211" customFormat="1" ht="63.75" customHeight="1" x14ac:dyDescent="0.2">
      <c r="A357" s="229" t="s">
        <v>4297</v>
      </c>
      <c r="B357" s="230" t="s">
        <v>3676</v>
      </c>
      <c r="C357" s="230" t="s">
        <v>4298</v>
      </c>
      <c r="D357" s="231">
        <v>120</v>
      </c>
      <c r="E357" s="231" t="s">
        <v>3553</v>
      </c>
      <c r="F357" s="232">
        <v>42333</v>
      </c>
      <c r="G357" s="233" t="s">
        <v>4299</v>
      </c>
      <c r="H357" s="251" t="s">
        <v>4300</v>
      </c>
      <c r="I357" s="338" t="s">
        <v>496</v>
      </c>
      <c r="J357" s="339"/>
      <c r="K357" s="338" t="s">
        <v>496</v>
      </c>
      <c r="L357" s="339"/>
      <c r="M357" s="340" t="s">
        <v>496</v>
      </c>
      <c r="N357" s="340"/>
      <c r="O357" s="340"/>
      <c r="P357" s="340"/>
      <c r="Q357" s="237"/>
    </row>
    <row r="358" spans="1:17" s="211" customFormat="1" ht="63.75" customHeight="1" x14ac:dyDescent="0.2">
      <c r="A358" s="229" t="s">
        <v>4301</v>
      </c>
      <c r="B358" s="230" t="s">
        <v>4302</v>
      </c>
      <c r="C358" s="230" t="s">
        <v>4303</v>
      </c>
      <c r="D358" s="231">
        <v>219</v>
      </c>
      <c r="E358" s="231" t="s">
        <v>3075</v>
      </c>
      <c r="F358" s="232">
        <v>42361</v>
      </c>
      <c r="G358" s="233" t="s">
        <v>4304</v>
      </c>
      <c r="H358" s="251" t="s">
        <v>4305</v>
      </c>
      <c r="I358" s="378" t="s">
        <v>496</v>
      </c>
      <c r="J358" s="379"/>
      <c r="K358" s="378" t="s">
        <v>496</v>
      </c>
      <c r="L358" s="379"/>
      <c r="M358" s="380" t="s">
        <v>496</v>
      </c>
      <c r="N358" s="380"/>
      <c r="O358" s="380"/>
      <c r="P358" s="380"/>
      <c r="Q358" s="237"/>
    </row>
    <row r="359" spans="1:17" s="211" customFormat="1" ht="63.75" customHeight="1" x14ac:dyDescent="0.2">
      <c r="A359" s="229" t="s">
        <v>4306</v>
      </c>
      <c r="B359" s="230" t="s">
        <v>2564</v>
      </c>
      <c r="C359" s="230" t="s">
        <v>2565</v>
      </c>
      <c r="D359" s="231">
        <v>566.54999999999995</v>
      </c>
      <c r="E359" s="231" t="s">
        <v>3553</v>
      </c>
      <c r="F359" s="232">
        <v>42325</v>
      </c>
      <c r="G359" s="233" t="s">
        <v>4307</v>
      </c>
      <c r="H359" s="251" t="s">
        <v>4308</v>
      </c>
      <c r="I359" s="378" t="s">
        <v>496</v>
      </c>
      <c r="J359" s="379"/>
      <c r="K359" s="378" t="s">
        <v>496</v>
      </c>
      <c r="L359" s="379"/>
      <c r="M359" s="380" t="s">
        <v>496</v>
      </c>
      <c r="N359" s="380"/>
      <c r="O359" s="380"/>
      <c r="P359" s="380"/>
      <c r="Q359" s="237"/>
    </row>
    <row r="360" spans="1:17" s="218" customFormat="1" ht="63.75" customHeight="1" x14ac:dyDescent="0.2">
      <c r="A360" s="972" t="s">
        <v>4309</v>
      </c>
      <c r="B360" s="230" t="s">
        <v>4119</v>
      </c>
      <c r="C360" s="973" t="s">
        <v>3311</v>
      </c>
      <c r="D360" s="242">
        <v>100166.74</v>
      </c>
      <c r="E360" s="243" t="s">
        <v>2827</v>
      </c>
      <c r="F360" s="232">
        <v>42104</v>
      </c>
      <c r="G360" s="244" t="s">
        <v>4310</v>
      </c>
      <c r="H360" s="245" t="s">
        <v>4384</v>
      </c>
      <c r="I360" s="234" t="s">
        <v>496</v>
      </c>
      <c r="J360" s="235"/>
      <c r="K360" s="234" t="s">
        <v>496</v>
      </c>
      <c r="L360" s="235"/>
      <c r="M360" s="234" t="s">
        <v>496</v>
      </c>
      <c r="N360" s="235"/>
      <c r="O360" s="234"/>
      <c r="P360" s="235"/>
      <c r="Q360" s="240"/>
    </row>
    <row r="361" spans="1:17" s="218" customFormat="1" ht="63.75" customHeight="1" x14ac:dyDescent="0.2">
      <c r="A361" s="972"/>
      <c r="B361" s="230" t="s">
        <v>1099</v>
      </c>
      <c r="C361" s="973"/>
      <c r="D361" s="242">
        <v>20665.95</v>
      </c>
      <c r="E361" s="243" t="s">
        <v>2827</v>
      </c>
      <c r="F361" s="232">
        <v>42104</v>
      </c>
      <c r="G361" s="244" t="s">
        <v>4311</v>
      </c>
      <c r="H361" s="245" t="s">
        <v>4385</v>
      </c>
      <c r="I361" s="234" t="s">
        <v>496</v>
      </c>
      <c r="J361" s="235"/>
      <c r="K361" s="234" t="s">
        <v>496</v>
      </c>
      <c r="L361" s="235"/>
      <c r="M361" s="234" t="s">
        <v>496</v>
      </c>
      <c r="N361" s="235"/>
      <c r="O361" s="234"/>
      <c r="P361" s="235"/>
      <c r="Q361" s="240"/>
    </row>
    <row r="362" spans="1:17" s="218" customFormat="1" ht="63.75" customHeight="1" x14ac:dyDescent="0.2">
      <c r="A362" s="972"/>
      <c r="B362" s="230" t="s">
        <v>3998</v>
      </c>
      <c r="C362" s="973"/>
      <c r="D362" s="242">
        <v>35661</v>
      </c>
      <c r="E362" s="243" t="s">
        <v>2827</v>
      </c>
      <c r="F362" s="232">
        <v>42104</v>
      </c>
      <c r="G362" s="244" t="s">
        <v>4310</v>
      </c>
      <c r="H362" s="245" t="s">
        <v>4312</v>
      </c>
      <c r="I362" s="234" t="s">
        <v>496</v>
      </c>
      <c r="J362" s="235"/>
      <c r="K362" s="234" t="s">
        <v>496</v>
      </c>
      <c r="L362" s="235"/>
      <c r="M362" s="234" t="s">
        <v>496</v>
      </c>
      <c r="N362" s="235"/>
      <c r="O362" s="234"/>
      <c r="P362" s="235"/>
      <c r="Q362" s="240"/>
    </row>
    <row r="363" spans="1:17" s="218" customFormat="1" ht="119.25" customHeight="1" x14ac:dyDescent="0.2">
      <c r="A363" s="972"/>
      <c r="B363" s="230" t="s">
        <v>2904</v>
      </c>
      <c r="C363" s="973"/>
      <c r="D363" s="242">
        <v>13670</v>
      </c>
      <c r="E363" s="243" t="s">
        <v>2827</v>
      </c>
      <c r="F363" s="232">
        <v>42104</v>
      </c>
      <c r="G363" s="244" t="s">
        <v>4313</v>
      </c>
      <c r="H363" s="245" t="s">
        <v>4314</v>
      </c>
      <c r="I363" s="378"/>
      <c r="J363" s="378" t="s">
        <v>496</v>
      </c>
      <c r="K363" s="378" t="s">
        <v>496</v>
      </c>
      <c r="L363" s="379"/>
      <c r="M363" s="378"/>
      <c r="N363" s="379"/>
      <c r="O363" s="378"/>
      <c r="P363" s="378" t="s">
        <v>496</v>
      </c>
      <c r="Q363" s="271" t="s">
        <v>4361</v>
      </c>
    </row>
    <row r="364" spans="1:17" s="218" customFormat="1" ht="183.75" customHeight="1" x14ac:dyDescent="0.2">
      <c r="A364" s="972" t="s">
        <v>4315</v>
      </c>
      <c r="B364" s="230" t="s">
        <v>4316</v>
      </c>
      <c r="C364" s="973" t="s">
        <v>4317</v>
      </c>
      <c r="D364" s="242">
        <v>6527.4</v>
      </c>
      <c r="E364" s="243" t="s">
        <v>2847</v>
      </c>
      <c r="F364" s="232">
        <v>42135</v>
      </c>
      <c r="G364" s="244" t="s">
        <v>4318</v>
      </c>
      <c r="H364" s="245" t="s">
        <v>4319</v>
      </c>
      <c r="I364" s="272"/>
      <c r="J364" s="272" t="s">
        <v>496</v>
      </c>
      <c r="K364" s="272" t="s">
        <v>496</v>
      </c>
      <c r="L364" s="273"/>
      <c r="M364" s="272"/>
      <c r="N364" s="273"/>
      <c r="O364" s="272"/>
      <c r="P364" s="272" t="s">
        <v>496</v>
      </c>
      <c r="Q364" s="271" t="s">
        <v>4364</v>
      </c>
    </row>
    <row r="365" spans="1:17" s="218" customFormat="1" ht="63.75" customHeight="1" x14ac:dyDescent="0.2">
      <c r="A365" s="972"/>
      <c r="B365" s="230" t="s">
        <v>4320</v>
      </c>
      <c r="C365" s="973"/>
      <c r="D365" s="242">
        <v>1252.48</v>
      </c>
      <c r="E365" s="243" t="s">
        <v>2847</v>
      </c>
      <c r="F365" s="232">
        <v>42135</v>
      </c>
      <c r="G365" s="244" t="s">
        <v>4321</v>
      </c>
      <c r="H365" s="245" t="s">
        <v>4322</v>
      </c>
      <c r="I365" s="234" t="s">
        <v>496</v>
      </c>
      <c r="J365" s="235"/>
      <c r="K365" s="234" t="s">
        <v>496</v>
      </c>
      <c r="L365" s="235"/>
      <c r="M365" s="234" t="s">
        <v>496</v>
      </c>
      <c r="N365" s="235"/>
      <c r="O365" s="234"/>
      <c r="P365" s="235"/>
      <c r="Q365" s="240"/>
    </row>
    <row r="366" spans="1:17" s="218" customFormat="1" ht="90.75" customHeight="1" x14ac:dyDescent="0.2">
      <c r="A366" s="972"/>
      <c r="B366" s="230" t="s">
        <v>2845</v>
      </c>
      <c r="C366" s="973"/>
      <c r="D366" s="242">
        <v>74572</v>
      </c>
      <c r="E366" s="243" t="s">
        <v>2847</v>
      </c>
      <c r="F366" s="232">
        <v>42135</v>
      </c>
      <c r="G366" s="244" t="s">
        <v>4323</v>
      </c>
      <c r="H366" s="245" t="s">
        <v>4324</v>
      </c>
      <c r="I366" s="378" t="s">
        <v>496</v>
      </c>
      <c r="J366" s="379"/>
      <c r="K366" s="378" t="s">
        <v>496</v>
      </c>
      <c r="L366" s="379"/>
      <c r="M366" s="378"/>
      <c r="N366" s="379"/>
      <c r="O366" s="378"/>
      <c r="P366" s="379" t="s">
        <v>496</v>
      </c>
      <c r="Q366" s="270" t="s">
        <v>5219</v>
      </c>
    </row>
    <row r="367" spans="1:17" s="218" customFormat="1" ht="63.75" customHeight="1" x14ac:dyDescent="0.2">
      <c r="A367" s="241" t="s">
        <v>4325</v>
      </c>
      <c r="B367" s="230" t="s">
        <v>4326</v>
      </c>
      <c r="C367" s="230" t="s">
        <v>2846</v>
      </c>
      <c r="D367" s="242" t="s">
        <v>2534</v>
      </c>
      <c r="E367" s="243" t="s">
        <v>2827</v>
      </c>
      <c r="F367" s="232">
        <v>42109</v>
      </c>
      <c r="G367" s="254" t="s">
        <v>4327</v>
      </c>
      <c r="H367" s="254" t="s">
        <v>4328</v>
      </c>
      <c r="I367" s="338" t="s">
        <v>2534</v>
      </c>
      <c r="J367" s="338" t="s">
        <v>2534</v>
      </c>
      <c r="K367" s="338" t="s">
        <v>2534</v>
      </c>
      <c r="L367" s="338" t="s">
        <v>2534</v>
      </c>
      <c r="M367" s="338" t="s">
        <v>2534</v>
      </c>
      <c r="N367" s="338" t="s">
        <v>2534</v>
      </c>
      <c r="O367" s="338" t="s">
        <v>2534</v>
      </c>
      <c r="P367" s="338" t="s">
        <v>2534</v>
      </c>
      <c r="Q367" s="240" t="s">
        <v>5513</v>
      </c>
    </row>
    <row r="368" spans="1:17" s="218" customFormat="1" ht="63.75" customHeight="1" x14ac:dyDescent="0.2">
      <c r="A368" s="972" t="s">
        <v>4329</v>
      </c>
      <c r="B368" s="230" t="s">
        <v>2764</v>
      </c>
      <c r="C368" s="973" t="s">
        <v>3303</v>
      </c>
      <c r="D368" s="242">
        <v>29259.200000000001</v>
      </c>
      <c r="E368" s="243" t="s">
        <v>2847</v>
      </c>
      <c r="F368" s="974">
        <v>42145</v>
      </c>
      <c r="G368" s="244" t="s">
        <v>4330</v>
      </c>
      <c r="H368" s="245" t="s">
        <v>4331</v>
      </c>
      <c r="I368" s="378"/>
      <c r="J368" s="378" t="s">
        <v>496</v>
      </c>
      <c r="K368" s="378" t="s">
        <v>496</v>
      </c>
      <c r="L368" s="379"/>
      <c r="M368" s="378"/>
      <c r="N368" s="379"/>
      <c r="O368" s="378"/>
      <c r="P368" s="378" t="s">
        <v>496</v>
      </c>
      <c r="Q368" s="270" t="s">
        <v>5220</v>
      </c>
    </row>
    <row r="369" spans="1:17" s="218" customFormat="1" ht="86.25" customHeight="1" x14ac:dyDescent="0.2">
      <c r="A369" s="972"/>
      <c r="B369" s="230" t="s">
        <v>3676</v>
      </c>
      <c r="C369" s="973"/>
      <c r="D369" s="242">
        <v>17682.259999999998</v>
      </c>
      <c r="E369" s="243" t="s">
        <v>2847</v>
      </c>
      <c r="F369" s="974"/>
      <c r="G369" s="244" t="s">
        <v>4332</v>
      </c>
      <c r="H369" s="245" t="s">
        <v>4333</v>
      </c>
      <c r="I369" s="378"/>
      <c r="J369" s="378" t="s">
        <v>496</v>
      </c>
      <c r="K369" s="378" t="s">
        <v>496</v>
      </c>
      <c r="L369" s="379"/>
      <c r="M369" s="378"/>
      <c r="N369" s="379"/>
      <c r="O369" s="378"/>
      <c r="P369" s="378" t="s">
        <v>496</v>
      </c>
      <c r="Q369" s="270" t="s">
        <v>5215</v>
      </c>
    </row>
    <row r="370" spans="1:17" s="218" customFormat="1" ht="63.75" customHeight="1" x14ac:dyDescent="0.2">
      <c r="A370" s="972"/>
      <c r="B370" s="230" t="s">
        <v>2845</v>
      </c>
      <c r="C370" s="973"/>
      <c r="D370" s="242">
        <v>27970</v>
      </c>
      <c r="E370" s="243" t="s">
        <v>2847</v>
      </c>
      <c r="F370" s="974"/>
      <c r="G370" s="244" t="s">
        <v>4334</v>
      </c>
      <c r="H370" s="245" t="s">
        <v>4335</v>
      </c>
      <c r="I370" s="234" t="s">
        <v>496</v>
      </c>
      <c r="J370" s="235"/>
      <c r="K370" s="234" t="s">
        <v>496</v>
      </c>
      <c r="L370" s="235"/>
      <c r="M370" s="234"/>
      <c r="N370" s="235"/>
      <c r="O370" s="234" t="s">
        <v>496</v>
      </c>
      <c r="P370" s="235"/>
      <c r="Q370" s="240"/>
    </row>
    <row r="371" spans="1:17" s="218" customFormat="1" ht="95.25" customHeight="1" x14ac:dyDescent="0.2">
      <c r="A371" s="972"/>
      <c r="B371" s="230" t="s">
        <v>3681</v>
      </c>
      <c r="C371" s="973"/>
      <c r="D371" s="242">
        <v>3127.4</v>
      </c>
      <c r="E371" s="243" t="s">
        <v>2847</v>
      </c>
      <c r="F371" s="974"/>
      <c r="G371" s="244" t="s">
        <v>4336</v>
      </c>
      <c r="H371" s="245" t="s">
        <v>4337</v>
      </c>
      <c r="I371" s="378"/>
      <c r="J371" s="378" t="s">
        <v>496</v>
      </c>
      <c r="K371" s="378" t="s">
        <v>496</v>
      </c>
      <c r="L371" s="379"/>
      <c r="M371" s="378"/>
      <c r="N371" s="379"/>
      <c r="O371" s="378"/>
      <c r="P371" s="378" t="s">
        <v>496</v>
      </c>
      <c r="Q371" s="270" t="s">
        <v>5219</v>
      </c>
    </row>
    <row r="372" spans="1:17" s="218" customFormat="1" ht="63.75" customHeight="1" x14ac:dyDescent="0.2">
      <c r="A372" s="241" t="s">
        <v>4338</v>
      </c>
      <c r="B372" s="230" t="s">
        <v>2854</v>
      </c>
      <c r="C372" s="230" t="s">
        <v>2846</v>
      </c>
      <c r="D372" s="242">
        <v>70000</v>
      </c>
      <c r="E372" s="243" t="s">
        <v>2657</v>
      </c>
      <c r="F372" s="232">
        <v>42179</v>
      </c>
      <c r="G372" s="244" t="s">
        <v>4365</v>
      </c>
      <c r="H372" s="245" t="s">
        <v>4339</v>
      </c>
      <c r="I372" s="378" t="s">
        <v>496</v>
      </c>
      <c r="J372" s="379"/>
      <c r="K372" s="378" t="s">
        <v>496</v>
      </c>
      <c r="L372" s="379"/>
      <c r="M372" s="378" t="s">
        <v>496</v>
      </c>
      <c r="N372" s="379"/>
      <c r="O372" s="378"/>
      <c r="P372" s="379"/>
      <c r="Q372" s="240"/>
    </row>
    <row r="373" spans="1:17" s="218" customFormat="1" ht="63.75" customHeight="1" x14ac:dyDescent="0.2">
      <c r="A373" s="972" t="s">
        <v>4340</v>
      </c>
      <c r="B373" s="230" t="s">
        <v>54</v>
      </c>
      <c r="C373" s="973" t="s">
        <v>4341</v>
      </c>
      <c r="D373" s="242">
        <v>5008</v>
      </c>
      <c r="E373" s="243" t="s">
        <v>2612</v>
      </c>
      <c r="F373" s="232">
        <v>42212</v>
      </c>
      <c r="G373" s="244" t="s">
        <v>4342</v>
      </c>
      <c r="H373" s="245" t="s">
        <v>4343</v>
      </c>
      <c r="I373" s="234" t="s">
        <v>496</v>
      </c>
      <c r="J373" s="235"/>
      <c r="K373" s="234" t="s">
        <v>496</v>
      </c>
      <c r="L373" s="235"/>
      <c r="M373" s="234" t="s">
        <v>496</v>
      </c>
      <c r="N373" s="235"/>
      <c r="O373" s="234"/>
      <c r="P373" s="339"/>
      <c r="Q373" s="240"/>
    </row>
    <row r="374" spans="1:17" s="218" customFormat="1" ht="63.75" customHeight="1" x14ac:dyDescent="0.2">
      <c r="A374" s="972"/>
      <c r="B374" s="230" t="s">
        <v>4344</v>
      </c>
      <c r="C374" s="973"/>
      <c r="D374" s="242">
        <v>28132.79</v>
      </c>
      <c r="E374" s="243" t="s">
        <v>2612</v>
      </c>
      <c r="F374" s="232">
        <v>42213</v>
      </c>
      <c r="G374" s="244" t="s">
        <v>4345</v>
      </c>
      <c r="H374" s="245" t="s">
        <v>4346</v>
      </c>
      <c r="I374" s="234" t="s">
        <v>496</v>
      </c>
      <c r="J374" s="235"/>
      <c r="K374" s="234" t="s">
        <v>496</v>
      </c>
      <c r="L374" s="235"/>
      <c r="M374" s="234" t="s">
        <v>496</v>
      </c>
      <c r="N374" s="235"/>
      <c r="O374" s="234"/>
      <c r="P374" s="339"/>
      <c r="Q374" s="240"/>
    </row>
    <row r="375" spans="1:17" s="218" customFormat="1" ht="92.25" customHeight="1" x14ac:dyDescent="0.2">
      <c r="A375" s="972"/>
      <c r="B375" s="230" t="s">
        <v>4347</v>
      </c>
      <c r="C375" s="973"/>
      <c r="D375" s="242">
        <v>29831</v>
      </c>
      <c r="E375" s="243" t="s">
        <v>2612</v>
      </c>
      <c r="F375" s="232">
        <v>42215</v>
      </c>
      <c r="G375" s="244" t="s">
        <v>4348</v>
      </c>
      <c r="H375" s="245" t="s">
        <v>4349</v>
      </c>
      <c r="I375" s="378"/>
      <c r="J375" s="378" t="s">
        <v>496</v>
      </c>
      <c r="K375" s="378" t="s">
        <v>496</v>
      </c>
      <c r="L375" s="379"/>
      <c r="M375" s="378"/>
      <c r="N375" s="379"/>
      <c r="O375" s="378"/>
      <c r="P375" s="378" t="s">
        <v>496</v>
      </c>
      <c r="Q375" s="270" t="s">
        <v>5216</v>
      </c>
    </row>
    <row r="376" spans="1:17" s="218" customFormat="1" ht="63.75" customHeight="1" x14ac:dyDescent="0.2">
      <c r="A376" s="241" t="s">
        <v>4350</v>
      </c>
      <c r="B376" s="230" t="s">
        <v>266</v>
      </c>
      <c r="C376" s="230" t="s">
        <v>4351</v>
      </c>
      <c r="D376" s="242">
        <v>78450</v>
      </c>
      <c r="E376" s="243" t="s">
        <v>2612</v>
      </c>
      <c r="F376" s="232">
        <v>42215</v>
      </c>
      <c r="G376" s="244" t="s">
        <v>4352</v>
      </c>
      <c r="H376" s="245" t="s">
        <v>4353</v>
      </c>
      <c r="I376" s="234" t="s">
        <v>496</v>
      </c>
      <c r="J376" s="235"/>
      <c r="K376" s="234" t="s">
        <v>496</v>
      </c>
      <c r="L376" s="235"/>
      <c r="M376" s="234" t="s">
        <v>496</v>
      </c>
      <c r="N376" s="235"/>
      <c r="O376" s="234"/>
      <c r="P376" s="235"/>
      <c r="Q376" s="240"/>
    </row>
    <row r="377" spans="1:17" s="218" customFormat="1" ht="63.75" customHeight="1" x14ac:dyDescent="0.2">
      <c r="A377" s="972" t="s">
        <v>4354</v>
      </c>
      <c r="B377" s="230" t="s">
        <v>4119</v>
      </c>
      <c r="C377" s="973" t="s">
        <v>3311</v>
      </c>
      <c r="D377" s="242">
        <v>92489.02</v>
      </c>
      <c r="E377" s="243" t="s">
        <v>4094</v>
      </c>
      <c r="F377" s="232">
        <v>42269</v>
      </c>
      <c r="G377" s="244" t="s">
        <v>4355</v>
      </c>
      <c r="H377" s="245" t="s">
        <v>4356</v>
      </c>
      <c r="I377" s="234" t="s">
        <v>496</v>
      </c>
      <c r="J377" s="235"/>
      <c r="K377" s="234" t="s">
        <v>496</v>
      </c>
      <c r="L377" s="235"/>
      <c r="M377" s="234" t="s">
        <v>496</v>
      </c>
      <c r="N377" s="235"/>
      <c r="O377" s="234"/>
      <c r="P377" s="235"/>
      <c r="Q377" s="240"/>
    </row>
    <row r="378" spans="1:17" s="218" customFormat="1" ht="63.75" customHeight="1" x14ac:dyDescent="0.2">
      <c r="A378" s="972"/>
      <c r="B378" s="230" t="s">
        <v>3998</v>
      </c>
      <c r="C378" s="973"/>
      <c r="D378" s="242">
        <v>46601</v>
      </c>
      <c r="E378" s="243" t="s">
        <v>4094</v>
      </c>
      <c r="F378" s="232">
        <v>42269</v>
      </c>
      <c r="G378" s="244" t="s">
        <v>4355</v>
      </c>
      <c r="H378" s="245" t="s">
        <v>4357</v>
      </c>
      <c r="I378" s="234" t="s">
        <v>496</v>
      </c>
      <c r="J378" s="235"/>
      <c r="K378" s="234" t="s">
        <v>496</v>
      </c>
      <c r="L378" s="235"/>
      <c r="M378" s="234" t="s">
        <v>496</v>
      </c>
      <c r="N378" s="235"/>
      <c r="O378" s="234"/>
      <c r="P378" s="235"/>
      <c r="Q378" s="240"/>
    </row>
    <row r="379" spans="1:17" s="211" customFormat="1" ht="84.75" customHeight="1" thickBot="1" x14ac:dyDescent="0.25">
      <c r="A379" s="255" t="s">
        <v>4358</v>
      </c>
      <c r="B379" s="256" t="s">
        <v>4359</v>
      </c>
      <c r="C379" s="256" t="s">
        <v>3281</v>
      </c>
      <c r="D379" s="257">
        <v>65000</v>
      </c>
      <c r="E379" s="258" t="s">
        <v>2847</v>
      </c>
      <c r="F379" s="259">
        <v>42130</v>
      </c>
      <c r="G379" s="260" t="s">
        <v>4366</v>
      </c>
      <c r="H379" s="261" t="s">
        <v>4360</v>
      </c>
      <c r="I379" s="383" t="s">
        <v>496</v>
      </c>
      <c r="J379" s="384"/>
      <c r="K379" s="383" t="s">
        <v>496</v>
      </c>
      <c r="L379" s="384"/>
      <c r="M379" s="385" t="s">
        <v>496</v>
      </c>
      <c r="N379" s="385"/>
      <c r="O379" s="385"/>
      <c r="P379" s="385"/>
      <c r="Q379" s="262"/>
    </row>
    <row r="380" spans="1:17" s="211" customFormat="1" ht="63.75" customHeight="1" thickTop="1" x14ac:dyDescent="0.2">
      <c r="A380" s="220"/>
      <c r="B380" s="221"/>
      <c r="C380" s="219"/>
      <c r="D380" s="224"/>
      <c r="E380" s="223"/>
      <c r="F380" s="221"/>
      <c r="G380" s="221"/>
      <c r="H380" s="221"/>
      <c r="M380" s="212"/>
      <c r="N380" s="212"/>
      <c r="O380" s="212"/>
      <c r="P380" s="212"/>
      <c r="Q380" s="212"/>
    </row>
    <row r="381" spans="1:17" s="211" customFormat="1" ht="63.75" customHeight="1" x14ac:dyDescent="0.2">
      <c r="A381" s="220"/>
      <c r="B381" s="221"/>
      <c r="C381" s="219"/>
      <c r="D381" s="224"/>
      <c r="E381" s="223"/>
      <c r="F381" s="221"/>
      <c r="G381" s="221"/>
      <c r="H381" s="221"/>
      <c r="M381" s="212"/>
      <c r="N381" s="212"/>
      <c r="O381" s="212"/>
      <c r="P381" s="212"/>
      <c r="Q381" s="212"/>
    </row>
    <row r="382" spans="1:17" s="211" customFormat="1" ht="63.75" customHeight="1" x14ac:dyDescent="0.2">
      <c r="A382" s="220"/>
      <c r="B382" s="221"/>
      <c r="C382" s="219"/>
      <c r="D382" s="224"/>
      <c r="E382" s="223"/>
      <c r="F382" s="221"/>
      <c r="G382" s="221"/>
      <c r="H382" s="221"/>
      <c r="M382" s="212"/>
      <c r="N382" s="212"/>
      <c r="O382" s="212"/>
      <c r="P382" s="212"/>
      <c r="Q382" s="212"/>
    </row>
    <row r="383" spans="1:17" s="211" customFormat="1" ht="63.75" customHeight="1" x14ac:dyDescent="0.2">
      <c r="A383" s="220"/>
      <c r="B383" s="221"/>
      <c r="C383" s="219"/>
      <c r="D383" s="224"/>
      <c r="E383" s="223"/>
      <c r="F383" s="221"/>
      <c r="G383" s="221"/>
      <c r="H383" s="221"/>
      <c r="M383" s="212"/>
      <c r="N383" s="212"/>
      <c r="O383" s="212"/>
      <c r="P383" s="212"/>
      <c r="Q383" s="212"/>
    </row>
    <row r="384" spans="1:17" s="211" customFormat="1" ht="63.75" customHeight="1" x14ac:dyDescent="0.2">
      <c r="A384" s="220"/>
      <c r="B384" s="221"/>
      <c r="C384" s="219"/>
      <c r="D384" s="224"/>
      <c r="E384" s="223"/>
      <c r="F384" s="221"/>
      <c r="G384" s="221"/>
      <c r="H384" s="221"/>
      <c r="M384" s="212"/>
      <c r="N384" s="212"/>
      <c r="O384" s="212"/>
      <c r="P384" s="212"/>
      <c r="Q384" s="212"/>
    </row>
    <row r="385" spans="1:17" s="211" customFormat="1" ht="63.75" customHeight="1" x14ac:dyDescent="0.2">
      <c r="A385" s="220"/>
      <c r="B385" s="221"/>
      <c r="C385" s="219"/>
      <c r="D385" s="224"/>
      <c r="E385" s="223"/>
      <c r="F385" s="221"/>
      <c r="G385" s="221"/>
      <c r="H385" s="221"/>
      <c r="M385" s="212"/>
      <c r="N385" s="212"/>
      <c r="O385" s="212"/>
      <c r="P385" s="212"/>
      <c r="Q385" s="212"/>
    </row>
    <row r="386" spans="1:17" s="211" customFormat="1" ht="63.75" customHeight="1" x14ac:dyDescent="0.2">
      <c r="A386" s="220"/>
      <c r="B386" s="221"/>
      <c r="C386" s="219"/>
      <c r="D386" s="224"/>
      <c r="E386" s="223"/>
      <c r="F386" s="221"/>
      <c r="G386" s="221"/>
      <c r="H386" s="221"/>
      <c r="M386" s="212"/>
      <c r="N386" s="212"/>
      <c r="O386" s="212"/>
      <c r="P386" s="212"/>
      <c r="Q386" s="212"/>
    </row>
    <row r="387" spans="1:17" s="211" customFormat="1" ht="63.75" customHeight="1" x14ac:dyDescent="0.2">
      <c r="A387" s="220"/>
      <c r="B387" s="221"/>
      <c r="C387" s="219"/>
      <c r="D387" s="224"/>
      <c r="E387" s="223"/>
      <c r="F387" s="221"/>
      <c r="G387" s="221"/>
      <c r="H387" s="221"/>
      <c r="M387" s="212"/>
      <c r="N387" s="212"/>
      <c r="O387" s="212"/>
      <c r="P387" s="212"/>
      <c r="Q387" s="212"/>
    </row>
    <row r="388" spans="1:17" s="211" customFormat="1" ht="63.75" customHeight="1" x14ac:dyDescent="0.2">
      <c r="A388" s="220"/>
      <c r="B388" s="221"/>
      <c r="C388" s="219"/>
      <c r="D388" s="224"/>
      <c r="E388" s="223"/>
      <c r="F388" s="221"/>
      <c r="G388" s="221"/>
      <c r="H388" s="221"/>
      <c r="M388" s="212"/>
      <c r="N388" s="212"/>
      <c r="O388" s="212"/>
      <c r="P388" s="212"/>
      <c r="Q388" s="212"/>
    </row>
    <row r="389" spans="1:17" s="211" customFormat="1" ht="63.75" customHeight="1" x14ac:dyDescent="0.2">
      <c r="A389" s="220"/>
      <c r="B389" s="221"/>
      <c r="C389" s="219"/>
      <c r="D389" s="224"/>
      <c r="E389" s="223"/>
      <c r="F389" s="221"/>
      <c r="G389" s="221"/>
      <c r="H389" s="221"/>
      <c r="M389" s="212"/>
      <c r="N389" s="212"/>
      <c r="O389" s="212"/>
      <c r="P389" s="212"/>
      <c r="Q389" s="212"/>
    </row>
    <row r="390" spans="1:17" s="211" customFormat="1" ht="63.75" customHeight="1" x14ac:dyDescent="0.2">
      <c r="A390" s="220"/>
      <c r="B390" s="221"/>
      <c r="C390" s="219"/>
      <c r="D390" s="224"/>
      <c r="E390" s="223"/>
      <c r="F390" s="221"/>
      <c r="G390" s="221"/>
      <c r="H390" s="221"/>
      <c r="M390" s="212"/>
      <c r="N390" s="212"/>
      <c r="O390" s="212"/>
      <c r="P390" s="212"/>
      <c r="Q390" s="212"/>
    </row>
    <row r="391" spans="1:17" s="211" customFormat="1" ht="63.75" customHeight="1" x14ac:dyDescent="0.2">
      <c r="A391" s="220"/>
      <c r="B391" s="221"/>
      <c r="C391" s="219"/>
      <c r="D391" s="224"/>
      <c r="E391" s="223"/>
      <c r="F391" s="221"/>
      <c r="G391" s="221"/>
      <c r="H391" s="221"/>
      <c r="M391" s="212"/>
      <c r="N391" s="212"/>
      <c r="O391" s="212"/>
      <c r="P391" s="212"/>
      <c r="Q391" s="212"/>
    </row>
    <row r="392" spans="1:17" s="211" customFormat="1" ht="63.75" customHeight="1" x14ac:dyDescent="0.2">
      <c r="A392" s="220"/>
      <c r="B392" s="221"/>
      <c r="C392" s="219"/>
      <c r="D392" s="224"/>
      <c r="E392" s="223"/>
      <c r="F392" s="221"/>
      <c r="G392" s="221"/>
      <c r="H392" s="221"/>
      <c r="M392" s="212"/>
      <c r="N392" s="212"/>
      <c r="O392" s="212"/>
      <c r="P392" s="212"/>
      <c r="Q392" s="212"/>
    </row>
    <row r="393" spans="1:17" s="211" customFormat="1" ht="63.75" customHeight="1" x14ac:dyDescent="0.2">
      <c r="A393" s="220"/>
      <c r="B393" s="221"/>
      <c r="C393" s="219"/>
      <c r="D393" s="224"/>
      <c r="E393" s="223"/>
      <c r="F393" s="221"/>
      <c r="G393" s="221"/>
      <c r="H393" s="221"/>
      <c r="M393" s="212"/>
      <c r="N393" s="212"/>
      <c r="O393" s="212"/>
      <c r="P393" s="212"/>
      <c r="Q393" s="212"/>
    </row>
    <row r="394" spans="1:17" s="211" customFormat="1" ht="63.75" customHeight="1" x14ac:dyDescent="0.2">
      <c r="A394" s="220"/>
      <c r="B394" s="221"/>
      <c r="C394" s="219"/>
      <c r="D394" s="224"/>
      <c r="E394" s="223"/>
      <c r="F394" s="221"/>
      <c r="G394" s="221"/>
      <c r="H394" s="221"/>
      <c r="M394" s="212"/>
      <c r="N394" s="212"/>
      <c r="O394" s="212"/>
      <c r="P394" s="212"/>
      <c r="Q394" s="212"/>
    </row>
    <row r="395" spans="1:17" s="211" customFormat="1" ht="63.75" customHeight="1" x14ac:dyDescent="0.2">
      <c r="A395" s="220"/>
      <c r="B395" s="221"/>
      <c r="C395" s="219"/>
      <c r="D395" s="224"/>
      <c r="E395" s="223"/>
      <c r="F395" s="221"/>
      <c r="G395" s="221"/>
      <c r="H395" s="221"/>
      <c r="M395" s="212"/>
      <c r="N395" s="212"/>
      <c r="O395" s="212"/>
      <c r="P395" s="212"/>
      <c r="Q395" s="212"/>
    </row>
    <row r="396" spans="1:17" s="211" customFormat="1" ht="63.75" customHeight="1" x14ac:dyDescent="0.2">
      <c r="A396" s="220"/>
      <c r="B396" s="221"/>
      <c r="C396" s="219"/>
      <c r="D396" s="224"/>
      <c r="E396" s="223"/>
      <c r="F396" s="221"/>
      <c r="G396" s="221"/>
      <c r="H396" s="221"/>
      <c r="M396" s="212"/>
      <c r="N396" s="212"/>
      <c r="O396" s="212"/>
      <c r="P396" s="212"/>
      <c r="Q396" s="212"/>
    </row>
    <row r="397" spans="1:17" s="211" customFormat="1" ht="63.75" customHeight="1" x14ac:dyDescent="0.2">
      <c r="A397" s="220"/>
      <c r="B397" s="221"/>
      <c r="C397" s="219"/>
      <c r="D397" s="224"/>
      <c r="E397" s="223"/>
      <c r="F397" s="221"/>
      <c r="G397" s="221"/>
      <c r="H397" s="221"/>
      <c r="M397" s="212"/>
      <c r="N397" s="212"/>
      <c r="O397" s="212"/>
      <c r="P397" s="212"/>
      <c r="Q397" s="212"/>
    </row>
    <row r="398" spans="1:17" s="211" customFormat="1" ht="63.75" customHeight="1" x14ac:dyDescent="0.2">
      <c r="A398" s="220"/>
      <c r="B398" s="221"/>
      <c r="C398" s="219"/>
      <c r="D398" s="224"/>
      <c r="E398" s="223"/>
      <c r="F398" s="221"/>
      <c r="G398" s="221"/>
      <c r="H398" s="221"/>
      <c r="M398" s="212"/>
      <c r="N398" s="212"/>
      <c r="O398" s="212"/>
      <c r="P398" s="212"/>
      <c r="Q398" s="212"/>
    </row>
    <row r="399" spans="1:17" s="211" customFormat="1" ht="63.75" customHeight="1" x14ac:dyDescent="0.2">
      <c r="A399" s="220"/>
      <c r="B399" s="221"/>
      <c r="C399" s="219"/>
      <c r="D399" s="224"/>
      <c r="E399" s="223"/>
      <c r="F399" s="221"/>
      <c r="G399" s="221"/>
      <c r="H399" s="221"/>
      <c r="M399" s="212"/>
      <c r="N399" s="212"/>
      <c r="O399" s="212"/>
      <c r="P399" s="212"/>
      <c r="Q399" s="212"/>
    </row>
    <row r="400" spans="1:17" s="211" customFormat="1" ht="63.75" customHeight="1" x14ac:dyDescent="0.2">
      <c r="A400" s="220"/>
      <c r="B400" s="221"/>
      <c r="C400" s="219"/>
      <c r="D400" s="224"/>
      <c r="E400" s="223"/>
      <c r="F400" s="221"/>
      <c r="G400" s="221"/>
      <c r="H400" s="221"/>
      <c r="M400" s="212"/>
      <c r="N400" s="212"/>
      <c r="O400" s="212"/>
      <c r="P400" s="212"/>
      <c r="Q400" s="212"/>
    </row>
    <row r="401" spans="1:17" s="211" customFormat="1" ht="63.75" customHeight="1" x14ac:dyDescent="0.2">
      <c r="A401" s="220"/>
      <c r="B401" s="221"/>
      <c r="C401" s="219"/>
      <c r="D401" s="224"/>
      <c r="E401" s="223"/>
      <c r="F401" s="221"/>
      <c r="G401" s="221"/>
      <c r="H401" s="221"/>
      <c r="M401" s="212"/>
      <c r="N401" s="212"/>
      <c r="O401" s="212"/>
      <c r="P401" s="212"/>
      <c r="Q401" s="212"/>
    </row>
    <row r="402" spans="1:17" s="211" customFormat="1" ht="63.75" customHeight="1" x14ac:dyDescent="0.2">
      <c r="A402" s="220"/>
      <c r="B402" s="221"/>
      <c r="C402" s="219"/>
      <c r="D402" s="224"/>
      <c r="E402" s="223"/>
      <c r="F402" s="221"/>
      <c r="G402" s="221"/>
      <c r="H402" s="221"/>
      <c r="M402" s="212"/>
      <c r="N402" s="212"/>
      <c r="O402" s="212"/>
      <c r="P402" s="212"/>
      <c r="Q402" s="212"/>
    </row>
    <row r="403" spans="1:17" s="211" customFormat="1" ht="63.75" customHeight="1" x14ac:dyDescent="0.2">
      <c r="A403" s="220"/>
      <c r="B403" s="221"/>
      <c r="C403" s="219"/>
      <c r="D403" s="224"/>
      <c r="E403" s="223"/>
      <c r="F403" s="221"/>
      <c r="G403" s="221"/>
      <c r="H403" s="221"/>
      <c r="M403" s="212"/>
      <c r="N403" s="212"/>
      <c r="O403" s="212"/>
      <c r="P403" s="212"/>
      <c r="Q403" s="212"/>
    </row>
    <row r="404" spans="1:17" s="211" customFormat="1" ht="63.75" customHeight="1" x14ac:dyDescent="0.2">
      <c r="A404" s="220"/>
      <c r="B404" s="221"/>
      <c r="C404" s="219"/>
      <c r="D404" s="224"/>
      <c r="E404" s="223"/>
      <c r="F404" s="221"/>
      <c r="G404" s="221"/>
      <c r="H404" s="221"/>
      <c r="M404" s="212"/>
      <c r="N404" s="212"/>
      <c r="O404" s="212"/>
      <c r="P404" s="212"/>
      <c r="Q404" s="212"/>
    </row>
    <row r="405" spans="1:17" s="211" customFormat="1" ht="63.75" customHeight="1" x14ac:dyDescent="0.2">
      <c r="A405" s="220"/>
      <c r="B405" s="221"/>
      <c r="C405" s="219"/>
      <c r="D405" s="224"/>
      <c r="E405" s="223"/>
      <c r="F405" s="221"/>
      <c r="G405" s="221"/>
      <c r="H405" s="221"/>
      <c r="M405" s="212"/>
      <c r="N405" s="212"/>
      <c r="O405" s="212"/>
      <c r="P405" s="212"/>
      <c r="Q405" s="212"/>
    </row>
    <row r="406" spans="1:17" s="211" customFormat="1" ht="63.75" customHeight="1" x14ac:dyDescent="0.2">
      <c r="A406" s="220"/>
      <c r="B406" s="221"/>
      <c r="C406" s="219"/>
      <c r="D406" s="224"/>
      <c r="E406" s="223"/>
      <c r="F406" s="221"/>
      <c r="G406" s="221"/>
      <c r="H406" s="221"/>
      <c r="M406" s="212"/>
      <c r="N406" s="212"/>
      <c r="O406" s="212"/>
      <c r="P406" s="212"/>
      <c r="Q406" s="212"/>
    </row>
    <row r="407" spans="1:17" s="211" customFormat="1" ht="63.75" customHeight="1" x14ac:dyDescent="0.2">
      <c r="A407" s="220"/>
      <c r="B407" s="221"/>
      <c r="C407" s="219"/>
      <c r="D407" s="224"/>
      <c r="E407" s="223"/>
      <c r="F407" s="221"/>
      <c r="G407" s="221"/>
      <c r="H407" s="221"/>
      <c r="M407" s="212"/>
      <c r="N407" s="212"/>
      <c r="O407" s="212"/>
      <c r="P407" s="212"/>
      <c r="Q407" s="212"/>
    </row>
    <row r="408" spans="1:17" s="211" customFormat="1" ht="63.75" customHeight="1" x14ac:dyDescent="0.2">
      <c r="A408" s="220"/>
      <c r="B408" s="221"/>
      <c r="C408" s="219"/>
      <c r="D408" s="224"/>
      <c r="E408" s="223"/>
      <c r="F408" s="221"/>
      <c r="G408" s="221"/>
      <c r="H408" s="221"/>
      <c r="M408" s="212"/>
      <c r="N408" s="212"/>
      <c r="O408" s="212"/>
      <c r="P408" s="212"/>
      <c r="Q408" s="212"/>
    </row>
    <row r="409" spans="1:17" s="211" customFormat="1" ht="63.75" customHeight="1" x14ac:dyDescent="0.2">
      <c r="A409" s="220"/>
      <c r="B409" s="221"/>
      <c r="C409" s="219"/>
      <c r="D409" s="224"/>
      <c r="E409" s="223"/>
      <c r="F409" s="221"/>
      <c r="G409" s="221"/>
      <c r="H409" s="221"/>
      <c r="M409" s="212"/>
      <c r="N409" s="212"/>
      <c r="O409" s="212"/>
      <c r="P409" s="212"/>
      <c r="Q409" s="212"/>
    </row>
    <row r="410" spans="1:17" s="211" customFormat="1" ht="63.75" customHeight="1" x14ac:dyDescent="0.2">
      <c r="A410" s="220"/>
      <c r="B410" s="221"/>
      <c r="C410" s="219"/>
      <c r="D410" s="224"/>
      <c r="E410" s="223"/>
      <c r="F410" s="221"/>
      <c r="G410" s="221"/>
      <c r="H410" s="221"/>
      <c r="M410" s="212"/>
      <c r="N410" s="212"/>
      <c r="O410" s="212"/>
      <c r="P410" s="212"/>
      <c r="Q410" s="212"/>
    </row>
    <row r="411" spans="1:17" s="211" customFormat="1" ht="63.75" customHeight="1" x14ac:dyDescent="0.2">
      <c r="A411" s="220"/>
      <c r="B411" s="221"/>
      <c r="C411" s="219"/>
      <c r="D411" s="224"/>
      <c r="E411" s="223"/>
      <c r="F411" s="221"/>
      <c r="G411" s="221"/>
      <c r="H411" s="221"/>
      <c r="M411" s="212"/>
      <c r="N411" s="212"/>
      <c r="O411" s="212"/>
      <c r="P411" s="212"/>
      <c r="Q411" s="212"/>
    </row>
    <row r="412" spans="1:17" s="211" customFormat="1" ht="63.75" customHeight="1" x14ac:dyDescent="0.2">
      <c r="A412" s="220"/>
      <c r="B412" s="221"/>
      <c r="C412" s="219"/>
      <c r="D412" s="224"/>
      <c r="E412" s="223"/>
      <c r="F412" s="221"/>
      <c r="G412" s="221"/>
      <c r="H412" s="221"/>
      <c r="M412" s="212"/>
      <c r="N412" s="212"/>
      <c r="O412" s="212"/>
      <c r="P412" s="212"/>
      <c r="Q412" s="212"/>
    </row>
    <row r="413" spans="1:17" s="211" customFormat="1" ht="63.75" customHeight="1" x14ac:dyDescent="0.2">
      <c r="A413" s="220"/>
      <c r="B413" s="221"/>
      <c r="C413" s="219"/>
      <c r="D413" s="224"/>
      <c r="E413" s="223"/>
      <c r="F413" s="221"/>
      <c r="G413" s="221"/>
      <c r="H413" s="221"/>
      <c r="M413" s="212"/>
      <c r="N413" s="212"/>
      <c r="O413" s="212"/>
      <c r="P413" s="212"/>
      <c r="Q413" s="212"/>
    </row>
    <row r="414" spans="1:17" s="211" customFormat="1" ht="63.75" customHeight="1" x14ac:dyDescent="0.2">
      <c r="A414" s="220"/>
      <c r="B414" s="221"/>
      <c r="C414" s="219"/>
      <c r="D414" s="224"/>
      <c r="E414" s="223"/>
      <c r="F414" s="221"/>
      <c r="G414" s="221"/>
      <c r="H414" s="221"/>
      <c r="M414" s="212"/>
      <c r="N414" s="212"/>
      <c r="O414" s="212"/>
      <c r="P414" s="212"/>
      <c r="Q414" s="212"/>
    </row>
    <row r="415" spans="1:17" s="211" customFormat="1" ht="63.75" customHeight="1" x14ac:dyDescent="0.2">
      <c r="A415" s="220"/>
      <c r="B415" s="221"/>
      <c r="C415" s="219"/>
      <c r="D415" s="224"/>
      <c r="E415" s="223"/>
      <c r="F415" s="221"/>
      <c r="G415" s="221"/>
      <c r="H415" s="221"/>
      <c r="M415" s="212"/>
      <c r="N415" s="212"/>
      <c r="O415" s="212"/>
      <c r="P415" s="212"/>
      <c r="Q415" s="212"/>
    </row>
    <row r="416" spans="1:17" s="211" customFormat="1" ht="63.75" customHeight="1" x14ac:dyDescent="0.2">
      <c r="A416" s="220"/>
      <c r="B416" s="221"/>
      <c r="C416" s="219"/>
      <c r="D416" s="224"/>
      <c r="E416" s="223"/>
      <c r="F416" s="221"/>
      <c r="G416" s="221"/>
      <c r="H416" s="221"/>
      <c r="M416" s="212"/>
      <c r="N416" s="212"/>
      <c r="O416" s="212"/>
      <c r="P416" s="212"/>
      <c r="Q416" s="212"/>
    </row>
    <row r="417" spans="1:17" s="211" customFormat="1" ht="63.75" customHeight="1" x14ac:dyDescent="0.2">
      <c r="A417" s="220"/>
      <c r="B417" s="221"/>
      <c r="C417" s="219"/>
      <c r="D417" s="224"/>
      <c r="E417" s="223"/>
      <c r="F417" s="221"/>
      <c r="G417" s="221"/>
      <c r="H417" s="221"/>
      <c r="M417" s="212"/>
      <c r="N417" s="212"/>
      <c r="O417" s="212"/>
      <c r="P417" s="212"/>
      <c r="Q417" s="212"/>
    </row>
    <row r="418" spans="1:17" s="211" customFormat="1" ht="63.75" customHeight="1" x14ac:dyDescent="0.2">
      <c r="A418" s="220"/>
      <c r="B418" s="221"/>
      <c r="C418" s="219"/>
      <c r="D418" s="224"/>
      <c r="E418" s="223"/>
      <c r="F418" s="221"/>
      <c r="G418" s="221"/>
      <c r="H418" s="221"/>
      <c r="M418" s="212"/>
      <c r="N418" s="212"/>
      <c r="O418" s="212"/>
      <c r="P418" s="212"/>
      <c r="Q418" s="212"/>
    </row>
    <row r="419" spans="1:17" s="211" customFormat="1" ht="63.75" customHeight="1" x14ac:dyDescent="0.2">
      <c r="A419" s="220"/>
      <c r="B419" s="221"/>
      <c r="C419" s="219"/>
      <c r="D419" s="224"/>
      <c r="E419" s="223"/>
      <c r="F419" s="221"/>
      <c r="G419" s="221"/>
      <c r="H419" s="221"/>
      <c r="M419" s="212"/>
      <c r="N419" s="212"/>
      <c r="O419" s="212"/>
      <c r="P419" s="212"/>
      <c r="Q419" s="212"/>
    </row>
    <row r="420" spans="1:17" s="211" customFormat="1" ht="63.75" customHeight="1" x14ac:dyDescent="0.2">
      <c r="A420" s="220"/>
      <c r="B420" s="221"/>
      <c r="C420" s="219"/>
      <c r="D420" s="224"/>
      <c r="E420" s="223"/>
      <c r="F420" s="221"/>
      <c r="G420" s="221"/>
      <c r="H420" s="221"/>
      <c r="M420" s="212"/>
      <c r="N420" s="212"/>
      <c r="O420" s="212"/>
      <c r="P420" s="212"/>
      <c r="Q420" s="212"/>
    </row>
    <row r="421" spans="1:17" s="211" customFormat="1" ht="63.75" customHeight="1" x14ac:dyDescent="0.2">
      <c r="A421" s="220"/>
      <c r="B421" s="221"/>
      <c r="C421" s="219"/>
      <c r="D421" s="224"/>
      <c r="E421" s="223"/>
      <c r="F421" s="221"/>
      <c r="G421" s="221"/>
      <c r="H421" s="221"/>
      <c r="M421" s="212"/>
      <c r="N421" s="212"/>
      <c r="O421" s="212"/>
      <c r="P421" s="212"/>
      <c r="Q421" s="212"/>
    </row>
    <row r="422" spans="1:17" s="211" customFormat="1" ht="63.75" customHeight="1" x14ac:dyDescent="0.2">
      <c r="A422" s="220"/>
      <c r="B422" s="221"/>
      <c r="C422" s="219"/>
      <c r="D422" s="224"/>
      <c r="E422" s="223"/>
      <c r="F422" s="221"/>
      <c r="G422" s="221"/>
      <c r="H422" s="221"/>
      <c r="M422" s="212"/>
      <c r="N422" s="212"/>
      <c r="O422" s="212"/>
      <c r="P422" s="212"/>
      <c r="Q422" s="212"/>
    </row>
    <row r="423" spans="1:17" s="211" customFormat="1" ht="63.75" customHeight="1" x14ac:dyDescent="0.2">
      <c r="A423" s="220"/>
      <c r="B423" s="221"/>
      <c r="C423" s="219"/>
      <c r="D423" s="224"/>
      <c r="E423" s="223"/>
      <c r="F423" s="221"/>
      <c r="G423" s="221"/>
      <c r="H423" s="221"/>
      <c r="M423" s="212"/>
      <c r="N423" s="212"/>
      <c r="O423" s="212"/>
      <c r="P423" s="212"/>
      <c r="Q423" s="212"/>
    </row>
    <row r="424" spans="1:17" s="211" customFormat="1" ht="63.75" customHeight="1" x14ac:dyDescent="0.2">
      <c r="A424" s="220"/>
      <c r="B424" s="221"/>
      <c r="C424" s="219"/>
      <c r="D424" s="224"/>
      <c r="E424" s="223"/>
      <c r="F424" s="221"/>
      <c r="G424" s="221"/>
      <c r="H424" s="221"/>
      <c r="M424" s="212"/>
      <c r="N424" s="212"/>
      <c r="O424" s="212"/>
      <c r="P424" s="212"/>
      <c r="Q424" s="212"/>
    </row>
    <row r="425" spans="1:17" s="211" customFormat="1" ht="63.75" customHeight="1" x14ac:dyDescent="0.2">
      <c r="A425" s="220"/>
      <c r="B425" s="221"/>
      <c r="C425" s="219"/>
      <c r="D425" s="224"/>
      <c r="E425" s="223"/>
      <c r="F425" s="221"/>
      <c r="G425" s="221"/>
      <c r="H425" s="221"/>
      <c r="M425" s="212"/>
      <c r="N425" s="212"/>
      <c r="O425" s="212"/>
      <c r="P425" s="212"/>
      <c r="Q425" s="212"/>
    </row>
    <row r="426" spans="1:17" s="211" customFormat="1" ht="63.75" customHeight="1" x14ac:dyDescent="0.2">
      <c r="A426" s="220"/>
      <c r="B426" s="221"/>
      <c r="C426" s="219"/>
      <c r="D426" s="224"/>
      <c r="E426" s="223"/>
      <c r="F426" s="221"/>
      <c r="G426" s="221"/>
      <c r="H426" s="221"/>
      <c r="M426" s="212"/>
      <c r="N426" s="212"/>
      <c r="O426" s="212"/>
      <c r="P426" s="212"/>
      <c r="Q426" s="212"/>
    </row>
    <row r="427" spans="1:17" s="211" customFormat="1" ht="63.75" customHeight="1" x14ac:dyDescent="0.2">
      <c r="A427" s="220"/>
      <c r="B427" s="221"/>
      <c r="C427" s="219"/>
      <c r="D427" s="224"/>
      <c r="E427" s="223"/>
      <c r="F427" s="221"/>
      <c r="G427" s="221"/>
      <c r="H427" s="221"/>
      <c r="M427" s="212"/>
      <c r="N427" s="212"/>
      <c r="O427" s="212"/>
      <c r="P427" s="212"/>
      <c r="Q427" s="212"/>
    </row>
    <row r="428" spans="1:17" s="211" customFormat="1" ht="63.75" customHeight="1" x14ac:dyDescent="0.2">
      <c r="A428" s="220"/>
      <c r="B428" s="221"/>
      <c r="C428" s="219"/>
      <c r="D428" s="224"/>
      <c r="E428" s="223"/>
      <c r="F428" s="221"/>
      <c r="G428" s="221"/>
      <c r="H428" s="221"/>
      <c r="M428" s="212"/>
      <c r="N428" s="212"/>
      <c r="O428" s="212"/>
      <c r="P428" s="212"/>
      <c r="Q428" s="212"/>
    </row>
    <row r="429" spans="1:17" s="211" customFormat="1" ht="63.75" customHeight="1" x14ac:dyDescent="0.2">
      <c r="A429" s="220"/>
      <c r="B429" s="221"/>
      <c r="C429" s="219"/>
      <c r="D429" s="224"/>
      <c r="E429" s="223"/>
      <c r="F429" s="221"/>
      <c r="G429" s="221"/>
      <c r="H429" s="221"/>
      <c r="M429" s="212"/>
      <c r="N429" s="212"/>
      <c r="O429" s="212"/>
      <c r="P429" s="212"/>
      <c r="Q429" s="212"/>
    </row>
    <row r="430" spans="1:17" s="211" customFormat="1" ht="63.75" customHeight="1" x14ac:dyDescent="0.2">
      <c r="A430" s="220"/>
      <c r="B430" s="221"/>
      <c r="C430" s="219"/>
      <c r="D430" s="224"/>
      <c r="E430" s="223"/>
      <c r="F430" s="221"/>
      <c r="G430" s="221"/>
      <c r="H430" s="221"/>
      <c r="M430" s="212"/>
      <c r="N430" s="212"/>
      <c r="O430" s="212"/>
      <c r="P430" s="212"/>
      <c r="Q430" s="212"/>
    </row>
    <row r="431" spans="1:17" s="211" customFormat="1" ht="63.75" customHeight="1" x14ac:dyDescent="0.2">
      <c r="A431" s="220"/>
      <c r="B431" s="221"/>
      <c r="C431" s="219"/>
      <c r="D431" s="224"/>
      <c r="E431" s="223"/>
      <c r="F431" s="221"/>
      <c r="G431" s="221"/>
      <c r="H431" s="221"/>
      <c r="M431" s="212"/>
      <c r="N431" s="212"/>
      <c r="O431" s="212"/>
      <c r="P431" s="212"/>
      <c r="Q431" s="212"/>
    </row>
    <row r="432" spans="1:17" s="211" customFormat="1" ht="63.75" customHeight="1" x14ac:dyDescent="0.2">
      <c r="A432" s="220"/>
      <c r="B432" s="221"/>
      <c r="C432" s="219"/>
      <c r="D432" s="224"/>
      <c r="E432" s="223"/>
      <c r="F432" s="221"/>
      <c r="G432" s="221"/>
      <c r="H432" s="221"/>
      <c r="M432" s="212"/>
      <c r="N432" s="212"/>
      <c r="O432" s="212"/>
      <c r="P432" s="212"/>
      <c r="Q432" s="212"/>
    </row>
    <row r="433" spans="1:17" s="211" customFormat="1" ht="63.75" customHeight="1" x14ac:dyDescent="0.2">
      <c r="A433" s="220"/>
      <c r="B433" s="221"/>
      <c r="C433" s="219"/>
      <c r="D433" s="224"/>
      <c r="E433" s="223"/>
      <c r="F433" s="221"/>
      <c r="G433" s="221"/>
      <c r="H433" s="221"/>
      <c r="M433" s="212"/>
      <c r="N433" s="212"/>
      <c r="O433" s="212"/>
      <c r="P433" s="212"/>
      <c r="Q433" s="212"/>
    </row>
    <row r="434" spans="1:17" s="211" customFormat="1" ht="63.75" customHeight="1" x14ac:dyDescent="0.2">
      <c r="A434" s="220"/>
      <c r="B434" s="221"/>
      <c r="C434" s="219"/>
      <c r="D434" s="224"/>
      <c r="E434" s="223"/>
      <c r="F434" s="221"/>
      <c r="G434" s="221"/>
      <c r="H434" s="221"/>
      <c r="M434" s="212"/>
      <c r="N434" s="212"/>
      <c r="O434" s="212"/>
      <c r="P434" s="212"/>
      <c r="Q434" s="212"/>
    </row>
    <row r="435" spans="1:17" s="211" customFormat="1" ht="63.75" customHeight="1" x14ac:dyDescent="0.2">
      <c r="A435" s="220"/>
      <c r="B435" s="221"/>
      <c r="C435" s="219"/>
      <c r="D435" s="224"/>
      <c r="E435" s="223"/>
      <c r="F435" s="221"/>
      <c r="G435" s="221"/>
      <c r="H435" s="221"/>
      <c r="M435" s="212"/>
      <c r="N435" s="212"/>
      <c r="O435" s="212"/>
      <c r="P435" s="212"/>
      <c r="Q435" s="212"/>
    </row>
    <row r="436" spans="1:17" s="211" customFormat="1" ht="63.75" customHeight="1" x14ac:dyDescent="0.2">
      <c r="A436" s="220"/>
      <c r="B436" s="221"/>
      <c r="C436" s="219"/>
      <c r="D436" s="224"/>
      <c r="E436" s="223"/>
      <c r="F436" s="221"/>
      <c r="G436" s="221"/>
      <c r="H436" s="221"/>
      <c r="M436" s="212"/>
      <c r="N436" s="212"/>
      <c r="O436" s="212"/>
      <c r="P436" s="212"/>
      <c r="Q436" s="212"/>
    </row>
    <row r="437" spans="1:17" s="211" customFormat="1" ht="63.75" customHeight="1" x14ac:dyDescent="0.2">
      <c r="A437" s="220"/>
      <c r="B437" s="221"/>
      <c r="C437" s="219"/>
      <c r="D437" s="224"/>
      <c r="E437" s="223"/>
      <c r="F437" s="221"/>
      <c r="G437" s="221"/>
      <c r="H437" s="221"/>
      <c r="M437" s="212"/>
      <c r="N437" s="212"/>
      <c r="O437" s="212"/>
      <c r="P437" s="212"/>
      <c r="Q437" s="212"/>
    </row>
    <row r="438" spans="1:17" s="211" customFormat="1" ht="63.75" customHeight="1" x14ac:dyDescent="0.2">
      <c r="A438" s="220"/>
      <c r="B438" s="221"/>
      <c r="C438" s="219"/>
      <c r="D438" s="224"/>
      <c r="E438" s="223"/>
      <c r="F438" s="221"/>
      <c r="G438" s="221"/>
      <c r="H438" s="221"/>
      <c r="M438" s="212"/>
      <c r="N438" s="212"/>
      <c r="O438" s="212"/>
      <c r="P438" s="212"/>
      <c r="Q438" s="212"/>
    </row>
    <row r="439" spans="1:17" s="211" customFormat="1" ht="63.75" customHeight="1" x14ac:dyDescent="0.2">
      <c r="A439" s="220"/>
      <c r="B439" s="221"/>
      <c r="C439" s="219"/>
      <c r="D439" s="224"/>
      <c r="E439" s="223"/>
      <c r="F439" s="221"/>
      <c r="G439" s="221"/>
      <c r="H439" s="221"/>
      <c r="M439" s="212"/>
      <c r="N439" s="212"/>
      <c r="O439" s="212"/>
      <c r="P439" s="212"/>
      <c r="Q439" s="212"/>
    </row>
    <row r="440" spans="1:17" s="211" customFormat="1" ht="63.75" customHeight="1" x14ac:dyDescent="0.2">
      <c r="A440" s="220"/>
      <c r="B440" s="221"/>
      <c r="C440" s="219"/>
      <c r="D440" s="224"/>
      <c r="E440" s="223"/>
      <c r="F440" s="221"/>
      <c r="G440" s="221"/>
      <c r="H440" s="221"/>
      <c r="M440" s="212"/>
      <c r="N440" s="212"/>
      <c r="O440" s="212"/>
      <c r="P440" s="212"/>
      <c r="Q440" s="212"/>
    </row>
    <row r="441" spans="1:17" s="211" customFormat="1" ht="63.75" customHeight="1" x14ac:dyDescent="0.2">
      <c r="A441" s="220"/>
      <c r="B441" s="221"/>
      <c r="C441" s="219"/>
      <c r="D441" s="224"/>
      <c r="E441" s="223"/>
      <c r="F441" s="221"/>
      <c r="G441" s="221"/>
      <c r="H441" s="221"/>
      <c r="M441" s="212"/>
      <c r="N441" s="212"/>
      <c r="O441" s="212"/>
      <c r="P441" s="212"/>
      <c r="Q441" s="212"/>
    </row>
    <row r="442" spans="1:17" s="211" customFormat="1" ht="63.75" customHeight="1" x14ac:dyDescent="0.2">
      <c r="A442" s="220"/>
      <c r="B442" s="221"/>
      <c r="C442" s="219"/>
      <c r="D442" s="224"/>
      <c r="E442" s="223"/>
      <c r="F442" s="221"/>
      <c r="G442" s="221"/>
      <c r="H442" s="221"/>
      <c r="M442" s="212"/>
      <c r="N442" s="212"/>
      <c r="O442" s="212"/>
      <c r="P442" s="212"/>
      <c r="Q442" s="212"/>
    </row>
    <row r="443" spans="1:17" s="211" customFormat="1" ht="63.75" customHeight="1" x14ac:dyDescent="0.2">
      <c r="A443" s="220"/>
      <c r="B443" s="221"/>
      <c r="C443" s="219"/>
      <c r="D443" s="224"/>
      <c r="E443" s="223"/>
      <c r="F443" s="221"/>
      <c r="G443" s="221"/>
      <c r="H443" s="221"/>
      <c r="M443" s="212"/>
      <c r="N443" s="212"/>
      <c r="O443" s="212"/>
      <c r="P443" s="212"/>
      <c r="Q443" s="212"/>
    </row>
    <row r="444" spans="1:17" s="211" customFormat="1" ht="63.75" customHeight="1" x14ac:dyDescent="0.2">
      <c r="A444" s="220"/>
      <c r="B444" s="221"/>
      <c r="C444" s="219"/>
      <c r="D444" s="224"/>
      <c r="E444" s="223"/>
      <c r="F444" s="221"/>
      <c r="G444" s="221"/>
      <c r="H444" s="221"/>
      <c r="M444" s="212"/>
      <c r="N444" s="212"/>
      <c r="O444" s="212"/>
      <c r="P444" s="212"/>
      <c r="Q444" s="212"/>
    </row>
    <row r="445" spans="1:17" s="211" customFormat="1" ht="63.75" customHeight="1" x14ac:dyDescent="0.2">
      <c r="A445" s="220"/>
      <c r="B445" s="221"/>
      <c r="C445" s="219"/>
      <c r="D445" s="224"/>
      <c r="E445" s="223"/>
      <c r="F445" s="221"/>
      <c r="G445" s="221"/>
      <c r="H445" s="221"/>
      <c r="M445" s="212"/>
      <c r="N445" s="212"/>
      <c r="O445" s="212"/>
      <c r="P445" s="212"/>
      <c r="Q445" s="212"/>
    </row>
    <row r="446" spans="1:17" s="211" customFormat="1" ht="63.75" customHeight="1" x14ac:dyDescent="0.2">
      <c r="A446" s="220"/>
      <c r="B446" s="221"/>
      <c r="C446" s="219"/>
      <c r="D446" s="224"/>
      <c r="E446" s="223"/>
      <c r="F446" s="221"/>
      <c r="G446" s="221"/>
      <c r="H446" s="221"/>
      <c r="M446" s="212"/>
      <c r="N446" s="212"/>
      <c r="O446" s="212"/>
      <c r="P446" s="212"/>
      <c r="Q446" s="212"/>
    </row>
    <row r="447" spans="1:17" s="211" customFormat="1" ht="63.75" customHeight="1" x14ac:dyDescent="0.2">
      <c r="A447" s="220"/>
      <c r="B447" s="221"/>
      <c r="C447" s="219"/>
      <c r="D447" s="224"/>
      <c r="E447" s="223"/>
      <c r="F447" s="221"/>
      <c r="G447" s="221"/>
      <c r="H447" s="221"/>
      <c r="M447" s="212"/>
      <c r="N447" s="212"/>
      <c r="O447" s="212"/>
      <c r="P447" s="212"/>
      <c r="Q447" s="212"/>
    </row>
    <row r="448" spans="1:17" s="211" customFormat="1" ht="63.75" customHeight="1" x14ac:dyDescent="0.2">
      <c r="A448" s="220"/>
      <c r="B448" s="221"/>
      <c r="C448" s="219"/>
      <c r="D448" s="224"/>
      <c r="E448" s="223"/>
      <c r="F448" s="221"/>
      <c r="G448" s="221"/>
      <c r="H448" s="221"/>
      <c r="M448" s="212"/>
      <c r="N448" s="212"/>
      <c r="O448" s="212"/>
      <c r="P448" s="212"/>
      <c r="Q448" s="212"/>
    </row>
    <row r="449" spans="1:17" s="211" customFormat="1" ht="63.75" customHeight="1" x14ac:dyDescent="0.2">
      <c r="A449" s="220"/>
      <c r="B449" s="221"/>
      <c r="C449" s="219"/>
      <c r="D449" s="224"/>
      <c r="E449" s="223"/>
      <c r="F449" s="221"/>
      <c r="G449" s="221"/>
      <c r="H449" s="221"/>
      <c r="M449" s="212"/>
      <c r="N449" s="212"/>
      <c r="O449" s="212"/>
      <c r="P449" s="212"/>
      <c r="Q449" s="212"/>
    </row>
    <row r="450" spans="1:17" s="211" customFormat="1" ht="63.75" customHeight="1" x14ac:dyDescent="0.2">
      <c r="A450" s="220"/>
      <c r="B450" s="221"/>
      <c r="C450" s="219"/>
      <c r="D450" s="224"/>
      <c r="E450" s="223"/>
      <c r="F450" s="221"/>
      <c r="G450" s="221"/>
      <c r="H450" s="221"/>
      <c r="M450" s="212"/>
      <c r="N450" s="212"/>
      <c r="O450" s="212"/>
      <c r="P450" s="212"/>
      <c r="Q450" s="212"/>
    </row>
    <row r="451" spans="1:17" s="211" customFormat="1" ht="63.75" customHeight="1" x14ac:dyDescent="0.2">
      <c r="A451" s="220"/>
      <c r="B451" s="221"/>
      <c r="C451" s="219"/>
      <c r="D451" s="224"/>
      <c r="E451" s="223"/>
      <c r="F451" s="221"/>
      <c r="G451" s="221"/>
      <c r="H451" s="221"/>
      <c r="M451" s="212"/>
      <c r="N451" s="212"/>
      <c r="O451" s="212"/>
      <c r="P451" s="212"/>
      <c r="Q451" s="212"/>
    </row>
    <row r="452" spans="1:17" s="211" customFormat="1" ht="63.75" customHeight="1" x14ac:dyDescent="0.2">
      <c r="A452" s="220"/>
      <c r="B452" s="221"/>
      <c r="C452" s="219"/>
      <c r="D452" s="224"/>
      <c r="E452" s="223"/>
      <c r="F452" s="221"/>
      <c r="G452" s="221"/>
      <c r="H452" s="221"/>
      <c r="M452" s="212"/>
      <c r="N452" s="212"/>
      <c r="O452" s="212"/>
      <c r="P452" s="212"/>
      <c r="Q452" s="212"/>
    </row>
    <row r="453" spans="1:17" s="211" customFormat="1" ht="63.75" customHeight="1" x14ac:dyDescent="0.2">
      <c r="A453" s="220"/>
      <c r="B453" s="221"/>
      <c r="C453" s="219"/>
      <c r="D453" s="224"/>
      <c r="E453" s="223"/>
      <c r="F453" s="221"/>
      <c r="G453" s="221"/>
      <c r="H453" s="221"/>
      <c r="M453" s="212"/>
      <c r="N453" s="212"/>
      <c r="O453" s="212"/>
      <c r="P453" s="212"/>
      <c r="Q453" s="212"/>
    </row>
    <row r="454" spans="1:17" s="211" customFormat="1" ht="63.75" customHeight="1" x14ac:dyDescent="0.2">
      <c r="A454" s="220"/>
      <c r="B454" s="221"/>
      <c r="C454" s="219"/>
      <c r="D454" s="224"/>
      <c r="E454" s="223"/>
      <c r="F454" s="221"/>
      <c r="G454" s="221"/>
      <c r="H454" s="221"/>
      <c r="M454" s="212"/>
      <c r="N454" s="212"/>
      <c r="O454" s="212"/>
      <c r="P454" s="212"/>
      <c r="Q454" s="212"/>
    </row>
    <row r="455" spans="1:17" s="211" customFormat="1" ht="63.75" customHeight="1" x14ac:dyDescent="0.2">
      <c r="A455" s="220"/>
      <c r="B455" s="221"/>
      <c r="C455" s="219"/>
      <c r="D455" s="224"/>
      <c r="E455" s="223"/>
      <c r="F455" s="221"/>
      <c r="G455" s="221"/>
      <c r="H455" s="221"/>
      <c r="M455" s="212"/>
      <c r="N455" s="212"/>
      <c r="O455" s="212"/>
      <c r="P455" s="212"/>
      <c r="Q455" s="212"/>
    </row>
    <row r="456" spans="1:17" s="211" customFormat="1" ht="63.75" customHeight="1" x14ac:dyDescent="0.2">
      <c r="A456" s="220"/>
      <c r="B456" s="221"/>
      <c r="C456" s="219"/>
      <c r="D456" s="224"/>
      <c r="E456" s="223"/>
      <c r="F456" s="221"/>
      <c r="G456" s="221"/>
      <c r="H456" s="221"/>
      <c r="M456" s="212"/>
      <c r="N456" s="212"/>
      <c r="O456" s="212"/>
      <c r="P456" s="212"/>
      <c r="Q456" s="212"/>
    </row>
    <row r="457" spans="1:17" s="211" customFormat="1" ht="63.75" customHeight="1" x14ac:dyDescent="0.2">
      <c r="A457" s="220"/>
      <c r="B457" s="221"/>
      <c r="C457" s="219"/>
      <c r="D457" s="224"/>
      <c r="E457" s="223"/>
      <c r="F457" s="221"/>
      <c r="G457" s="221"/>
      <c r="H457" s="221"/>
      <c r="M457" s="212"/>
      <c r="N457" s="212"/>
      <c r="O457" s="212"/>
      <c r="P457" s="212"/>
      <c r="Q457" s="212"/>
    </row>
    <row r="458" spans="1:17" s="211" customFormat="1" ht="63.75" customHeight="1" x14ac:dyDescent="0.2">
      <c r="A458" s="220"/>
      <c r="B458" s="221"/>
      <c r="C458" s="219"/>
      <c r="D458" s="224"/>
      <c r="E458" s="223"/>
      <c r="F458" s="221"/>
      <c r="G458" s="221"/>
      <c r="H458" s="221"/>
      <c r="M458" s="212"/>
      <c r="N458" s="212"/>
      <c r="O458" s="212"/>
      <c r="P458" s="212"/>
      <c r="Q458" s="212"/>
    </row>
    <row r="459" spans="1:17" s="211" customFormat="1" ht="63.75" customHeight="1" x14ac:dyDescent="0.2">
      <c r="A459" s="220"/>
      <c r="B459" s="221"/>
      <c r="C459" s="219"/>
      <c r="D459" s="224"/>
      <c r="E459" s="223"/>
      <c r="F459" s="221"/>
      <c r="G459" s="221"/>
      <c r="H459" s="221"/>
      <c r="M459" s="212"/>
      <c r="N459" s="212"/>
      <c r="O459" s="212"/>
      <c r="P459" s="212"/>
      <c r="Q459" s="212"/>
    </row>
    <row r="460" spans="1:17" s="211" customFormat="1" ht="63.75" customHeight="1" x14ac:dyDescent="0.2">
      <c r="A460" s="220"/>
      <c r="B460" s="221"/>
      <c r="C460" s="219"/>
      <c r="D460" s="224"/>
      <c r="E460" s="223"/>
      <c r="F460" s="221"/>
      <c r="G460" s="221"/>
      <c r="H460" s="221"/>
      <c r="M460" s="212"/>
      <c r="N460" s="212"/>
      <c r="O460" s="212"/>
      <c r="P460" s="212"/>
      <c r="Q460" s="212"/>
    </row>
    <row r="461" spans="1:17" s="211" customFormat="1" ht="63.75" customHeight="1" x14ac:dyDescent="0.2">
      <c r="A461" s="220"/>
      <c r="B461" s="221"/>
      <c r="C461" s="219"/>
      <c r="D461" s="224"/>
      <c r="E461" s="223"/>
      <c r="F461" s="221"/>
      <c r="G461" s="221"/>
      <c r="H461" s="221"/>
      <c r="M461" s="212"/>
      <c r="N461" s="212"/>
      <c r="O461" s="212"/>
      <c r="P461" s="212"/>
      <c r="Q461" s="212"/>
    </row>
    <row r="462" spans="1:17" s="211" customFormat="1" ht="63.75" customHeight="1" x14ac:dyDescent="0.2">
      <c r="A462" s="220"/>
      <c r="B462" s="221"/>
      <c r="C462" s="219"/>
      <c r="D462" s="224"/>
      <c r="E462" s="223"/>
      <c r="F462" s="221"/>
      <c r="G462" s="221"/>
      <c r="H462" s="221"/>
      <c r="M462" s="212"/>
      <c r="N462" s="212"/>
      <c r="O462" s="212"/>
      <c r="P462" s="212"/>
      <c r="Q462" s="212"/>
    </row>
    <row r="463" spans="1:17" s="211" customFormat="1" ht="63.75" customHeight="1" x14ac:dyDescent="0.2">
      <c r="A463" s="220"/>
      <c r="B463" s="221"/>
      <c r="C463" s="219"/>
      <c r="D463" s="224"/>
      <c r="E463" s="223"/>
      <c r="F463" s="221"/>
      <c r="G463" s="221"/>
      <c r="H463" s="221"/>
      <c r="M463" s="212"/>
      <c r="N463" s="212"/>
      <c r="O463" s="212"/>
      <c r="P463" s="212"/>
      <c r="Q463" s="212"/>
    </row>
    <row r="464" spans="1:17" s="211" customFormat="1" ht="63.75" customHeight="1" x14ac:dyDescent="0.2">
      <c r="A464" s="220"/>
      <c r="B464" s="221"/>
      <c r="C464" s="219"/>
      <c r="D464" s="224"/>
      <c r="E464" s="223"/>
      <c r="F464" s="221"/>
      <c r="G464" s="221"/>
      <c r="H464" s="221"/>
      <c r="M464" s="212"/>
      <c r="N464" s="212"/>
      <c r="O464" s="212"/>
      <c r="P464" s="212"/>
      <c r="Q464" s="212"/>
    </row>
    <row r="465" spans="1:17" s="211" customFormat="1" ht="63.75" customHeight="1" x14ac:dyDescent="0.2">
      <c r="A465" s="220"/>
      <c r="B465" s="221"/>
      <c r="C465" s="219"/>
      <c r="D465" s="224"/>
      <c r="E465" s="223"/>
      <c r="F465" s="221"/>
      <c r="G465" s="221"/>
      <c r="H465" s="221"/>
      <c r="M465" s="212"/>
      <c r="N465" s="212"/>
      <c r="O465" s="212"/>
      <c r="P465" s="212"/>
      <c r="Q465" s="212"/>
    </row>
    <row r="466" spans="1:17" s="211" customFormat="1" ht="63.75" customHeight="1" x14ac:dyDescent="0.2">
      <c r="A466" s="220"/>
      <c r="B466" s="221"/>
      <c r="C466" s="219"/>
      <c r="D466" s="224"/>
      <c r="E466" s="223"/>
      <c r="F466" s="221"/>
      <c r="G466" s="221"/>
      <c r="H466" s="221"/>
      <c r="M466" s="212"/>
      <c r="N466" s="212"/>
      <c r="O466" s="212"/>
      <c r="P466" s="212"/>
      <c r="Q466" s="212"/>
    </row>
    <row r="467" spans="1:17" s="211" customFormat="1" ht="63.75" customHeight="1" x14ac:dyDescent="0.2">
      <c r="A467" s="220"/>
      <c r="B467" s="221"/>
      <c r="C467" s="219"/>
      <c r="D467" s="224"/>
      <c r="E467" s="223"/>
      <c r="F467" s="221"/>
      <c r="G467" s="221"/>
      <c r="H467" s="221"/>
      <c r="M467" s="212"/>
      <c r="N467" s="212"/>
      <c r="O467" s="212"/>
      <c r="P467" s="212"/>
      <c r="Q467" s="212"/>
    </row>
    <row r="468" spans="1:17" s="211" customFormat="1" ht="63.75" customHeight="1" x14ac:dyDescent="0.2">
      <c r="A468" s="220"/>
      <c r="B468" s="221"/>
      <c r="C468" s="219"/>
      <c r="D468" s="224"/>
      <c r="E468" s="223"/>
      <c r="F468" s="221"/>
      <c r="G468" s="221"/>
      <c r="H468" s="221"/>
      <c r="M468" s="212"/>
      <c r="N468" s="212"/>
      <c r="O468" s="212"/>
      <c r="P468" s="212"/>
      <c r="Q468" s="212"/>
    </row>
    <row r="469" spans="1:17" s="211" customFormat="1" ht="63.75" customHeight="1" x14ac:dyDescent="0.2">
      <c r="A469" s="220"/>
      <c r="B469" s="221"/>
      <c r="C469" s="219"/>
      <c r="D469" s="224"/>
      <c r="E469" s="223"/>
      <c r="F469" s="221"/>
      <c r="G469" s="221"/>
      <c r="H469" s="221"/>
      <c r="M469" s="212"/>
      <c r="N469" s="212"/>
      <c r="O469" s="212"/>
      <c r="P469" s="212"/>
      <c r="Q469" s="212"/>
    </row>
    <row r="470" spans="1:17" s="211" customFormat="1" ht="63.75" customHeight="1" x14ac:dyDescent="0.2">
      <c r="A470" s="220"/>
      <c r="B470" s="221"/>
      <c r="C470" s="219"/>
      <c r="D470" s="224"/>
      <c r="E470" s="223"/>
      <c r="F470" s="221"/>
      <c r="G470" s="221"/>
      <c r="H470" s="221"/>
      <c r="M470" s="212"/>
      <c r="N470" s="212"/>
      <c r="O470" s="212"/>
      <c r="P470" s="212"/>
      <c r="Q470" s="212"/>
    </row>
    <row r="471" spans="1:17" s="211" customFormat="1" ht="63.75" customHeight="1" x14ac:dyDescent="0.2">
      <c r="A471" s="220"/>
      <c r="B471" s="221"/>
      <c r="C471" s="219"/>
      <c r="D471" s="224"/>
      <c r="E471" s="223"/>
      <c r="F471" s="221"/>
      <c r="G471" s="221"/>
      <c r="H471" s="221"/>
      <c r="M471" s="212"/>
      <c r="N471" s="212"/>
      <c r="O471" s="212"/>
      <c r="P471" s="212"/>
      <c r="Q471" s="212"/>
    </row>
    <row r="472" spans="1:17" s="211" customFormat="1" ht="63.75" customHeight="1" x14ac:dyDescent="0.2">
      <c r="A472" s="220"/>
      <c r="B472" s="221"/>
      <c r="C472" s="219"/>
      <c r="D472" s="224"/>
      <c r="E472" s="223"/>
      <c r="F472" s="221"/>
      <c r="G472" s="221"/>
      <c r="H472" s="221"/>
      <c r="M472" s="212"/>
      <c r="N472" s="212"/>
      <c r="O472" s="212"/>
      <c r="P472" s="212"/>
      <c r="Q472" s="212"/>
    </row>
    <row r="473" spans="1:17" s="211" customFormat="1" ht="63.75" customHeight="1" x14ac:dyDescent="0.2">
      <c r="A473" s="220"/>
      <c r="B473" s="221"/>
      <c r="C473" s="219"/>
      <c r="D473" s="224"/>
      <c r="E473" s="223"/>
      <c r="F473" s="221"/>
      <c r="G473" s="221"/>
      <c r="H473" s="221"/>
      <c r="M473" s="212"/>
      <c r="N473" s="212"/>
      <c r="O473" s="212"/>
      <c r="P473" s="212"/>
      <c r="Q473" s="212"/>
    </row>
    <row r="474" spans="1:17" s="211" customFormat="1" ht="63.75" customHeight="1" x14ac:dyDescent="0.2">
      <c r="A474" s="220"/>
      <c r="B474" s="221"/>
      <c r="C474" s="219"/>
      <c r="D474" s="224"/>
      <c r="E474" s="223"/>
      <c r="F474" s="221"/>
      <c r="G474" s="221"/>
      <c r="H474" s="221"/>
      <c r="M474" s="212"/>
      <c r="N474" s="212"/>
      <c r="O474" s="212"/>
      <c r="P474" s="212"/>
      <c r="Q474" s="212"/>
    </row>
    <row r="475" spans="1:17" s="211" customFormat="1" ht="63.75" customHeight="1" x14ac:dyDescent="0.2">
      <c r="A475" s="220"/>
      <c r="B475" s="221"/>
      <c r="C475" s="219"/>
      <c r="D475" s="224"/>
      <c r="E475" s="223"/>
      <c r="F475" s="221"/>
      <c r="G475" s="221"/>
      <c r="H475" s="221"/>
      <c r="M475" s="212"/>
      <c r="N475" s="212"/>
      <c r="O475" s="212"/>
      <c r="P475" s="212"/>
      <c r="Q475" s="212"/>
    </row>
    <row r="476" spans="1:17" s="211" customFormat="1" ht="63.75" customHeight="1" x14ac:dyDescent="0.2">
      <c r="A476" s="220"/>
      <c r="B476" s="221"/>
      <c r="C476" s="219"/>
      <c r="D476" s="224"/>
      <c r="E476" s="223"/>
      <c r="F476" s="221"/>
      <c r="G476" s="221"/>
      <c r="H476" s="221"/>
      <c r="M476" s="212"/>
      <c r="N476" s="212"/>
      <c r="O476" s="212"/>
      <c r="P476" s="212"/>
      <c r="Q476" s="212"/>
    </row>
    <row r="477" spans="1:17" s="211" customFormat="1" ht="63.75" customHeight="1" x14ac:dyDescent="0.2">
      <c r="A477" s="220"/>
      <c r="B477" s="221"/>
      <c r="C477" s="219"/>
      <c r="D477" s="224"/>
      <c r="E477" s="223"/>
      <c r="F477" s="221"/>
      <c r="G477" s="221"/>
      <c r="H477" s="221"/>
      <c r="M477" s="212"/>
      <c r="N477" s="212"/>
      <c r="O477" s="212"/>
      <c r="P477" s="212"/>
      <c r="Q477" s="212"/>
    </row>
    <row r="478" spans="1:17" s="211" customFormat="1" ht="63.75" customHeight="1" x14ac:dyDescent="0.2">
      <c r="A478" s="220"/>
      <c r="B478" s="221"/>
      <c r="C478" s="219"/>
      <c r="D478" s="224"/>
      <c r="E478" s="223"/>
      <c r="F478" s="221"/>
      <c r="G478" s="221"/>
      <c r="H478" s="221"/>
      <c r="M478" s="212"/>
      <c r="N478" s="212"/>
      <c r="O478" s="212"/>
      <c r="P478" s="212"/>
      <c r="Q478" s="212"/>
    </row>
    <row r="479" spans="1:17" s="211" customFormat="1" ht="63.75" customHeight="1" x14ac:dyDescent="0.2">
      <c r="A479" s="220"/>
      <c r="B479" s="221"/>
      <c r="C479" s="219"/>
      <c r="D479" s="224"/>
      <c r="E479" s="223"/>
      <c r="F479" s="221"/>
      <c r="G479" s="221"/>
      <c r="H479" s="221"/>
      <c r="M479" s="212"/>
      <c r="N479" s="212"/>
      <c r="O479" s="212"/>
      <c r="P479" s="212"/>
      <c r="Q479" s="212"/>
    </row>
    <row r="480" spans="1:17" s="211" customFormat="1" ht="63.75" customHeight="1" x14ac:dyDescent="0.2">
      <c r="A480" s="220"/>
      <c r="B480" s="221"/>
      <c r="C480" s="219"/>
      <c r="D480" s="224"/>
      <c r="E480" s="223"/>
      <c r="F480" s="221"/>
      <c r="G480" s="221"/>
      <c r="H480" s="221"/>
      <c r="M480" s="212"/>
      <c r="N480" s="212"/>
      <c r="O480" s="212"/>
      <c r="P480" s="212"/>
      <c r="Q480" s="212"/>
    </row>
    <row r="481" spans="1:17" s="211" customFormat="1" ht="63.75" customHeight="1" x14ac:dyDescent="0.2">
      <c r="A481" s="220"/>
      <c r="B481" s="221"/>
      <c r="C481" s="219"/>
      <c r="D481" s="224"/>
      <c r="E481" s="223"/>
      <c r="F481" s="221"/>
      <c r="G481" s="221"/>
      <c r="H481" s="221"/>
      <c r="M481" s="212"/>
      <c r="N481" s="212"/>
      <c r="O481" s="212"/>
      <c r="P481" s="212"/>
      <c r="Q481" s="212"/>
    </row>
    <row r="482" spans="1:17" s="211" customFormat="1" ht="63.75" customHeight="1" x14ac:dyDescent="0.2">
      <c r="A482" s="220"/>
      <c r="B482" s="221"/>
      <c r="C482" s="219"/>
      <c r="D482" s="224"/>
      <c r="E482" s="223"/>
      <c r="F482" s="221"/>
      <c r="G482" s="221"/>
      <c r="H482" s="221"/>
      <c r="M482" s="212"/>
      <c r="N482" s="212"/>
      <c r="O482" s="212"/>
      <c r="P482" s="212"/>
      <c r="Q482" s="212"/>
    </row>
    <row r="483" spans="1:17" s="211" customFormat="1" ht="63.75" customHeight="1" x14ac:dyDescent="0.2">
      <c r="A483" s="220"/>
      <c r="B483" s="221"/>
      <c r="C483" s="219"/>
      <c r="D483" s="224"/>
      <c r="E483" s="223"/>
      <c r="F483" s="221"/>
      <c r="G483" s="221"/>
      <c r="H483" s="221"/>
      <c r="M483" s="212"/>
      <c r="N483" s="212"/>
      <c r="O483" s="212"/>
      <c r="P483" s="212"/>
      <c r="Q483" s="212"/>
    </row>
    <row r="484" spans="1:17" s="211" customFormat="1" ht="63.75" customHeight="1" x14ac:dyDescent="0.2">
      <c r="A484" s="220"/>
      <c r="B484" s="221"/>
      <c r="C484" s="219"/>
      <c r="D484" s="224"/>
      <c r="E484" s="223"/>
      <c r="F484" s="221"/>
      <c r="G484" s="221"/>
      <c r="H484" s="221"/>
      <c r="M484" s="212"/>
      <c r="N484" s="212"/>
      <c r="O484" s="212"/>
      <c r="P484" s="212"/>
      <c r="Q484" s="212"/>
    </row>
    <row r="485" spans="1:17" s="211" customFormat="1" ht="63.75" customHeight="1" x14ac:dyDescent="0.2">
      <c r="A485" s="220"/>
      <c r="B485" s="221"/>
      <c r="C485" s="219"/>
      <c r="D485" s="224"/>
      <c r="E485" s="223"/>
      <c r="F485" s="221"/>
      <c r="G485" s="221"/>
      <c r="H485" s="221"/>
      <c r="M485" s="212"/>
      <c r="N485" s="212"/>
      <c r="O485" s="212"/>
      <c r="P485" s="212"/>
      <c r="Q485" s="212"/>
    </row>
    <row r="486" spans="1:17" s="211" customFormat="1" ht="63.75" customHeight="1" x14ac:dyDescent="0.2">
      <c r="A486" s="220"/>
      <c r="B486" s="221"/>
      <c r="C486" s="219"/>
      <c r="D486" s="224"/>
      <c r="E486" s="223"/>
      <c r="F486" s="221"/>
      <c r="G486" s="221"/>
      <c r="H486" s="221"/>
      <c r="M486" s="212"/>
      <c r="N486" s="212"/>
      <c r="O486" s="212"/>
      <c r="P486" s="212"/>
      <c r="Q486" s="212"/>
    </row>
    <row r="487" spans="1:17" s="211" customFormat="1" ht="63.75" customHeight="1" x14ac:dyDescent="0.2">
      <c r="A487" s="220"/>
      <c r="B487" s="221"/>
      <c r="C487" s="219"/>
      <c r="D487" s="224"/>
      <c r="E487" s="223"/>
      <c r="F487" s="221"/>
      <c r="G487" s="221"/>
      <c r="H487" s="221"/>
      <c r="M487" s="212"/>
      <c r="N487" s="212"/>
      <c r="O487" s="212"/>
      <c r="P487" s="212"/>
      <c r="Q487" s="212"/>
    </row>
    <row r="488" spans="1:17" s="211" customFormat="1" ht="63.75" customHeight="1" x14ac:dyDescent="0.2">
      <c r="A488" s="220"/>
      <c r="B488" s="221"/>
      <c r="C488" s="219"/>
      <c r="D488" s="224"/>
      <c r="E488" s="223"/>
      <c r="F488" s="221"/>
      <c r="G488" s="221"/>
      <c r="H488" s="221"/>
      <c r="M488" s="212"/>
      <c r="N488" s="212"/>
      <c r="O488" s="212"/>
      <c r="P488" s="212"/>
      <c r="Q488" s="212"/>
    </row>
    <row r="489" spans="1:17" s="211" customFormat="1" ht="63.75" customHeight="1" x14ac:dyDescent="0.2">
      <c r="A489" s="220"/>
      <c r="B489" s="221"/>
      <c r="C489" s="219"/>
      <c r="D489" s="224"/>
      <c r="E489" s="223"/>
      <c r="F489" s="221"/>
      <c r="G489" s="221"/>
      <c r="H489" s="221"/>
      <c r="M489" s="212"/>
      <c r="N489" s="212"/>
      <c r="O489" s="212"/>
      <c r="P489" s="212"/>
      <c r="Q489" s="212"/>
    </row>
    <row r="490" spans="1:17" s="211" customFormat="1" ht="63.75" customHeight="1" x14ac:dyDescent="0.2">
      <c r="A490" s="220"/>
      <c r="B490" s="221"/>
      <c r="C490" s="219"/>
      <c r="D490" s="224"/>
      <c r="E490" s="223"/>
      <c r="F490" s="221"/>
      <c r="G490" s="221"/>
      <c r="H490" s="221"/>
      <c r="M490" s="212"/>
      <c r="N490" s="212"/>
      <c r="O490" s="212"/>
      <c r="P490" s="212"/>
      <c r="Q490" s="212"/>
    </row>
    <row r="491" spans="1:17" s="211" customFormat="1" ht="63.75" customHeight="1" x14ac:dyDescent="0.2">
      <c r="A491" s="220"/>
      <c r="B491" s="221"/>
      <c r="C491" s="219"/>
      <c r="D491" s="224"/>
      <c r="E491" s="223"/>
      <c r="F491" s="221"/>
      <c r="G491" s="221"/>
      <c r="H491" s="221"/>
      <c r="M491" s="212"/>
      <c r="N491" s="212"/>
      <c r="O491" s="212"/>
      <c r="P491" s="212"/>
      <c r="Q491" s="212"/>
    </row>
    <row r="492" spans="1:17" s="211" customFormat="1" ht="63.75" customHeight="1" x14ac:dyDescent="0.2">
      <c r="A492" s="220"/>
      <c r="B492" s="221"/>
      <c r="C492" s="219"/>
      <c r="D492" s="224"/>
      <c r="E492" s="223"/>
      <c r="F492" s="221"/>
      <c r="G492" s="221"/>
      <c r="H492" s="221"/>
      <c r="M492" s="212"/>
      <c r="N492" s="212"/>
      <c r="O492" s="212"/>
      <c r="P492" s="212"/>
      <c r="Q492" s="212"/>
    </row>
    <row r="493" spans="1:17" s="211" customFormat="1" ht="63.75" customHeight="1" x14ac:dyDescent="0.2">
      <c r="A493" s="220"/>
      <c r="B493" s="221"/>
      <c r="C493" s="219"/>
      <c r="D493" s="224"/>
      <c r="E493" s="223"/>
      <c r="F493" s="221"/>
      <c r="G493" s="221"/>
      <c r="H493" s="221"/>
      <c r="M493" s="212"/>
      <c r="N493" s="212"/>
      <c r="O493" s="212"/>
      <c r="P493" s="212"/>
      <c r="Q493" s="212"/>
    </row>
    <row r="494" spans="1:17" s="211" customFormat="1" ht="63.75" customHeight="1" x14ac:dyDescent="0.2">
      <c r="A494" s="220"/>
      <c r="B494" s="221"/>
      <c r="C494" s="219"/>
      <c r="D494" s="224"/>
      <c r="E494" s="223"/>
      <c r="F494" s="221"/>
      <c r="G494" s="221"/>
      <c r="H494" s="221"/>
      <c r="M494" s="212"/>
      <c r="N494" s="212"/>
      <c r="O494" s="212"/>
      <c r="P494" s="212"/>
      <c r="Q494" s="212"/>
    </row>
    <row r="495" spans="1:17" s="211" customFormat="1" ht="63.75" customHeight="1" x14ac:dyDescent="0.2">
      <c r="A495" s="220"/>
      <c r="B495" s="221"/>
      <c r="C495" s="219"/>
      <c r="D495" s="224"/>
      <c r="E495" s="223"/>
      <c r="F495" s="221"/>
      <c r="G495" s="221"/>
      <c r="H495" s="221"/>
      <c r="M495" s="212"/>
      <c r="N495" s="212"/>
      <c r="O495" s="212"/>
      <c r="P495" s="212"/>
      <c r="Q495" s="212"/>
    </row>
    <row r="496" spans="1:17" s="211" customFormat="1" ht="63.75" customHeight="1" x14ac:dyDescent="0.2">
      <c r="A496" s="220"/>
      <c r="B496" s="221"/>
      <c r="C496" s="219"/>
      <c r="D496" s="224"/>
      <c r="E496" s="223"/>
      <c r="F496" s="221"/>
      <c r="G496" s="221"/>
      <c r="H496" s="221"/>
      <c r="M496" s="212"/>
      <c r="N496" s="212"/>
      <c r="O496" s="212"/>
      <c r="P496" s="212"/>
      <c r="Q496" s="212"/>
    </row>
    <row r="497" spans="1:17" s="211" customFormat="1" ht="63.75" customHeight="1" x14ac:dyDescent="0.2">
      <c r="A497" s="220"/>
      <c r="B497" s="221"/>
      <c r="C497" s="219"/>
      <c r="D497" s="224"/>
      <c r="E497" s="223"/>
      <c r="F497" s="221"/>
      <c r="G497" s="221"/>
      <c r="H497" s="221"/>
      <c r="M497" s="212"/>
      <c r="N497" s="212"/>
      <c r="O497" s="212"/>
      <c r="P497" s="212"/>
      <c r="Q497" s="212"/>
    </row>
    <row r="498" spans="1:17" s="211" customFormat="1" ht="63.75" customHeight="1" x14ac:dyDescent="0.2">
      <c r="A498" s="220"/>
      <c r="B498" s="221"/>
      <c r="C498" s="219"/>
      <c r="D498" s="224"/>
      <c r="E498" s="223"/>
      <c r="F498" s="221"/>
      <c r="G498" s="221"/>
      <c r="H498" s="221"/>
      <c r="M498" s="212"/>
      <c r="N498" s="212"/>
      <c r="O498" s="212"/>
      <c r="P498" s="212"/>
      <c r="Q498" s="212"/>
    </row>
    <row r="499" spans="1:17" s="211" customFormat="1" ht="63.75" customHeight="1" x14ac:dyDescent="0.2">
      <c r="A499" s="220"/>
      <c r="B499" s="221"/>
      <c r="C499" s="219"/>
      <c r="D499" s="224"/>
      <c r="E499" s="223"/>
      <c r="F499" s="221"/>
      <c r="G499" s="221"/>
      <c r="H499" s="221"/>
      <c r="M499" s="212"/>
      <c r="N499" s="212"/>
      <c r="O499" s="212"/>
      <c r="P499" s="212"/>
      <c r="Q499" s="212"/>
    </row>
    <row r="500" spans="1:17" s="211" customFormat="1" ht="63.75" customHeight="1" x14ac:dyDescent="0.2">
      <c r="A500" s="220"/>
      <c r="B500" s="221"/>
      <c r="C500" s="219"/>
      <c r="D500" s="224"/>
      <c r="E500" s="223"/>
      <c r="F500" s="221"/>
      <c r="G500" s="221"/>
      <c r="H500" s="221"/>
      <c r="M500" s="212"/>
      <c r="N500" s="212"/>
      <c r="O500" s="212"/>
      <c r="P500" s="212"/>
      <c r="Q500" s="212"/>
    </row>
    <row r="501" spans="1:17" s="211" customFormat="1" ht="63.75" customHeight="1" x14ac:dyDescent="0.2">
      <c r="A501" s="220"/>
      <c r="B501" s="221"/>
      <c r="C501" s="219"/>
      <c r="D501" s="224"/>
      <c r="E501" s="223"/>
      <c r="F501" s="221"/>
      <c r="G501" s="221"/>
      <c r="H501" s="221"/>
      <c r="M501" s="212"/>
      <c r="N501" s="212"/>
      <c r="O501" s="212"/>
      <c r="P501" s="212"/>
      <c r="Q501" s="212"/>
    </row>
    <row r="502" spans="1:17" s="211" customFormat="1" ht="63.75" customHeight="1" x14ac:dyDescent="0.2">
      <c r="A502" s="220"/>
      <c r="B502" s="221"/>
      <c r="C502" s="219"/>
      <c r="D502" s="224"/>
      <c r="E502" s="223"/>
      <c r="F502" s="221"/>
      <c r="G502" s="221"/>
      <c r="H502" s="221"/>
      <c r="M502" s="212"/>
      <c r="N502" s="212"/>
      <c r="O502" s="212"/>
      <c r="P502" s="212"/>
      <c r="Q502" s="212"/>
    </row>
    <row r="503" spans="1:17" s="211" customFormat="1" ht="63.75" customHeight="1" x14ac:dyDescent="0.2">
      <c r="A503" s="220"/>
      <c r="B503" s="221"/>
      <c r="C503" s="219"/>
      <c r="D503" s="224"/>
      <c r="E503" s="223"/>
      <c r="F503" s="221"/>
      <c r="G503" s="221"/>
      <c r="H503" s="221"/>
      <c r="M503" s="212"/>
      <c r="N503" s="212"/>
      <c r="O503" s="212"/>
      <c r="P503" s="212"/>
      <c r="Q503" s="212"/>
    </row>
    <row r="504" spans="1:17" s="211" customFormat="1" ht="63.75" customHeight="1" x14ac:dyDescent="0.2">
      <c r="A504" s="220"/>
      <c r="B504" s="221"/>
      <c r="C504" s="219"/>
      <c r="D504" s="224"/>
      <c r="E504" s="223"/>
      <c r="F504" s="221"/>
      <c r="G504" s="221"/>
      <c r="H504" s="221"/>
      <c r="M504" s="212"/>
      <c r="N504" s="212"/>
      <c r="O504" s="212"/>
      <c r="P504" s="212"/>
      <c r="Q504" s="212"/>
    </row>
    <row r="505" spans="1:17" s="211" customFormat="1" ht="63.75" customHeight="1" x14ac:dyDescent="0.2">
      <c r="A505" s="220"/>
      <c r="B505" s="221"/>
      <c r="C505" s="219"/>
      <c r="D505" s="224"/>
      <c r="E505" s="223"/>
      <c r="F505" s="221"/>
      <c r="G505" s="221"/>
      <c r="H505" s="221"/>
      <c r="M505" s="212"/>
      <c r="N505" s="212"/>
      <c r="O505" s="212"/>
      <c r="P505" s="212"/>
      <c r="Q505" s="212"/>
    </row>
    <row r="506" spans="1:17" s="211" customFormat="1" ht="63.75" customHeight="1" x14ac:dyDescent="0.2">
      <c r="A506" s="220"/>
      <c r="B506" s="221"/>
      <c r="C506" s="219"/>
      <c r="D506" s="224"/>
      <c r="E506" s="223"/>
      <c r="F506" s="221"/>
      <c r="G506" s="221"/>
      <c r="H506" s="221"/>
      <c r="M506" s="212"/>
      <c r="N506" s="212"/>
      <c r="O506" s="212"/>
      <c r="P506" s="212"/>
      <c r="Q506" s="212"/>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K7:L7"/>
    <mergeCell ref="M7:P7"/>
    <mergeCell ref="Q7:Q8"/>
    <mergeCell ref="A1:H1"/>
    <mergeCell ref="A4:Q4"/>
    <mergeCell ref="A5:Q5"/>
    <mergeCell ref="A6:Q6"/>
    <mergeCell ref="A7:A8"/>
    <mergeCell ref="B7:B8"/>
    <mergeCell ref="C7:C8"/>
    <mergeCell ref="D7:D8"/>
    <mergeCell ref="E7:E8"/>
    <mergeCell ref="F7:F8"/>
    <mergeCell ref="B13:B14"/>
    <mergeCell ref="C13:C14"/>
    <mergeCell ref="A19:A22"/>
    <mergeCell ref="C19:C22"/>
    <mergeCell ref="F19:F22"/>
    <mergeCell ref="G19:G22"/>
    <mergeCell ref="G7:G8"/>
    <mergeCell ref="H7:H8"/>
    <mergeCell ref="I7:J7"/>
    <mergeCell ref="A31:A32"/>
    <mergeCell ref="C31:C32"/>
    <mergeCell ref="F31:F32"/>
    <mergeCell ref="G31:G32"/>
    <mergeCell ref="A35:A37"/>
    <mergeCell ref="C35:C37"/>
    <mergeCell ref="F35:F37"/>
    <mergeCell ref="A24:A25"/>
    <mergeCell ref="C24:C25"/>
    <mergeCell ref="F24:F25"/>
    <mergeCell ref="G24:G25"/>
    <mergeCell ref="A29:A30"/>
    <mergeCell ref="C29:C30"/>
    <mergeCell ref="G44:G45"/>
    <mergeCell ref="A54:A55"/>
    <mergeCell ref="C54:C55"/>
    <mergeCell ref="F54:F55"/>
    <mergeCell ref="G54:G55"/>
    <mergeCell ref="A38:A39"/>
    <mergeCell ref="C38:C39"/>
    <mergeCell ref="F38:F39"/>
    <mergeCell ref="A40:A43"/>
    <mergeCell ref="C40:C43"/>
    <mergeCell ref="F40:F43"/>
    <mergeCell ref="A56:A57"/>
    <mergeCell ref="C56:C57"/>
    <mergeCell ref="A58:A59"/>
    <mergeCell ref="C58:C59"/>
    <mergeCell ref="F58:F59"/>
    <mergeCell ref="A60:A102"/>
    <mergeCell ref="C60:C102"/>
    <mergeCell ref="F60:F102"/>
    <mergeCell ref="A44:A45"/>
    <mergeCell ref="C44:C45"/>
    <mergeCell ref="F44:F45"/>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77:A378"/>
    <mergeCell ref="C377:C378"/>
    <mergeCell ref="A364:A366"/>
    <mergeCell ref="C364:C366"/>
    <mergeCell ref="A368:A371"/>
    <mergeCell ref="C368:C371"/>
    <mergeCell ref="F368:F371"/>
    <mergeCell ref="A373:A375"/>
    <mergeCell ref="C373:C375"/>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737" priority="88" stopIfTrue="1" operator="lessThanOrEqual">
      <formula>0</formula>
    </cfRule>
  </conditionalFormatting>
  <conditionalFormatting sqref="H19:H23">
    <cfRule type="cellIs" dxfId="736" priority="87" stopIfTrue="1" operator="lessThanOrEqual">
      <formula>0</formula>
    </cfRule>
  </conditionalFormatting>
  <conditionalFormatting sqref="H31:H32">
    <cfRule type="cellIs" dxfId="735" priority="86" stopIfTrue="1" operator="lessThanOrEqual">
      <formula>0</formula>
    </cfRule>
  </conditionalFormatting>
  <conditionalFormatting sqref="H34">
    <cfRule type="cellIs" dxfId="734" priority="85" stopIfTrue="1" operator="lessThanOrEqual">
      <formula>0</formula>
    </cfRule>
  </conditionalFormatting>
  <conditionalFormatting sqref="H38:H39">
    <cfRule type="cellIs" dxfId="733" priority="84" stopIfTrue="1" operator="lessThanOrEqual">
      <formula>0</formula>
    </cfRule>
  </conditionalFormatting>
  <conditionalFormatting sqref="H40:H53">
    <cfRule type="cellIs" dxfId="732" priority="83" stopIfTrue="1" operator="lessThanOrEqual">
      <formula>0</formula>
    </cfRule>
  </conditionalFormatting>
  <conditionalFormatting sqref="H56:H57">
    <cfRule type="cellIs" dxfId="731" priority="82" stopIfTrue="1" operator="lessThanOrEqual">
      <formula>0</formula>
    </cfRule>
  </conditionalFormatting>
  <conditionalFormatting sqref="G127">
    <cfRule type="cellIs" dxfId="730" priority="81" stopIfTrue="1" operator="lessThanOrEqual">
      <formula>0</formula>
    </cfRule>
  </conditionalFormatting>
  <conditionalFormatting sqref="E133:E135">
    <cfRule type="cellIs" dxfId="729" priority="80" stopIfTrue="1" operator="lessThanOrEqual">
      <formula>0</formula>
    </cfRule>
  </conditionalFormatting>
  <conditionalFormatting sqref="E174:E175">
    <cfRule type="cellIs" dxfId="728" priority="79" stopIfTrue="1" operator="lessThanOrEqual">
      <formula>0</formula>
    </cfRule>
  </conditionalFormatting>
  <conditionalFormatting sqref="E131:E132">
    <cfRule type="cellIs" dxfId="727" priority="78" stopIfTrue="1" operator="lessThanOrEqual">
      <formula>0</formula>
    </cfRule>
  </conditionalFormatting>
  <conditionalFormatting sqref="D156:H159">
    <cfRule type="cellIs" dxfId="726" priority="77" stopIfTrue="1" operator="lessThanOrEqual">
      <formula>0</formula>
    </cfRule>
  </conditionalFormatting>
  <conditionalFormatting sqref="E212:E213">
    <cfRule type="cellIs" dxfId="725" priority="76" stopIfTrue="1" operator="lessThanOrEqual">
      <formula>0</formula>
    </cfRule>
  </conditionalFormatting>
  <conditionalFormatting sqref="H198:H200">
    <cfRule type="cellIs" dxfId="724" priority="70" stopIfTrue="1" operator="lessThanOrEqual">
      <formula>0</formula>
    </cfRule>
  </conditionalFormatting>
  <conditionalFormatting sqref="H17">
    <cfRule type="cellIs" dxfId="723" priority="75" stopIfTrue="1" operator="lessThanOrEqual">
      <formula>0</formula>
    </cfRule>
  </conditionalFormatting>
  <conditionalFormatting sqref="H193:H195">
    <cfRule type="cellIs" dxfId="722" priority="74" stopIfTrue="1" operator="lessThanOrEqual">
      <formula>0</formula>
    </cfRule>
  </conditionalFormatting>
  <conditionalFormatting sqref="H197">
    <cfRule type="cellIs" dxfId="721" priority="73" stopIfTrue="1" operator="lessThanOrEqual">
      <formula>0</formula>
    </cfRule>
  </conditionalFormatting>
  <conditionalFormatting sqref="H203">
    <cfRule type="cellIs" dxfId="720" priority="72" stopIfTrue="1" operator="lessThanOrEqual">
      <formula>0</formula>
    </cfRule>
  </conditionalFormatting>
  <conditionalFormatting sqref="H77">
    <cfRule type="cellIs" dxfId="719" priority="71" stopIfTrue="1" operator="lessThanOrEqual">
      <formula>0</formula>
    </cfRule>
  </conditionalFormatting>
  <conditionalFormatting sqref="H201">
    <cfRule type="cellIs" dxfId="718" priority="69" stopIfTrue="1" operator="lessThanOrEqual">
      <formula>0</formula>
    </cfRule>
  </conditionalFormatting>
  <conditionalFormatting sqref="H202">
    <cfRule type="cellIs" dxfId="717" priority="68" stopIfTrue="1" operator="lessThanOrEqual">
      <formula>0</formula>
    </cfRule>
  </conditionalFormatting>
  <conditionalFormatting sqref="E198:E202">
    <cfRule type="cellIs" dxfId="716" priority="67" stopIfTrue="1" operator="lessThanOrEqual">
      <formula>0</formula>
    </cfRule>
  </conditionalFormatting>
  <conditionalFormatting sqref="E183:E185">
    <cfRule type="cellIs" dxfId="715" priority="66" stopIfTrue="1" operator="lessThanOrEqual">
      <formula>0</formula>
    </cfRule>
  </conditionalFormatting>
  <conditionalFormatting sqref="E281:E282">
    <cfRule type="cellIs" dxfId="714" priority="65" stopIfTrue="1" operator="lessThanOrEqual">
      <formula>0</formula>
    </cfRule>
  </conditionalFormatting>
  <conditionalFormatting sqref="H281:H282">
    <cfRule type="cellIs" dxfId="713" priority="64" stopIfTrue="1" operator="lessThanOrEqual">
      <formula>0</formula>
    </cfRule>
  </conditionalFormatting>
  <conditionalFormatting sqref="G329:H330 D335:H335 D355:H355 D356:E356 H356 G351:H352 A355 G349:H349 G344:H346">
    <cfRule type="cellIs" dxfId="712" priority="63" stopIfTrue="1" operator="lessThanOrEqual">
      <formula>0</formula>
    </cfRule>
  </conditionalFormatting>
  <conditionalFormatting sqref="D14:H14">
    <cfRule type="cellIs" dxfId="711" priority="61" stopIfTrue="1" operator="lessThanOrEqual">
      <formula>0</formula>
    </cfRule>
  </conditionalFormatting>
  <conditionalFormatting sqref="G354:H354">
    <cfRule type="cellIs" dxfId="710" priority="62" stopIfTrue="1" operator="lessThanOrEqual">
      <formula>0</formula>
    </cfRule>
  </conditionalFormatting>
  <conditionalFormatting sqref="H104">
    <cfRule type="cellIs" dxfId="709" priority="60" stopIfTrue="1" operator="lessThanOrEqual">
      <formula>0</formula>
    </cfRule>
  </conditionalFormatting>
  <conditionalFormatting sqref="H105">
    <cfRule type="cellIs" dxfId="708" priority="59" stopIfTrue="1" operator="lessThanOrEqual">
      <formula>0</formula>
    </cfRule>
  </conditionalFormatting>
  <conditionalFormatting sqref="H106">
    <cfRule type="cellIs" dxfId="707" priority="58" stopIfTrue="1" operator="lessThanOrEqual">
      <formula>0</formula>
    </cfRule>
  </conditionalFormatting>
  <conditionalFormatting sqref="H107">
    <cfRule type="cellIs" dxfId="706" priority="57" stopIfTrue="1" operator="lessThanOrEqual">
      <formula>0</formula>
    </cfRule>
  </conditionalFormatting>
  <conditionalFormatting sqref="H246">
    <cfRule type="cellIs" dxfId="705"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704" priority="55" stopIfTrue="1" operator="lessThanOrEqual">
      <formula>0</formula>
    </cfRule>
  </conditionalFormatting>
  <conditionalFormatting sqref="C19">
    <cfRule type="cellIs" dxfId="703" priority="54" stopIfTrue="1" operator="lessThanOrEqual">
      <formula>0</formula>
    </cfRule>
  </conditionalFormatting>
  <conditionalFormatting sqref="C44">
    <cfRule type="cellIs" dxfId="702" priority="53" stopIfTrue="1" operator="lessThanOrEqual">
      <formula>0</formula>
    </cfRule>
  </conditionalFormatting>
  <conditionalFormatting sqref="C34">
    <cfRule type="cellIs" dxfId="701" priority="52" stopIfTrue="1" operator="lessThanOrEqual">
      <formula>0</formula>
    </cfRule>
  </conditionalFormatting>
  <conditionalFormatting sqref="C54">
    <cfRule type="cellIs" dxfId="700" priority="51" stopIfTrue="1" operator="lessThanOrEqual">
      <formula>0</formula>
    </cfRule>
  </conditionalFormatting>
  <conditionalFormatting sqref="C127">
    <cfRule type="cellIs" dxfId="699" priority="50" stopIfTrue="1" operator="lessThanOrEqual">
      <formula>0</formula>
    </cfRule>
  </conditionalFormatting>
  <conditionalFormatting sqref="C121">
    <cfRule type="cellIs" dxfId="698" priority="49" stopIfTrue="1" operator="lessThanOrEqual">
      <formula>0</formula>
    </cfRule>
  </conditionalFormatting>
  <conditionalFormatting sqref="C156">
    <cfRule type="cellIs" dxfId="697" priority="48" stopIfTrue="1" operator="lessThanOrEqual">
      <formula>0</formula>
    </cfRule>
  </conditionalFormatting>
  <conditionalFormatting sqref="C214">
    <cfRule type="cellIs" dxfId="696" priority="47" stopIfTrue="1" operator="lessThanOrEqual">
      <formula>0</formula>
    </cfRule>
  </conditionalFormatting>
  <conditionalFormatting sqref="C194">
    <cfRule type="cellIs" dxfId="695" priority="46" stopIfTrue="1" operator="lessThanOrEqual">
      <formula>0</formula>
    </cfRule>
  </conditionalFormatting>
  <conditionalFormatting sqref="C230">
    <cfRule type="cellIs" dxfId="694" priority="45" stopIfTrue="1" operator="lessThanOrEqual">
      <formula>0</formula>
    </cfRule>
  </conditionalFormatting>
  <conditionalFormatting sqref="C215">
    <cfRule type="cellIs" dxfId="693" priority="44" stopIfTrue="1" operator="lessThanOrEqual">
      <formula>0</formula>
    </cfRule>
  </conditionalFormatting>
  <conditionalFormatting sqref="C220">
    <cfRule type="cellIs" dxfId="692" priority="43" stopIfTrue="1" operator="lessThanOrEqual">
      <formula>0</formula>
    </cfRule>
  </conditionalFormatting>
  <conditionalFormatting sqref="C281">
    <cfRule type="cellIs" dxfId="691" priority="42" stopIfTrue="1" operator="lessThanOrEqual">
      <formula>0</formula>
    </cfRule>
  </conditionalFormatting>
  <conditionalFormatting sqref="C256">
    <cfRule type="cellIs" dxfId="690" priority="41" stopIfTrue="1" operator="lessThanOrEqual">
      <formula>0</formula>
    </cfRule>
  </conditionalFormatting>
  <conditionalFormatting sqref="C335">
    <cfRule type="cellIs" dxfId="689" priority="40" stopIfTrue="1" operator="lessThanOrEqual">
      <formula>0</formula>
    </cfRule>
  </conditionalFormatting>
  <conditionalFormatting sqref="C355">
    <cfRule type="cellIs" dxfId="688" priority="39" stopIfTrue="1" operator="lessThanOrEqual">
      <formula>0</formula>
    </cfRule>
  </conditionalFormatting>
  <conditionalFormatting sqref="B246">
    <cfRule type="cellIs" dxfId="687" priority="23" stopIfTrue="1" operator="lessThanOrEqual">
      <formula>0</formula>
    </cfRule>
  </conditionalFormatting>
  <conditionalFormatting sqref="B9:B13 B261 B259 B353 B347:B348 B350 B331:B343 B357:B359 B247:B257 B160:B194 B108:B110 B56:B103 B263:B328 B196:B245 B113:B156 B23:B54 B15:B19">
    <cfRule type="cellIs" dxfId="686" priority="38" stopIfTrue="1" operator="lessThanOrEqual">
      <formula>0</formula>
    </cfRule>
  </conditionalFormatting>
  <conditionalFormatting sqref="B20:B22">
    <cfRule type="cellIs" dxfId="685" priority="37" stopIfTrue="1" operator="lessThanOrEqual">
      <formula>0</formula>
    </cfRule>
  </conditionalFormatting>
  <conditionalFormatting sqref="B157:B159">
    <cfRule type="cellIs" dxfId="684" priority="36" stopIfTrue="1" operator="lessThanOrEqual">
      <formula>0</formula>
    </cfRule>
  </conditionalFormatting>
  <conditionalFormatting sqref="B195">
    <cfRule type="cellIs" dxfId="683" priority="35" stopIfTrue="1" operator="lessThanOrEqual">
      <formula>0</formula>
    </cfRule>
  </conditionalFormatting>
  <conditionalFormatting sqref="B329:B330 B355:B356 B349 B351:B352 B344:B346">
    <cfRule type="cellIs" dxfId="682" priority="34" stopIfTrue="1" operator="lessThanOrEqual">
      <formula>0</formula>
    </cfRule>
  </conditionalFormatting>
  <conditionalFormatting sqref="B112">
    <cfRule type="cellIs" dxfId="681" priority="33" stopIfTrue="1" operator="lessThanOrEqual">
      <formula>0</formula>
    </cfRule>
  </conditionalFormatting>
  <conditionalFormatting sqref="B111">
    <cfRule type="cellIs" dxfId="680" priority="32" stopIfTrue="1" operator="lessThanOrEqual">
      <formula>0</formula>
    </cfRule>
  </conditionalFormatting>
  <conditionalFormatting sqref="B354">
    <cfRule type="cellIs" dxfId="679" priority="31" stopIfTrue="1" operator="lessThanOrEqual">
      <formula>0</formula>
    </cfRule>
  </conditionalFormatting>
  <conditionalFormatting sqref="B260">
    <cfRule type="cellIs" dxfId="678" priority="30" stopIfTrue="1" operator="lessThanOrEqual">
      <formula>0</formula>
    </cfRule>
  </conditionalFormatting>
  <conditionalFormatting sqref="B258">
    <cfRule type="cellIs" dxfId="677" priority="29" stopIfTrue="1" operator="lessThanOrEqual">
      <formula>0</formula>
    </cfRule>
  </conditionalFormatting>
  <conditionalFormatting sqref="B262">
    <cfRule type="cellIs" dxfId="676" priority="28" stopIfTrue="1" operator="lessThanOrEqual">
      <formula>0</formula>
    </cfRule>
  </conditionalFormatting>
  <conditionalFormatting sqref="B104">
    <cfRule type="cellIs" dxfId="675" priority="27" stopIfTrue="1" operator="lessThanOrEqual">
      <formula>0</formula>
    </cfRule>
  </conditionalFormatting>
  <conditionalFormatting sqref="B105">
    <cfRule type="cellIs" dxfId="674" priority="26" stopIfTrue="1" operator="lessThanOrEqual">
      <formula>0</formula>
    </cfRule>
  </conditionalFormatting>
  <conditionalFormatting sqref="B106">
    <cfRule type="cellIs" dxfId="673" priority="25" stopIfTrue="1" operator="lessThanOrEqual">
      <formula>0</formula>
    </cfRule>
  </conditionalFormatting>
  <conditionalFormatting sqref="B107">
    <cfRule type="cellIs" dxfId="672"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671" priority="22" stopIfTrue="1" operator="lessThanOrEqual">
      <formula>0</formula>
    </cfRule>
  </conditionalFormatting>
  <conditionalFormatting sqref="H360:H363">
    <cfRule type="cellIs" dxfId="670" priority="21" stopIfTrue="1" operator="lessThanOrEqual">
      <formula>0</formula>
    </cfRule>
  </conditionalFormatting>
  <conditionalFormatting sqref="B367:E367">
    <cfRule type="cellIs" dxfId="669" priority="20" stopIfTrue="1" operator="lessThanOrEqual">
      <formula>0</formula>
    </cfRule>
  </conditionalFormatting>
  <conditionalFormatting sqref="H367">
    <cfRule type="cellIs" dxfId="668" priority="19" stopIfTrue="1" operator="lessThanOrEqual">
      <formula>0</formula>
    </cfRule>
  </conditionalFormatting>
  <conditionalFormatting sqref="F367">
    <cfRule type="cellIs" dxfId="667" priority="18" stopIfTrue="1" operator="lessThanOrEqual">
      <formula>0</formula>
    </cfRule>
  </conditionalFormatting>
  <conditionalFormatting sqref="G367">
    <cfRule type="cellIs" dxfId="666" priority="17" stopIfTrue="1" operator="lessThanOrEqual">
      <formula>0</formula>
    </cfRule>
  </conditionalFormatting>
  <conditionalFormatting sqref="D375:G375">
    <cfRule type="cellIs" dxfId="665" priority="8" stopIfTrue="1" operator="lessThanOrEqual">
      <formula>0</formula>
    </cfRule>
  </conditionalFormatting>
  <conditionalFormatting sqref="B371">
    <cfRule type="cellIs" dxfId="664" priority="16" stopIfTrue="1" operator="lessThanOrEqual">
      <formula>0</formula>
    </cfRule>
  </conditionalFormatting>
  <conditionalFormatting sqref="C372">
    <cfRule type="cellIs" dxfId="663" priority="15" stopIfTrue="1" operator="lessThanOrEqual">
      <formula>0</formula>
    </cfRule>
  </conditionalFormatting>
  <conditionalFormatting sqref="H371:H372">
    <cfRule type="cellIs" dxfId="662" priority="14" stopIfTrue="1" operator="lessThanOrEqual">
      <formula>0</formula>
    </cfRule>
  </conditionalFormatting>
  <conditionalFormatting sqref="B373:B374">
    <cfRule type="cellIs" dxfId="661" priority="13" stopIfTrue="1" operator="lessThanOrEqual">
      <formula>0</formula>
    </cfRule>
  </conditionalFormatting>
  <conditionalFormatting sqref="H373">
    <cfRule type="cellIs" dxfId="660" priority="12" stopIfTrue="1" operator="lessThanOrEqual">
      <formula>0</formula>
    </cfRule>
  </conditionalFormatting>
  <conditionalFormatting sqref="H374">
    <cfRule type="cellIs" dxfId="659" priority="11" stopIfTrue="1" operator="lessThanOrEqual">
      <formula>0</formula>
    </cfRule>
  </conditionalFormatting>
  <conditionalFormatting sqref="G369:H369 D369:E369">
    <cfRule type="cellIs" dxfId="658" priority="10" stopIfTrue="1" operator="lessThanOrEqual">
      <formula>0</formula>
    </cfRule>
  </conditionalFormatting>
  <conditionalFormatting sqref="B369">
    <cfRule type="cellIs" dxfId="657" priority="9" stopIfTrue="1" operator="lessThanOrEqual">
      <formula>0</formula>
    </cfRule>
  </conditionalFormatting>
  <conditionalFormatting sqref="B375">
    <cfRule type="cellIs" dxfId="656" priority="7" stopIfTrue="1" operator="lessThanOrEqual">
      <formula>0</formula>
    </cfRule>
  </conditionalFormatting>
  <conditionalFormatting sqref="H375">
    <cfRule type="cellIs" dxfId="655" priority="6" stopIfTrue="1" operator="lessThanOrEqual">
      <formula>0</formula>
    </cfRule>
  </conditionalFormatting>
  <conditionalFormatting sqref="B378 D378:H378">
    <cfRule type="cellIs" dxfId="654" priority="5" stopIfTrue="1" operator="lessThanOrEqual">
      <formula>0</formula>
    </cfRule>
  </conditionalFormatting>
  <conditionalFormatting sqref="D379:E379 G379 A379:B379">
    <cfRule type="cellIs" dxfId="653" priority="4" stopIfTrue="1" operator="lessThanOrEqual">
      <formula>0</formula>
    </cfRule>
  </conditionalFormatting>
  <conditionalFormatting sqref="H379">
    <cfRule type="cellIs" dxfId="652" priority="3" stopIfTrue="1" operator="lessThanOrEqual">
      <formula>0</formula>
    </cfRule>
  </conditionalFormatting>
  <conditionalFormatting sqref="C379">
    <cfRule type="cellIs" dxfId="651" priority="2" stopIfTrue="1" operator="lessThanOrEqual">
      <formula>0</formula>
    </cfRule>
  </conditionalFormatting>
  <conditionalFormatting sqref="F379">
    <cfRule type="cellIs" dxfId="650" priority="1" stopIfTrue="1" operator="lessThanOrEqual">
      <formula>0</formula>
    </cfRule>
  </conditionalFormatting>
  <hyperlinks>
    <hyperlink ref="H19" r:id="rId1"/>
    <hyperlink ref="H20" r:id="rId2"/>
    <hyperlink ref="H21" r:id="rId3"/>
    <hyperlink ref="H22" r:id="rId4"/>
    <hyperlink ref="H13" r:id="rId5"/>
    <hyperlink ref="H28" r:id="rId6"/>
    <hyperlink ref="H31" r:id="rId7"/>
    <hyperlink ref="H32" r:id="rId8"/>
    <hyperlink ref="H15" r:id="rId9"/>
    <hyperlink ref="H12" r:id="rId10"/>
    <hyperlink ref="H38" r:id="rId11"/>
    <hyperlink ref="H39" r:id="rId12"/>
    <hyperlink ref="H44" r:id="rId13"/>
    <hyperlink ref="H45" r:id="rId14"/>
    <hyperlink ref="H18" r:id="rId15"/>
    <hyperlink ref="H23" r:id="rId16"/>
    <hyperlink ref="H11" r:id="rId17" display="Prorroga y Modificación del Contrato de Arrendamiento N° 05/2014"/>
    <hyperlink ref="H10" r:id="rId18" display="Prorroga y Modificación del Contrato de Arrendamiento N° 02/2014"/>
    <hyperlink ref="H9" r:id="rId19" display="Prorroga y Modificación del Contrato de Arrendamiento N° 01/2014"/>
    <hyperlink ref="H16" r:id="rId20"/>
    <hyperlink ref="H26" r:id="rId21"/>
    <hyperlink ref="H34" r:id="rId22"/>
    <hyperlink ref="H48" r:id="rId23"/>
    <hyperlink ref="H27" r:id="rId24"/>
    <hyperlink ref="H49" r:id="rId25"/>
    <hyperlink ref="H40" r:id="rId26"/>
    <hyperlink ref="H41" r:id="rId27"/>
    <hyperlink ref="H42" r:id="rId28"/>
    <hyperlink ref="H43" r:id="rId29"/>
    <hyperlink ref="H52" r:id="rId30"/>
    <hyperlink ref="H50" r:id="rId31"/>
    <hyperlink ref="H57" r:id="rId32"/>
    <hyperlink ref="H56" r:id="rId33"/>
    <hyperlink ref="H55" r:id="rId34"/>
    <hyperlink ref="H54" r:id="rId35"/>
    <hyperlink ref="H33" r:id="rId36"/>
    <hyperlink ref="H35" r:id="rId37"/>
    <hyperlink ref="H36" r:id="rId38"/>
    <hyperlink ref="H37" r:id="rId39"/>
    <hyperlink ref="H117" r:id="rId40"/>
    <hyperlink ref="H144" r:id="rId41"/>
    <hyperlink ref="H145" r:id="rId42"/>
    <hyperlink ref="H58" r:id="rId43"/>
    <hyperlink ref="H59" r:id="rId44"/>
    <hyperlink ref="H53" r:id="rId45"/>
    <hyperlink ref="H116" r:id="rId46"/>
    <hyperlink ref="H115" r:id="rId47"/>
    <hyperlink ref="H24" r:id="rId48"/>
    <hyperlink ref="H25" r:id="rId49"/>
    <hyperlink ref="H121" r:id="rId50"/>
    <hyperlink ref="H122" r:id="rId51"/>
    <hyperlink ref="H123" r:id="rId52"/>
    <hyperlink ref="H60" r:id="rId53"/>
    <hyperlink ref="H29" r:id="rId54"/>
    <hyperlink ref="H30" r:id="rId55"/>
    <hyperlink ref="H46" r:id="rId56"/>
    <hyperlink ref="H47" r:id="rId57"/>
    <hyperlink ref="H61" r:id="rId58"/>
    <hyperlink ref="H109" r:id="rId59"/>
    <hyperlink ref="H110" r:id="rId60"/>
    <hyperlink ref="H111" r:id="rId61"/>
    <hyperlink ref="H112" r:id="rId62"/>
    <hyperlink ref="H113" r:id="rId63"/>
    <hyperlink ref="H114" r:id="rId64"/>
    <hyperlink ref="H118" r:id="rId65"/>
    <hyperlink ref="H119" r:id="rId66"/>
    <hyperlink ref="H120" r:id="rId67"/>
    <hyperlink ref="H124" r:id="rId68"/>
    <hyperlink ref="H125" r:id="rId69"/>
    <hyperlink ref="H126" r:id="rId70"/>
    <hyperlink ref="H127" r:id="rId71"/>
    <hyperlink ref="H128" r:id="rId72"/>
    <hyperlink ref="H129" r:id="rId73"/>
    <hyperlink ref="H130" r:id="rId74"/>
    <hyperlink ref="H131" r:id="rId75"/>
    <hyperlink ref="H132" r:id="rId76"/>
    <hyperlink ref="H133" r:id="rId77"/>
    <hyperlink ref="H134" r:id="rId78"/>
    <hyperlink ref="H135" r:id="rId79"/>
    <hyperlink ref="H136" r:id="rId80"/>
    <hyperlink ref="H137" r:id="rId81"/>
    <hyperlink ref="H138" r:id="rId82"/>
    <hyperlink ref="H139" r:id="rId83"/>
    <hyperlink ref="H140" r:id="rId84"/>
    <hyperlink ref="H141" r:id="rId85"/>
    <hyperlink ref="H142" r:id="rId86"/>
    <hyperlink ref="H160" r:id="rId87"/>
    <hyperlink ref="H168" r:id="rId88"/>
    <hyperlink ref="H170" r:id="rId89"/>
    <hyperlink ref="H171" r:id="rId90"/>
    <hyperlink ref="H172" r:id="rId91"/>
    <hyperlink ref="H173" r:id="rId92"/>
    <hyperlink ref="H174" r:id="rId93"/>
    <hyperlink ref="H175" r:id="rId94"/>
    <hyperlink ref="H169" r:id="rId95"/>
    <hyperlink ref="H186" r:id="rId96"/>
    <hyperlink ref="H187" r:id="rId97"/>
    <hyperlink ref="H191" r:id="rId98"/>
    <hyperlink ref="H156" r:id="rId99"/>
    <hyperlink ref="H157" r:id="rId100"/>
    <hyperlink ref="H158" r:id="rId101"/>
    <hyperlink ref="H159" r:id="rId102"/>
    <hyperlink ref="H62" r:id="rId103"/>
    <hyperlink ref="H63" r:id="rId104"/>
    <hyperlink ref="H64" r:id="rId105"/>
    <hyperlink ref="H65" r:id="rId106"/>
    <hyperlink ref="H66" r:id="rId107"/>
    <hyperlink ref="H67" r:id="rId108"/>
    <hyperlink ref="H69" r:id="rId109"/>
    <hyperlink ref="H71" r:id="rId110"/>
    <hyperlink ref="H72" r:id="rId111"/>
    <hyperlink ref="H73" r:id="rId112"/>
    <hyperlink ref="H74" r:id="rId113"/>
    <hyperlink ref="H75" r:id="rId114"/>
    <hyperlink ref="H76" r:id="rId115"/>
    <hyperlink ref="H78" r:id="rId116"/>
    <hyperlink ref="H80" r:id="rId117"/>
    <hyperlink ref="H81" r:id="rId118"/>
    <hyperlink ref="H83" r:id="rId119"/>
    <hyperlink ref="H84" r:id="rId120"/>
    <hyperlink ref="H85" r:id="rId121"/>
    <hyperlink ref="H91" r:id="rId122"/>
    <hyperlink ref="H92" r:id="rId123"/>
    <hyperlink ref="H94" r:id="rId124"/>
    <hyperlink ref="H95" r:id="rId125"/>
    <hyperlink ref="H96" r:id="rId126"/>
    <hyperlink ref="H97" r:id="rId127"/>
    <hyperlink ref="H98" r:id="rId128"/>
    <hyperlink ref="H99" r:id="rId129"/>
    <hyperlink ref="H100" r:id="rId130"/>
    <hyperlink ref="H101" r:id="rId131"/>
    <hyperlink ref="H102" r:id="rId132"/>
    <hyperlink ref="H146" r:id="rId133"/>
    <hyperlink ref="H147" r:id="rId134"/>
    <hyperlink ref="H148" r:id="rId135"/>
    <hyperlink ref="H149" r:id="rId136"/>
    <hyperlink ref="H150" r:id="rId137"/>
    <hyperlink ref="H151" r:id="rId138"/>
    <hyperlink ref="H152" r:id="rId139"/>
    <hyperlink ref="H153" r:id="rId140"/>
    <hyperlink ref="H154" r:id="rId141"/>
    <hyperlink ref="H155" r:id="rId142"/>
    <hyperlink ref="H161" r:id="rId143"/>
    <hyperlink ref="H162" r:id="rId144"/>
    <hyperlink ref="H163" r:id="rId145"/>
    <hyperlink ref="H164" r:id="rId146"/>
    <hyperlink ref="H165" r:id="rId147"/>
    <hyperlink ref="H166" r:id="rId148"/>
    <hyperlink ref="H167" r:id="rId149"/>
    <hyperlink ref="H176" r:id="rId150"/>
    <hyperlink ref="H177" r:id="rId151"/>
    <hyperlink ref="H178" r:id="rId152"/>
    <hyperlink ref="H188" r:id="rId153"/>
    <hyperlink ref="H189" r:id="rId154"/>
    <hyperlink ref="H190" r:id="rId155"/>
    <hyperlink ref="H212" r:id="rId156"/>
    <hyperlink ref="H213" r:id="rId157"/>
    <hyperlink ref="H219" r:id="rId158"/>
    <hyperlink ref="H17" r:id="rId159"/>
    <hyperlink ref="H214" r:id="rId160"/>
    <hyperlink ref="H203" r:id="rId161"/>
    <hyperlink ref="H197" r:id="rId162"/>
    <hyperlink ref="H82" r:id="rId163"/>
    <hyperlink ref="H221" r:id="rId164"/>
    <hyperlink ref="H90" r:id="rId165"/>
    <hyperlink ref="H229" r:id="rId166"/>
    <hyperlink ref="H211" r:id="rId167"/>
    <hyperlink ref="H210" r:id="rId168"/>
    <hyperlink ref="H209" r:id="rId169"/>
    <hyperlink ref="H193" r:id="rId170"/>
    <hyperlink ref="H181" r:id="rId171"/>
    <hyperlink ref="H180" r:id="rId172"/>
    <hyperlink ref="H179" r:id="rId173"/>
    <hyperlink ref="H93" r:id="rId174"/>
    <hyperlink ref="H68" r:id="rId175"/>
    <hyperlink ref="H70" r:id="rId176"/>
    <hyperlink ref="H77" r:id="rId177"/>
    <hyperlink ref="H86" r:id="rId178"/>
    <hyperlink ref="H87" r:id="rId179"/>
    <hyperlink ref="H88" r:id="rId180"/>
    <hyperlink ref="H89" r:id="rId181"/>
    <hyperlink ref="H198" r:id="rId182"/>
    <hyperlink ref="H199" r:id="rId183"/>
    <hyperlink ref="H200" r:id="rId184"/>
    <hyperlink ref="H201" r:id="rId185"/>
    <hyperlink ref="H202" r:id="rId186"/>
    <hyperlink ref="H194" r:id="rId187"/>
    <hyperlink ref="H195" r:id="rId188"/>
    <hyperlink ref="H233" r:id="rId189"/>
    <hyperlink ref="H234" r:id="rId190"/>
    <hyperlink ref="H230" r:id="rId191"/>
    <hyperlink ref="H231" r:id="rId192"/>
    <hyperlink ref="H182" r:id="rId193"/>
    <hyperlink ref="H222" r:id="rId194"/>
    <hyperlink ref="H215" r:id="rId195"/>
    <hyperlink ref="H216" r:id="rId196"/>
    <hyperlink ref="H217" r:id="rId197"/>
    <hyperlink ref="H218" r:id="rId198"/>
    <hyperlink ref="H240" r:id="rId199"/>
    <hyperlink ref="H223" r:id="rId200"/>
    <hyperlink ref="H183" r:id="rId201"/>
    <hyperlink ref="H184" r:id="rId202"/>
    <hyperlink ref="H185" r:id="rId203"/>
    <hyperlink ref="H232" r:id="rId204"/>
    <hyperlink ref="H236" r:id="rId205"/>
    <hyperlink ref="H247" r:id="rId206"/>
    <hyperlink ref="H220" r:id="rId207"/>
    <hyperlink ref="H196" r:id="rId208"/>
    <hyperlink ref="H238" r:id="rId209"/>
    <hyperlink ref="H239" r:id="rId210"/>
    <hyperlink ref="H248" r:id="rId211"/>
    <hyperlink ref="H192" r:id="rId212"/>
    <hyperlink ref="H237" r:id="rId213"/>
    <hyperlink ref="H249" r:id="rId214"/>
    <hyperlink ref="H255" r:id="rId215"/>
    <hyperlink ref="H243" r:id="rId216"/>
    <hyperlink ref="H245" r:id="rId217"/>
    <hyperlink ref="H224" r:id="rId218"/>
    <hyperlink ref="H235" r:id="rId219"/>
    <hyperlink ref="H268" r:id="rId220"/>
    <hyperlink ref="H276" r:id="rId221"/>
    <hyperlink ref="H265" r:id="rId222"/>
    <hyperlink ref="H266" r:id="rId223"/>
    <hyperlink ref="H267" r:id="rId224"/>
    <hyperlink ref="H225" r:id="rId225"/>
    <hyperlink ref="H226" r:id="rId226"/>
    <hyperlink ref="H227" r:id="rId227"/>
    <hyperlink ref="H244" r:id="rId228"/>
    <hyperlink ref="H250" r:id="rId229"/>
    <hyperlink ref="H269" r:id="rId230"/>
    <hyperlink ref="H228" r:id="rId231"/>
    <hyperlink ref="H282" r:id="rId232"/>
    <hyperlink ref="H281" r:id="rId233"/>
    <hyperlink ref="H275" r:id="rId234"/>
    <hyperlink ref="H274" r:id="rId235"/>
    <hyperlink ref="H272" r:id="rId236"/>
    <hyperlink ref="H270" r:id="rId237"/>
    <hyperlink ref="H251" r:id="rId238"/>
    <hyperlink ref="H271" r:id="rId239"/>
    <hyperlink ref="H252" r:id="rId240"/>
    <hyperlink ref="H253" r:id="rId241"/>
    <hyperlink ref="H254" r:id="rId242"/>
    <hyperlink ref="H273" r:id="rId243"/>
    <hyperlink ref="H241" r:id="rId244"/>
    <hyperlink ref="H242" r:id="rId245"/>
    <hyperlink ref="H204" r:id="rId246" display="Contrato de Suminstro N° 28/2015"/>
    <hyperlink ref="H205" r:id="rId247" display="Contrato de Suminstro N° 29/2015"/>
    <hyperlink ref="H206" r:id="rId248" display="Contrato de Suminstro N° 30/2015"/>
    <hyperlink ref="H207" r:id="rId249" display="Contrato de Suminstro N° 31/2015"/>
    <hyperlink ref="H208" r:id="rId250" display="Contrato de Suminstro N° 32/2015"/>
    <hyperlink ref="H280" r:id="rId251"/>
    <hyperlink ref="H256" r:id="rId252"/>
    <hyperlink ref="H257" r:id="rId253"/>
    <hyperlink ref="H259" r:id="rId254"/>
    <hyperlink ref="H261" r:id="rId255"/>
    <hyperlink ref="H263" r:id="rId256"/>
    <hyperlink ref="H264" r:id="rId257"/>
    <hyperlink ref="H283" r:id="rId258"/>
    <hyperlink ref="H284" r:id="rId259"/>
    <hyperlink ref="H285" r:id="rId260"/>
    <hyperlink ref="H286" r:id="rId261"/>
    <hyperlink ref="H287" r:id="rId262"/>
    <hyperlink ref="H288" r:id="rId263"/>
    <hyperlink ref="H289" r:id="rId264"/>
    <hyperlink ref="H304" r:id="rId265"/>
    <hyperlink ref="H103" r:id="rId266" display="334/2015"/>
    <hyperlink ref="H108" r:id="rId267"/>
    <hyperlink ref="H277" r:id="rId268"/>
    <hyperlink ref="H278" r:id="rId269"/>
    <hyperlink ref="H279" r:id="rId270"/>
    <hyperlink ref="H290" r:id="rId271"/>
    <hyperlink ref="H291" r:id="rId272"/>
    <hyperlink ref="H292" r:id="rId273"/>
    <hyperlink ref="H298" r:id="rId274"/>
    <hyperlink ref="H299" r:id="rId275"/>
    <hyperlink ref="H323" r:id="rId276"/>
    <hyperlink ref="H327" r:id="rId277"/>
    <hyperlink ref="H305" r:id="rId278"/>
    <hyperlink ref="H300" r:id="rId279"/>
    <hyperlink ref="H301" r:id="rId280"/>
    <hyperlink ref="H302" r:id="rId281"/>
    <hyperlink ref="H303" r:id="rId282"/>
    <hyperlink ref="H316" r:id="rId283"/>
    <hyperlink ref="H325" r:id="rId284"/>
    <hyperlink ref="H326" r:id="rId285"/>
    <hyperlink ref="H313" r:id="rId286"/>
    <hyperlink ref="H314" r:id="rId287"/>
    <hyperlink ref="H311" r:id="rId288"/>
    <hyperlink ref="H312" r:id="rId289"/>
    <hyperlink ref="H324" r:id="rId290"/>
    <hyperlink ref="H293" r:id="rId291"/>
    <hyperlink ref="H297" r:id="rId292"/>
    <hyperlink ref="H294" r:id="rId293"/>
    <hyperlink ref="H295" r:id="rId294"/>
    <hyperlink ref="H296" r:id="rId295"/>
    <hyperlink ref="H315" r:id="rId296"/>
    <hyperlink ref="H332" r:id="rId297"/>
    <hyperlink ref="H334" r:id="rId298"/>
    <hyperlink ref="H330" r:id="rId299"/>
    <hyperlink ref="H329" r:id="rId300"/>
    <hyperlink ref="H328" r:id="rId301"/>
    <hyperlink ref="H322" r:id="rId302"/>
    <hyperlink ref="H321" r:id="rId303"/>
    <hyperlink ref="H320" r:id="rId304"/>
    <hyperlink ref="H319" r:id="rId305"/>
    <hyperlink ref="H318" r:id="rId306"/>
    <hyperlink ref="H317" r:id="rId307"/>
    <hyperlink ref="H310" r:id="rId308"/>
    <hyperlink ref="H309" r:id="rId309"/>
    <hyperlink ref="H333" r:id="rId310"/>
    <hyperlink ref="H336" r:id="rId311"/>
    <hyperlink ref="H337" r:id="rId312"/>
    <hyperlink ref="H338" r:id="rId313"/>
    <hyperlink ref="H339" r:id="rId314"/>
    <hyperlink ref="H340" r:id="rId315"/>
    <hyperlink ref="H341" r:id="rId316"/>
    <hyperlink ref="H357" r:id="rId317"/>
    <hyperlink ref="H356" r:id="rId318"/>
    <hyperlink ref="H355" r:id="rId319"/>
    <hyperlink ref="H354" r:id="rId320"/>
    <hyperlink ref="H353" r:id="rId321"/>
    <hyperlink ref="H352" r:id="rId322"/>
    <hyperlink ref="H351" r:id="rId323"/>
    <hyperlink ref="H350" r:id="rId324"/>
    <hyperlink ref="H349" r:id="rId325"/>
    <hyperlink ref="H348" r:id="rId326"/>
    <hyperlink ref="H347" r:id="rId327"/>
    <hyperlink ref="H346" r:id="rId328"/>
    <hyperlink ref="H345" r:id="rId329"/>
    <hyperlink ref="H344" r:id="rId330"/>
    <hyperlink ref="H343" r:id="rId331"/>
    <hyperlink ref="H342" r:id="rId332"/>
    <hyperlink ref="H335" r:id="rId333"/>
    <hyperlink ref="H331" r:id="rId334"/>
    <hyperlink ref="H14" r:id="rId335"/>
    <hyperlink ref="H260" r:id="rId336"/>
    <hyperlink ref="H258" r:id="rId337"/>
    <hyperlink ref="H262" r:id="rId338"/>
    <hyperlink ref="H359" r:id="rId339"/>
    <hyperlink ref="H104" r:id="rId340" display="344/2015"/>
    <hyperlink ref="H105" r:id="rId341"/>
    <hyperlink ref="H106" r:id="rId342"/>
    <hyperlink ref="H107" r:id="rId343"/>
    <hyperlink ref="H246" r:id="rId344" display="377/2015"/>
    <hyperlink ref="H364" r:id="rId345"/>
    <hyperlink ref="H365" r:id="rId346"/>
    <hyperlink ref="H366" r:id="rId347"/>
    <hyperlink ref="H360" r:id="rId348" display="Contrto de Suministro N° 07/2015"/>
    <hyperlink ref="H361" r:id="rId349" display="Contrto de Suministro N° 08/2015"/>
    <hyperlink ref="H362" r:id="rId350"/>
    <hyperlink ref="H363" r:id="rId351"/>
    <hyperlink ref="H368" r:id="rId352"/>
    <hyperlink ref="H370" r:id="rId353"/>
    <hyperlink ref="H371" r:id="rId354"/>
    <hyperlink ref="H372" r:id="rId355"/>
    <hyperlink ref="H373" r:id="rId356"/>
    <hyperlink ref="H374" r:id="rId357"/>
    <hyperlink ref="H376" r:id="rId358"/>
    <hyperlink ref="H377" r:id="rId359"/>
    <hyperlink ref="H369" r:id="rId360"/>
    <hyperlink ref="H375" r:id="rId361"/>
    <hyperlink ref="H378" r:id="rId362"/>
    <hyperlink ref="H379" r:id="rId363"/>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403"/>
  <sheetViews>
    <sheetView view="pageBreakPreview" topLeftCell="D10" zoomScale="75" zoomScaleNormal="87" zoomScaleSheetLayoutView="75" workbookViewId="0">
      <pane ySplit="5" topLeftCell="A162" activePane="bottomLeft" state="frozen"/>
      <selection activeCell="C10" sqref="C10"/>
      <selection pane="bottomLeft" activeCell="E166" sqref="E166"/>
    </sheetView>
  </sheetViews>
  <sheetFormatPr baseColWidth="10" defaultColWidth="11.7109375" defaultRowHeight="12.75" x14ac:dyDescent="0.2"/>
  <cols>
    <col min="1" max="1" width="4" style="305" customWidth="1"/>
    <col min="2" max="2" width="15.85546875" style="165" bestFit="1" customWidth="1"/>
    <col min="3" max="3" width="32.5703125" style="170" customWidth="1"/>
    <col min="4" max="4" width="32.5703125" style="4" customWidth="1"/>
    <col min="5" max="5" width="14.5703125" style="171" customWidth="1"/>
    <col min="6" max="6" width="14.5703125" style="172" customWidth="1"/>
    <col min="7" max="7" width="14.5703125" style="170" customWidth="1"/>
    <col min="8" max="8" width="27" style="170" customWidth="1"/>
    <col min="9" max="9" width="13.85546875" style="285" customWidth="1"/>
    <col min="10" max="12" width="11.7109375" style="166" customWidth="1"/>
    <col min="13" max="13" width="10.85546875" style="166" customWidth="1"/>
    <col min="14" max="14" width="5.7109375" style="167" customWidth="1"/>
    <col min="15" max="15" width="6" style="167" customWidth="1"/>
    <col min="16" max="16" width="5.85546875" style="167" customWidth="1"/>
    <col min="17" max="17" width="6.42578125" style="167" customWidth="1"/>
    <col min="18" max="18" width="45.140625" style="284" customWidth="1"/>
    <col min="19" max="29" width="11.7109375" style="166" customWidth="1"/>
    <col min="30" max="237" width="11.7109375" style="166"/>
    <col min="238" max="238" width="4" style="166" customWidth="1"/>
    <col min="239" max="239" width="15.85546875" style="166" bestFit="1" customWidth="1"/>
    <col min="240" max="240" width="30.7109375" style="166" customWidth="1"/>
    <col min="241" max="242" width="32.5703125" style="166" customWidth="1"/>
    <col min="243" max="245" width="14.5703125" style="166" customWidth="1"/>
    <col min="246" max="246" width="27" style="166" customWidth="1"/>
    <col min="247" max="247" width="13.85546875" style="166" customWidth="1"/>
    <col min="248" max="248" width="18.28515625" style="166" customWidth="1"/>
    <col min="249" max="249" width="16.28515625" style="166" customWidth="1"/>
    <col min="250" max="250" width="14" style="166" customWidth="1"/>
    <col min="251" max="251" width="16.7109375" style="166" customWidth="1"/>
    <col min="252" max="252" width="14.85546875" style="166" customWidth="1"/>
    <col min="253" max="253" width="15.42578125" style="166" customWidth="1"/>
    <col min="254" max="255" width="6.5703125" style="166" customWidth="1"/>
    <col min="256" max="256" width="8.42578125" style="166" customWidth="1"/>
    <col min="257" max="257" width="4.85546875" style="166" customWidth="1"/>
    <col min="258" max="258" width="10.140625" style="166" customWidth="1"/>
    <col min="259" max="259" width="10.5703125" style="166" customWidth="1"/>
    <col min="260" max="260" width="10.28515625" style="166" customWidth="1"/>
    <col min="261" max="261" width="12.85546875" style="166" customWidth="1"/>
    <col min="262" max="262" width="6.140625" style="166" customWidth="1"/>
    <col min="263" max="263" width="10.5703125" style="166" customWidth="1"/>
    <col min="264" max="264" width="11" style="166" customWidth="1"/>
    <col min="265" max="265" width="20.5703125" style="166" customWidth="1"/>
    <col min="266" max="273" width="11.7109375" style="166" customWidth="1"/>
    <col min="274" max="274" width="45.140625" style="166" customWidth="1"/>
    <col min="275" max="285" width="11.7109375" style="166" customWidth="1"/>
    <col min="286" max="493" width="11.7109375" style="166"/>
    <col min="494" max="494" width="4" style="166" customWidth="1"/>
    <col min="495" max="495" width="15.85546875" style="166" bestFit="1" customWidth="1"/>
    <col min="496" max="496" width="30.7109375" style="166" customWidth="1"/>
    <col min="497" max="498" width="32.5703125" style="166" customWidth="1"/>
    <col min="499" max="501" width="14.5703125" style="166" customWidth="1"/>
    <col min="502" max="502" width="27" style="166" customWidth="1"/>
    <col min="503" max="503" width="13.85546875" style="166" customWidth="1"/>
    <col min="504" max="504" width="18.28515625" style="166" customWidth="1"/>
    <col min="505" max="505" width="16.28515625" style="166" customWidth="1"/>
    <col min="506" max="506" width="14" style="166" customWidth="1"/>
    <col min="507" max="507" width="16.7109375" style="166" customWidth="1"/>
    <col min="508" max="508" width="14.85546875" style="166" customWidth="1"/>
    <col min="509" max="509" width="15.42578125" style="166" customWidth="1"/>
    <col min="510" max="511" width="6.5703125" style="166" customWidth="1"/>
    <col min="512" max="512" width="8.42578125" style="166" customWidth="1"/>
    <col min="513" max="513" width="4.85546875" style="166" customWidth="1"/>
    <col min="514" max="514" width="10.140625" style="166" customWidth="1"/>
    <col min="515" max="515" width="10.5703125" style="166" customWidth="1"/>
    <col min="516" max="516" width="10.28515625" style="166" customWidth="1"/>
    <col min="517" max="517" width="12.85546875" style="166" customWidth="1"/>
    <col min="518" max="518" width="6.140625" style="166" customWidth="1"/>
    <col min="519" max="519" width="10.5703125" style="166" customWidth="1"/>
    <col min="520" max="520" width="11" style="166" customWidth="1"/>
    <col min="521" max="521" width="20.5703125" style="166" customWidth="1"/>
    <col min="522" max="529" width="11.7109375" style="166" customWidth="1"/>
    <col min="530" max="530" width="45.140625" style="166" customWidth="1"/>
    <col min="531" max="541" width="11.7109375" style="166" customWidth="1"/>
    <col min="542" max="749" width="11.7109375" style="166"/>
    <col min="750" max="750" width="4" style="166" customWidth="1"/>
    <col min="751" max="751" width="15.85546875" style="166" bestFit="1" customWidth="1"/>
    <col min="752" max="752" width="30.7109375" style="166" customWidth="1"/>
    <col min="753" max="754" width="32.5703125" style="166" customWidth="1"/>
    <col min="755" max="757" width="14.5703125" style="166" customWidth="1"/>
    <col min="758" max="758" width="27" style="166" customWidth="1"/>
    <col min="759" max="759" width="13.85546875" style="166" customWidth="1"/>
    <col min="760" max="760" width="18.28515625" style="166" customWidth="1"/>
    <col min="761" max="761" width="16.28515625" style="166" customWidth="1"/>
    <col min="762" max="762" width="14" style="166" customWidth="1"/>
    <col min="763" max="763" width="16.7109375" style="166" customWidth="1"/>
    <col min="764" max="764" width="14.85546875" style="166" customWidth="1"/>
    <col min="765" max="765" width="15.42578125" style="166" customWidth="1"/>
    <col min="766" max="767" width="6.5703125" style="166" customWidth="1"/>
    <col min="768" max="768" width="8.42578125" style="166" customWidth="1"/>
    <col min="769" max="769" width="4.85546875" style="166" customWidth="1"/>
    <col min="770" max="770" width="10.140625" style="166" customWidth="1"/>
    <col min="771" max="771" width="10.5703125" style="166" customWidth="1"/>
    <col min="772" max="772" width="10.28515625" style="166" customWidth="1"/>
    <col min="773" max="773" width="12.85546875" style="166" customWidth="1"/>
    <col min="774" max="774" width="6.140625" style="166" customWidth="1"/>
    <col min="775" max="775" width="10.5703125" style="166" customWidth="1"/>
    <col min="776" max="776" width="11" style="166" customWidth="1"/>
    <col min="777" max="777" width="20.5703125" style="166" customWidth="1"/>
    <col min="778" max="785" width="11.7109375" style="166" customWidth="1"/>
    <col min="786" max="786" width="45.140625" style="166" customWidth="1"/>
    <col min="787" max="797" width="11.7109375" style="166" customWidth="1"/>
    <col min="798" max="1005" width="11.7109375" style="166"/>
    <col min="1006" max="1006" width="4" style="166" customWidth="1"/>
    <col min="1007" max="1007" width="15.85546875" style="166" bestFit="1" customWidth="1"/>
    <col min="1008" max="1008" width="30.7109375" style="166" customWidth="1"/>
    <col min="1009" max="1010" width="32.5703125" style="166" customWidth="1"/>
    <col min="1011" max="1013" width="14.5703125" style="166" customWidth="1"/>
    <col min="1014" max="1014" width="27" style="166" customWidth="1"/>
    <col min="1015" max="1015" width="13.85546875" style="166" customWidth="1"/>
    <col min="1016" max="1016" width="18.28515625" style="166" customWidth="1"/>
    <col min="1017" max="1017" width="16.28515625" style="166" customWidth="1"/>
    <col min="1018" max="1018" width="14" style="166" customWidth="1"/>
    <col min="1019" max="1019" width="16.7109375" style="166" customWidth="1"/>
    <col min="1020" max="1020" width="14.85546875" style="166" customWidth="1"/>
    <col min="1021" max="1021" width="15.42578125" style="166" customWidth="1"/>
    <col min="1022" max="1023" width="6.5703125" style="166" customWidth="1"/>
    <col min="1024" max="1024" width="8.42578125" style="166" customWidth="1"/>
    <col min="1025" max="1025" width="4.85546875" style="166" customWidth="1"/>
    <col min="1026" max="1026" width="10.140625" style="166" customWidth="1"/>
    <col min="1027" max="1027" width="10.5703125" style="166" customWidth="1"/>
    <col min="1028" max="1028" width="10.28515625" style="166" customWidth="1"/>
    <col min="1029" max="1029" width="12.85546875" style="166" customWidth="1"/>
    <col min="1030" max="1030" width="6.140625" style="166" customWidth="1"/>
    <col min="1031" max="1031" width="10.5703125" style="166" customWidth="1"/>
    <col min="1032" max="1032" width="11" style="166" customWidth="1"/>
    <col min="1033" max="1033" width="20.5703125" style="166" customWidth="1"/>
    <col min="1034" max="1041" width="11.7109375" style="166" customWidth="1"/>
    <col min="1042" max="1042" width="45.140625" style="166" customWidth="1"/>
    <col min="1043" max="1053" width="11.7109375" style="166" customWidth="1"/>
    <col min="1054" max="1261" width="11.7109375" style="166"/>
    <col min="1262" max="1262" width="4" style="166" customWidth="1"/>
    <col min="1263" max="1263" width="15.85546875" style="166" bestFit="1" customWidth="1"/>
    <col min="1264" max="1264" width="30.7109375" style="166" customWidth="1"/>
    <col min="1265" max="1266" width="32.5703125" style="166" customWidth="1"/>
    <col min="1267" max="1269" width="14.5703125" style="166" customWidth="1"/>
    <col min="1270" max="1270" width="27" style="166" customWidth="1"/>
    <col min="1271" max="1271" width="13.85546875" style="166" customWidth="1"/>
    <col min="1272" max="1272" width="18.28515625" style="166" customWidth="1"/>
    <col min="1273" max="1273" width="16.28515625" style="166" customWidth="1"/>
    <col min="1274" max="1274" width="14" style="166" customWidth="1"/>
    <col min="1275" max="1275" width="16.7109375" style="166" customWidth="1"/>
    <col min="1276" max="1276" width="14.85546875" style="166" customWidth="1"/>
    <col min="1277" max="1277" width="15.42578125" style="166" customWidth="1"/>
    <col min="1278" max="1279" width="6.5703125" style="166" customWidth="1"/>
    <col min="1280" max="1280" width="8.42578125" style="166" customWidth="1"/>
    <col min="1281" max="1281" width="4.85546875" style="166" customWidth="1"/>
    <col min="1282" max="1282" width="10.140625" style="166" customWidth="1"/>
    <col min="1283" max="1283" width="10.5703125" style="166" customWidth="1"/>
    <col min="1284" max="1284" width="10.28515625" style="166" customWidth="1"/>
    <col min="1285" max="1285" width="12.85546875" style="166" customWidth="1"/>
    <col min="1286" max="1286" width="6.140625" style="166" customWidth="1"/>
    <col min="1287" max="1287" width="10.5703125" style="166" customWidth="1"/>
    <col min="1288" max="1288" width="11" style="166" customWidth="1"/>
    <col min="1289" max="1289" width="20.5703125" style="166" customWidth="1"/>
    <col min="1290" max="1297" width="11.7109375" style="166" customWidth="1"/>
    <col min="1298" max="1298" width="45.140625" style="166" customWidth="1"/>
    <col min="1299" max="1309" width="11.7109375" style="166" customWidth="1"/>
    <col min="1310" max="1517" width="11.7109375" style="166"/>
    <col min="1518" max="1518" width="4" style="166" customWidth="1"/>
    <col min="1519" max="1519" width="15.85546875" style="166" bestFit="1" customWidth="1"/>
    <col min="1520" max="1520" width="30.7109375" style="166" customWidth="1"/>
    <col min="1521" max="1522" width="32.5703125" style="166" customWidth="1"/>
    <col min="1523" max="1525" width="14.5703125" style="166" customWidth="1"/>
    <col min="1526" max="1526" width="27" style="166" customWidth="1"/>
    <col min="1527" max="1527" width="13.85546875" style="166" customWidth="1"/>
    <col min="1528" max="1528" width="18.28515625" style="166" customWidth="1"/>
    <col min="1529" max="1529" width="16.28515625" style="166" customWidth="1"/>
    <col min="1530" max="1530" width="14" style="166" customWidth="1"/>
    <col min="1531" max="1531" width="16.7109375" style="166" customWidth="1"/>
    <col min="1532" max="1532" width="14.85546875" style="166" customWidth="1"/>
    <col min="1533" max="1533" width="15.42578125" style="166" customWidth="1"/>
    <col min="1534" max="1535" width="6.5703125" style="166" customWidth="1"/>
    <col min="1536" max="1536" width="8.42578125" style="166" customWidth="1"/>
    <col min="1537" max="1537" width="4.85546875" style="166" customWidth="1"/>
    <col min="1538" max="1538" width="10.140625" style="166" customWidth="1"/>
    <col min="1539" max="1539" width="10.5703125" style="166" customWidth="1"/>
    <col min="1540" max="1540" width="10.28515625" style="166" customWidth="1"/>
    <col min="1541" max="1541" width="12.85546875" style="166" customWidth="1"/>
    <col min="1542" max="1542" width="6.140625" style="166" customWidth="1"/>
    <col min="1543" max="1543" width="10.5703125" style="166" customWidth="1"/>
    <col min="1544" max="1544" width="11" style="166" customWidth="1"/>
    <col min="1545" max="1545" width="20.5703125" style="166" customWidth="1"/>
    <col min="1546" max="1553" width="11.7109375" style="166" customWidth="1"/>
    <col min="1554" max="1554" width="45.140625" style="166" customWidth="1"/>
    <col min="1555" max="1565" width="11.7109375" style="166" customWidth="1"/>
    <col min="1566" max="1773" width="11.7109375" style="166"/>
    <col min="1774" max="1774" width="4" style="166" customWidth="1"/>
    <col min="1775" max="1775" width="15.85546875" style="166" bestFit="1" customWidth="1"/>
    <col min="1776" max="1776" width="30.7109375" style="166" customWidth="1"/>
    <col min="1777" max="1778" width="32.5703125" style="166" customWidth="1"/>
    <col min="1779" max="1781" width="14.5703125" style="166" customWidth="1"/>
    <col min="1782" max="1782" width="27" style="166" customWidth="1"/>
    <col min="1783" max="1783" width="13.85546875" style="166" customWidth="1"/>
    <col min="1784" max="1784" width="18.28515625" style="166" customWidth="1"/>
    <col min="1785" max="1785" width="16.28515625" style="166" customWidth="1"/>
    <col min="1786" max="1786" width="14" style="166" customWidth="1"/>
    <col min="1787" max="1787" width="16.7109375" style="166" customWidth="1"/>
    <col min="1788" max="1788" width="14.85546875" style="166" customWidth="1"/>
    <col min="1789" max="1789" width="15.42578125" style="166" customWidth="1"/>
    <col min="1790" max="1791" width="6.5703125" style="166" customWidth="1"/>
    <col min="1792" max="1792" width="8.42578125" style="166" customWidth="1"/>
    <col min="1793" max="1793" width="4.85546875" style="166" customWidth="1"/>
    <col min="1794" max="1794" width="10.140625" style="166" customWidth="1"/>
    <col min="1795" max="1795" width="10.5703125" style="166" customWidth="1"/>
    <col min="1796" max="1796" width="10.28515625" style="166" customWidth="1"/>
    <col min="1797" max="1797" width="12.85546875" style="166" customWidth="1"/>
    <col min="1798" max="1798" width="6.140625" style="166" customWidth="1"/>
    <col min="1799" max="1799" width="10.5703125" style="166" customWidth="1"/>
    <col min="1800" max="1800" width="11" style="166" customWidth="1"/>
    <col min="1801" max="1801" width="20.5703125" style="166" customWidth="1"/>
    <col min="1802" max="1809" width="11.7109375" style="166" customWidth="1"/>
    <col min="1810" max="1810" width="45.140625" style="166" customWidth="1"/>
    <col min="1811" max="1821" width="11.7109375" style="166" customWidth="1"/>
    <col min="1822" max="2029" width="11.7109375" style="166"/>
    <col min="2030" max="2030" width="4" style="166" customWidth="1"/>
    <col min="2031" max="2031" width="15.85546875" style="166" bestFit="1" customWidth="1"/>
    <col min="2032" max="2032" width="30.7109375" style="166" customWidth="1"/>
    <col min="2033" max="2034" width="32.5703125" style="166" customWidth="1"/>
    <col min="2035" max="2037" width="14.5703125" style="166" customWidth="1"/>
    <col min="2038" max="2038" width="27" style="166" customWidth="1"/>
    <col min="2039" max="2039" width="13.85546875" style="166" customWidth="1"/>
    <col min="2040" max="2040" width="18.28515625" style="166" customWidth="1"/>
    <col min="2041" max="2041" width="16.28515625" style="166" customWidth="1"/>
    <col min="2042" max="2042" width="14" style="166" customWidth="1"/>
    <col min="2043" max="2043" width="16.7109375" style="166" customWidth="1"/>
    <col min="2044" max="2044" width="14.85546875" style="166" customWidth="1"/>
    <col min="2045" max="2045" width="15.42578125" style="166" customWidth="1"/>
    <col min="2046" max="2047" width="6.5703125" style="166" customWidth="1"/>
    <col min="2048" max="2048" width="8.42578125" style="166" customWidth="1"/>
    <col min="2049" max="2049" width="4.85546875" style="166" customWidth="1"/>
    <col min="2050" max="2050" width="10.140625" style="166" customWidth="1"/>
    <col min="2051" max="2051" width="10.5703125" style="166" customWidth="1"/>
    <col min="2052" max="2052" width="10.28515625" style="166" customWidth="1"/>
    <col min="2053" max="2053" width="12.85546875" style="166" customWidth="1"/>
    <col min="2054" max="2054" width="6.140625" style="166" customWidth="1"/>
    <col min="2055" max="2055" width="10.5703125" style="166" customWidth="1"/>
    <col min="2056" max="2056" width="11" style="166" customWidth="1"/>
    <col min="2057" max="2057" width="20.5703125" style="166" customWidth="1"/>
    <col min="2058" max="2065" width="11.7109375" style="166" customWidth="1"/>
    <col min="2066" max="2066" width="45.140625" style="166" customWidth="1"/>
    <col min="2067" max="2077" width="11.7109375" style="166" customWidth="1"/>
    <col min="2078" max="2285" width="11.7109375" style="166"/>
    <col min="2286" max="2286" width="4" style="166" customWidth="1"/>
    <col min="2287" max="2287" width="15.85546875" style="166" bestFit="1" customWidth="1"/>
    <col min="2288" max="2288" width="30.7109375" style="166" customWidth="1"/>
    <col min="2289" max="2290" width="32.5703125" style="166" customWidth="1"/>
    <col min="2291" max="2293" width="14.5703125" style="166" customWidth="1"/>
    <col min="2294" max="2294" width="27" style="166" customWidth="1"/>
    <col min="2295" max="2295" width="13.85546875" style="166" customWidth="1"/>
    <col min="2296" max="2296" width="18.28515625" style="166" customWidth="1"/>
    <col min="2297" max="2297" width="16.28515625" style="166" customWidth="1"/>
    <col min="2298" max="2298" width="14" style="166" customWidth="1"/>
    <col min="2299" max="2299" width="16.7109375" style="166" customWidth="1"/>
    <col min="2300" max="2300" width="14.85546875" style="166" customWidth="1"/>
    <col min="2301" max="2301" width="15.42578125" style="166" customWidth="1"/>
    <col min="2302" max="2303" width="6.5703125" style="166" customWidth="1"/>
    <col min="2304" max="2304" width="8.42578125" style="166" customWidth="1"/>
    <col min="2305" max="2305" width="4.85546875" style="166" customWidth="1"/>
    <col min="2306" max="2306" width="10.140625" style="166" customWidth="1"/>
    <col min="2307" max="2307" width="10.5703125" style="166" customWidth="1"/>
    <col min="2308" max="2308" width="10.28515625" style="166" customWidth="1"/>
    <col min="2309" max="2309" width="12.85546875" style="166" customWidth="1"/>
    <col min="2310" max="2310" width="6.140625" style="166" customWidth="1"/>
    <col min="2311" max="2311" width="10.5703125" style="166" customWidth="1"/>
    <col min="2312" max="2312" width="11" style="166" customWidth="1"/>
    <col min="2313" max="2313" width="20.5703125" style="166" customWidth="1"/>
    <col min="2314" max="2321" width="11.7109375" style="166" customWidth="1"/>
    <col min="2322" max="2322" width="45.140625" style="166" customWidth="1"/>
    <col min="2323" max="2333" width="11.7109375" style="166" customWidth="1"/>
    <col min="2334" max="2541" width="11.7109375" style="166"/>
    <col min="2542" max="2542" width="4" style="166" customWidth="1"/>
    <col min="2543" max="2543" width="15.85546875" style="166" bestFit="1" customWidth="1"/>
    <col min="2544" max="2544" width="30.7109375" style="166" customWidth="1"/>
    <col min="2545" max="2546" width="32.5703125" style="166" customWidth="1"/>
    <col min="2547" max="2549" width="14.5703125" style="166" customWidth="1"/>
    <col min="2550" max="2550" width="27" style="166" customWidth="1"/>
    <col min="2551" max="2551" width="13.85546875" style="166" customWidth="1"/>
    <col min="2552" max="2552" width="18.28515625" style="166" customWidth="1"/>
    <col min="2553" max="2553" width="16.28515625" style="166" customWidth="1"/>
    <col min="2554" max="2554" width="14" style="166" customWidth="1"/>
    <col min="2555" max="2555" width="16.7109375" style="166" customWidth="1"/>
    <col min="2556" max="2556" width="14.85546875" style="166" customWidth="1"/>
    <col min="2557" max="2557" width="15.42578125" style="166" customWidth="1"/>
    <col min="2558" max="2559" width="6.5703125" style="166" customWidth="1"/>
    <col min="2560" max="2560" width="8.42578125" style="166" customWidth="1"/>
    <col min="2561" max="2561" width="4.85546875" style="166" customWidth="1"/>
    <col min="2562" max="2562" width="10.140625" style="166" customWidth="1"/>
    <col min="2563" max="2563" width="10.5703125" style="166" customWidth="1"/>
    <col min="2564" max="2564" width="10.28515625" style="166" customWidth="1"/>
    <col min="2565" max="2565" width="12.85546875" style="166" customWidth="1"/>
    <col min="2566" max="2566" width="6.140625" style="166" customWidth="1"/>
    <col min="2567" max="2567" width="10.5703125" style="166" customWidth="1"/>
    <col min="2568" max="2568" width="11" style="166" customWidth="1"/>
    <col min="2569" max="2569" width="20.5703125" style="166" customWidth="1"/>
    <col min="2570" max="2577" width="11.7109375" style="166" customWidth="1"/>
    <col min="2578" max="2578" width="45.140625" style="166" customWidth="1"/>
    <col min="2579" max="2589" width="11.7109375" style="166" customWidth="1"/>
    <col min="2590" max="2797" width="11.7109375" style="166"/>
    <col min="2798" max="2798" width="4" style="166" customWidth="1"/>
    <col min="2799" max="2799" width="15.85546875" style="166" bestFit="1" customWidth="1"/>
    <col min="2800" max="2800" width="30.7109375" style="166" customWidth="1"/>
    <col min="2801" max="2802" width="32.5703125" style="166" customWidth="1"/>
    <col min="2803" max="2805" width="14.5703125" style="166" customWidth="1"/>
    <col min="2806" max="2806" width="27" style="166" customWidth="1"/>
    <col min="2807" max="2807" width="13.85546875" style="166" customWidth="1"/>
    <col min="2808" max="2808" width="18.28515625" style="166" customWidth="1"/>
    <col min="2809" max="2809" width="16.28515625" style="166" customWidth="1"/>
    <col min="2810" max="2810" width="14" style="166" customWidth="1"/>
    <col min="2811" max="2811" width="16.7109375" style="166" customWidth="1"/>
    <col min="2812" max="2812" width="14.85546875" style="166" customWidth="1"/>
    <col min="2813" max="2813" width="15.42578125" style="166" customWidth="1"/>
    <col min="2814" max="2815" width="6.5703125" style="166" customWidth="1"/>
    <col min="2816" max="2816" width="8.42578125" style="166" customWidth="1"/>
    <col min="2817" max="2817" width="4.85546875" style="166" customWidth="1"/>
    <col min="2818" max="2818" width="10.140625" style="166" customWidth="1"/>
    <col min="2819" max="2819" width="10.5703125" style="166" customWidth="1"/>
    <col min="2820" max="2820" width="10.28515625" style="166" customWidth="1"/>
    <col min="2821" max="2821" width="12.85546875" style="166" customWidth="1"/>
    <col min="2822" max="2822" width="6.140625" style="166" customWidth="1"/>
    <col min="2823" max="2823" width="10.5703125" style="166" customWidth="1"/>
    <col min="2824" max="2824" width="11" style="166" customWidth="1"/>
    <col min="2825" max="2825" width="20.5703125" style="166" customWidth="1"/>
    <col min="2826" max="2833" width="11.7109375" style="166" customWidth="1"/>
    <col min="2834" max="2834" width="45.140625" style="166" customWidth="1"/>
    <col min="2835" max="2845" width="11.7109375" style="166" customWidth="1"/>
    <col min="2846" max="3053" width="11.7109375" style="166"/>
    <col min="3054" max="3054" width="4" style="166" customWidth="1"/>
    <col min="3055" max="3055" width="15.85546875" style="166" bestFit="1" customWidth="1"/>
    <col min="3056" max="3056" width="30.7109375" style="166" customWidth="1"/>
    <col min="3057" max="3058" width="32.5703125" style="166" customWidth="1"/>
    <col min="3059" max="3061" width="14.5703125" style="166" customWidth="1"/>
    <col min="3062" max="3062" width="27" style="166" customWidth="1"/>
    <col min="3063" max="3063" width="13.85546875" style="166" customWidth="1"/>
    <col min="3064" max="3064" width="18.28515625" style="166" customWidth="1"/>
    <col min="3065" max="3065" width="16.28515625" style="166" customWidth="1"/>
    <col min="3066" max="3066" width="14" style="166" customWidth="1"/>
    <col min="3067" max="3067" width="16.7109375" style="166" customWidth="1"/>
    <col min="3068" max="3068" width="14.85546875" style="166" customWidth="1"/>
    <col min="3069" max="3069" width="15.42578125" style="166" customWidth="1"/>
    <col min="3070" max="3071" width="6.5703125" style="166" customWidth="1"/>
    <col min="3072" max="3072" width="8.42578125" style="166" customWidth="1"/>
    <col min="3073" max="3073" width="4.85546875" style="166" customWidth="1"/>
    <col min="3074" max="3074" width="10.140625" style="166" customWidth="1"/>
    <col min="3075" max="3075" width="10.5703125" style="166" customWidth="1"/>
    <col min="3076" max="3076" width="10.28515625" style="166" customWidth="1"/>
    <col min="3077" max="3077" width="12.85546875" style="166" customWidth="1"/>
    <col min="3078" max="3078" width="6.140625" style="166" customWidth="1"/>
    <col min="3079" max="3079" width="10.5703125" style="166" customWidth="1"/>
    <col min="3080" max="3080" width="11" style="166" customWidth="1"/>
    <col min="3081" max="3081" width="20.5703125" style="166" customWidth="1"/>
    <col min="3082" max="3089" width="11.7109375" style="166" customWidth="1"/>
    <col min="3090" max="3090" width="45.140625" style="166" customWidth="1"/>
    <col min="3091" max="3101" width="11.7109375" style="166" customWidth="1"/>
    <col min="3102" max="3309" width="11.7109375" style="166"/>
    <col min="3310" max="3310" width="4" style="166" customWidth="1"/>
    <col min="3311" max="3311" width="15.85546875" style="166" bestFit="1" customWidth="1"/>
    <col min="3312" max="3312" width="30.7109375" style="166" customWidth="1"/>
    <col min="3313" max="3314" width="32.5703125" style="166" customWidth="1"/>
    <col min="3315" max="3317" width="14.5703125" style="166" customWidth="1"/>
    <col min="3318" max="3318" width="27" style="166" customWidth="1"/>
    <col min="3319" max="3319" width="13.85546875" style="166" customWidth="1"/>
    <col min="3320" max="3320" width="18.28515625" style="166" customWidth="1"/>
    <col min="3321" max="3321" width="16.28515625" style="166" customWidth="1"/>
    <col min="3322" max="3322" width="14" style="166" customWidth="1"/>
    <col min="3323" max="3323" width="16.7109375" style="166" customWidth="1"/>
    <col min="3324" max="3324" width="14.85546875" style="166" customWidth="1"/>
    <col min="3325" max="3325" width="15.42578125" style="166" customWidth="1"/>
    <col min="3326" max="3327" width="6.5703125" style="166" customWidth="1"/>
    <col min="3328" max="3328" width="8.42578125" style="166" customWidth="1"/>
    <col min="3329" max="3329" width="4.85546875" style="166" customWidth="1"/>
    <col min="3330" max="3330" width="10.140625" style="166" customWidth="1"/>
    <col min="3331" max="3331" width="10.5703125" style="166" customWidth="1"/>
    <col min="3332" max="3332" width="10.28515625" style="166" customWidth="1"/>
    <col min="3333" max="3333" width="12.85546875" style="166" customWidth="1"/>
    <col min="3334" max="3334" width="6.140625" style="166" customWidth="1"/>
    <col min="3335" max="3335" width="10.5703125" style="166" customWidth="1"/>
    <col min="3336" max="3336" width="11" style="166" customWidth="1"/>
    <col min="3337" max="3337" width="20.5703125" style="166" customWidth="1"/>
    <col min="3338" max="3345" width="11.7109375" style="166" customWidth="1"/>
    <col min="3346" max="3346" width="45.140625" style="166" customWidth="1"/>
    <col min="3347" max="3357" width="11.7109375" style="166" customWidth="1"/>
    <col min="3358" max="3565" width="11.7109375" style="166"/>
    <col min="3566" max="3566" width="4" style="166" customWidth="1"/>
    <col min="3567" max="3567" width="15.85546875" style="166" bestFit="1" customWidth="1"/>
    <col min="3568" max="3568" width="30.7109375" style="166" customWidth="1"/>
    <col min="3569" max="3570" width="32.5703125" style="166" customWidth="1"/>
    <col min="3571" max="3573" width="14.5703125" style="166" customWidth="1"/>
    <col min="3574" max="3574" width="27" style="166" customWidth="1"/>
    <col min="3575" max="3575" width="13.85546875" style="166" customWidth="1"/>
    <col min="3576" max="3576" width="18.28515625" style="166" customWidth="1"/>
    <col min="3577" max="3577" width="16.28515625" style="166" customWidth="1"/>
    <col min="3578" max="3578" width="14" style="166" customWidth="1"/>
    <col min="3579" max="3579" width="16.7109375" style="166" customWidth="1"/>
    <col min="3580" max="3580" width="14.85546875" style="166" customWidth="1"/>
    <col min="3581" max="3581" width="15.42578125" style="166" customWidth="1"/>
    <col min="3582" max="3583" width="6.5703125" style="166" customWidth="1"/>
    <col min="3584" max="3584" width="8.42578125" style="166" customWidth="1"/>
    <col min="3585" max="3585" width="4.85546875" style="166" customWidth="1"/>
    <col min="3586" max="3586" width="10.140625" style="166" customWidth="1"/>
    <col min="3587" max="3587" width="10.5703125" style="166" customWidth="1"/>
    <col min="3588" max="3588" width="10.28515625" style="166" customWidth="1"/>
    <col min="3589" max="3589" width="12.85546875" style="166" customWidth="1"/>
    <col min="3590" max="3590" width="6.140625" style="166" customWidth="1"/>
    <col min="3591" max="3591" width="10.5703125" style="166" customWidth="1"/>
    <col min="3592" max="3592" width="11" style="166" customWidth="1"/>
    <col min="3593" max="3593" width="20.5703125" style="166" customWidth="1"/>
    <col min="3594" max="3601" width="11.7109375" style="166" customWidth="1"/>
    <col min="3602" max="3602" width="45.140625" style="166" customWidth="1"/>
    <col min="3603" max="3613" width="11.7109375" style="166" customWidth="1"/>
    <col min="3614" max="3821" width="11.7109375" style="166"/>
    <col min="3822" max="3822" width="4" style="166" customWidth="1"/>
    <col min="3823" max="3823" width="15.85546875" style="166" bestFit="1" customWidth="1"/>
    <col min="3824" max="3824" width="30.7109375" style="166" customWidth="1"/>
    <col min="3825" max="3826" width="32.5703125" style="166" customWidth="1"/>
    <col min="3827" max="3829" width="14.5703125" style="166" customWidth="1"/>
    <col min="3830" max="3830" width="27" style="166" customWidth="1"/>
    <col min="3831" max="3831" width="13.85546875" style="166" customWidth="1"/>
    <col min="3832" max="3832" width="18.28515625" style="166" customWidth="1"/>
    <col min="3833" max="3833" width="16.28515625" style="166" customWidth="1"/>
    <col min="3834" max="3834" width="14" style="166" customWidth="1"/>
    <col min="3835" max="3835" width="16.7109375" style="166" customWidth="1"/>
    <col min="3836" max="3836" width="14.85546875" style="166" customWidth="1"/>
    <col min="3837" max="3837" width="15.42578125" style="166" customWidth="1"/>
    <col min="3838" max="3839" width="6.5703125" style="166" customWidth="1"/>
    <col min="3840" max="3840" width="8.42578125" style="166" customWidth="1"/>
    <col min="3841" max="3841" width="4.85546875" style="166" customWidth="1"/>
    <col min="3842" max="3842" width="10.140625" style="166" customWidth="1"/>
    <col min="3843" max="3843" width="10.5703125" style="166" customWidth="1"/>
    <col min="3844" max="3844" width="10.28515625" style="166" customWidth="1"/>
    <col min="3845" max="3845" width="12.85546875" style="166" customWidth="1"/>
    <col min="3846" max="3846" width="6.140625" style="166" customWidth="1"/>
    <col min="3847" max="3847" width="10.5703125" style="166" customWidth="1"/>
    <col min="3848" max="3848" width="11" style="166" customWidth="1"/>
    <col min="3849" max="3849" width="20.5703125" style="166" customWidth="1"/>
    <col min="3850" max="3857" width="11.7109375" style="166" customWidth="1"/>
    <col min="3858" max="3858" width="45.140625" style="166" customWidth="1"/>
    <col min="3859" max="3869" width="11.7109375" style="166" customWidth="1"/>
    <col min="3870" max="4077" width="11.7109375" style="166"/>
    <col min="4078" max="4078" width="4" style="166" customWidth="1"/>
    <col min="4079" max="4079" width="15.85546875" style="166" bestFit="1" customWidth="1"/>
    <col min="4080" max="4080" width="30.7109375" style="166" customWidth="1"/>
    <col min="4081" max="4082" width="32.5703125" style="166" customWidth="1"/>
    <col min="4083" max="4085" width="14.5703125" style="166" customWidth="1"/>
    <col min="4086" max="4086" width="27" style="166" customWidth="1"/>
    <col min="4087" max="4087" width="13.85546875" style="166" customWidth="1"/>
    <col min="4088" max="4088" width="18.28515625" style="166" customWidth="1"/>
    <col min="4089" max="4089" width="16.28515625" style="166" customWidth="1"/>
    <col min="4090" max="4090" width="14" style="166" customWidth="1"/>
    <col min="4091" max="4091" width="16.7109375" style="166" customWidth="1"/>
    <col min="4092" max="4092" width="14.85546875" style="166" customWidth="1"/>
    <col min="4093" max="4093" width="15.42578125" style="166" customWidth="1"/>
    <col min="4094" max="4095" width="6.5703125" style="166" customWidth="1"/>
    <col min="4096" max="4096" width="8.42578125" style="166" customWidth="1"/>
    <col min="4097" max="4097" width="4.85546875" style="166" customWidth="1"/>
    <col min="4098" max="4098" width="10.140625" style="166" customWidth="1"/>
    <col min="4099" max="4099" width="10.5703125" style="166" customWidth="1"/>
    <col min="4100" max="4100" width="10.28515625" style="166" customWidth="1"/>
    <col min="4101" max="4101" width="12.85546875" style="166" customWidth="1"/>
    <col min="4102" max="4102" width="6.140625" style="166" customWidth="1"/>
    <col min="4103" max="4103" width="10.5703125" style="166" customWidth="1"/>
    <col min="4104" max="4104" width="11" style="166" customWidth="1"/>
    <col min="4105" max="4105" width="20.5703125" style="166" customWidth="1"/>
    <col min="4106" max="4113" width="11.7109375" style="166" customWidth="1"/>
    <col min="4114" max="4114" width="45.140625" style="166" customWidth="1"/>
    <col min="4115" max="4125" width="11.7109375" style="166" customWidth="1"/>
    <col min="4126" max="4333" width="11.7109375" style="166"/>
    <col min="4334" max="4334" width="4" style="166" customWidth="1"/>
    <col min="4335" max="4335" width="15.85546875" style="166" bestFit="1" customWidth="1"/>
    <col min="4336" max="4336" width="30.7109375" style="166" customWidth="1"/>
    <col min="4337" max="4338" width="32.5703125" style="166" customWidth="1"/>
    <col min="4339" max="4341" width="14.5703125" style="166" customWidth="1"/>
    <col min="4342" max="4342" width="27" style="166" customWidth="1"/>
    <col min="4343" max="4343" width="13.85546875" style="166" customWidth="1"/>
    <col min="4344" max="4344" width="18.28515625" style="166" customWidth="1"/>
    <col min="4345" max="4345" width="16.28515625" style="166" customWidth="1"/>
    <col min="4346" max="4346" width="14" style="166" customWidth="1"/>
    <col min="4347" max="4347" width="16.7109375" style="166" customWidth="1"/>
    <col min="4348" max="4348" width="14.85546875" style="166" customWidth="1"/>
    <col min="4349" max="4349" width="15.42578125" style="166" customWidth="1"/>
    <col min="4350" max="4351" width="6.5703125" style="166" customWidth="1"/>
    <col min="4352" max="4352" width="8.42578125" style="166" customWidth="1"/>
    <col min="4353" max="4353" width="4.85546875" style="166" customWidth="1"/>
    <col min="4354" max="4354" width="10.140625" style="166" customWidth="1"/>
    <col min="4355" max="4355" width="10.5703125" style="166" customWidth="1"/>
    <col min="4356" max="4356" width="10.28515625" style="166" customWidth="1"/>
    <col min="4357" max="4357" width="12.85546875" style="166" customWidth="1"/>
    <col min="4358" max="4358" width="6.140625" style="166" customWidth="1"/>
    <col min="4359" max="4359" width="10.5703125" style="166" customWidth="1"/>
    <col min="4360" max="4360" width="11" style="166" customWidth="1"/>
    <col min="4361" max="4361" width="20.5703125" style="166" customWidth="1"/>
    <col min="4362" max="4369" width="11.7109375" style="166" customWidth="1"/>
    <col min="4370" max="4370" width="45.140625" style="166" customWidth="1"/>
    <col min="4371" max="4381" width="11.7109375" style="166" customWidth="1"/>
    <col min="4382" max="4589" width="11.7109375" style="166"/>
    <col min="4590" max="4590" width="4" style="166" customWidth="1"/>
    <col min="4591" max="4591" width="15.85546875" style="166" bestFit="1" customWidth="1"/>
    <col min="4592" max="4592" width="30.7109375" style="166" customWidth="1"/>
    <col min="4593" max="4594" width="32.5703125" style="166" customWidth="1"/>
    <col min="4595" max="4597" width="14.5703125" style="166" customWidth="1"/>
    <col min="4598" max="4598" width="27" style="166" customWidth="1"/>
    <col min="4599" max="4599" width="13.85546875" style="166" customWidth="1"/>
    <col min="4600" max="4600" width="18.28515625" style="166" customWidth="1"/>
    <col min="4601" max="4601" width="16.28515625" style="166" customWidth="1"/>
    <col min="4602" max="4602" width="14" style="166" customWidth="1"/>
    <col min="4603" max="4603" width="16.7109375" style="166" customWidth="1"/>
    <col min="4604" max="4604" width="14.85546875" style="166" customWidth="1"/>
    <col min="4605" max="4605" width="15.42578125" style="166" customWidth="1"/>
    <col min="4606" max="4607" width="6.5703125" style="166" customWidth="1"/>
    <col min="4608" max="4608" width="8.42578125" style="166" customWidth="1"/>
    <col min="4609" max="4609" width="4.85546875" style="166" customWidth="1"/>
    <col min="4610" max="4610" width="10.140625" style="166" customWidth="1"/>
    <col min="4611" max="4611" width="10.5703125" style="166" customWidth="1"/>
    <col min="4612" max="4612" width="10.28515625" style="166" customWidth="1"/>
    <col min="4613" max="4613" width="12.85546875" style="166" customWidth="1"/>
    <col min="4614" max="4614" width="6.140625" style="166" customWidth="1"/>
    <col min="4615" max="4615" width="10.5703125" style="166" customWidth="1"/>
    <col min="4616" max="4616" width="11" style="166" customWidth="1"/>
    <col min="4617" max="4617" width="20.5703125" style="166" customWidth="1"/>
    <col min="4618" max="4625" width="11.7109375" style="166" customWidth="1"/>
    <col min="4626" max="4626" width="45.140625" style="166" customWidth="1"/>
    <col min="4627" max="4637" width="11.7109375" style="166" customWidth="1"/>
    <col min="4638" max="4845" width="11.7109375" style="166"/>
    <col min="4846" max="4846" width="4" style="166" customWidth="1"/>
    <col min="4847" max="4847" width="15.85546875" style="166" bestFit="1" customWidth="1"/>
    <col min="4848" max="4848" width="30.7109375" style="166" customWidth="1"/>
    <col min="4849" max="4850" width="32.5703125" style="166" customWidth="1"/>
    <col min="4851" max="4853" width="14.5703125" style="166" customWidth="1"/>
    <col min="4854" max="4854" width="27" style="166" customWidth="1"/>
    <col min="4855" max="4855" width="13.85546875" style="166" customWidth="1"/>
    <col min="4856" max="4856" width="18.28515625" style="166" customWidth="1"/>
    <col min="4857" max="4857" width="16.28515625" style="166" customWidth="1"/>
    <col min="4858" max="4858" width="14" style="166" customWidth="1"/>
    <col min="4859" max="4859" width="16.7109375" style="166" customWidth="1"/>
    <col min="4860" max="4860" width="14.85546875" style="166" customWidth="1"/>
    <col min="4861" max="4861" width="15.42578125" style="166" customWidth="1"/>
    <col min="4862" max="4863" width="6.5703125" style="166" customWidth="1"/>
    <col min="4864" max="4864" width="8.42578125" style="166" customWidth="1"/>
    <col min="4865" max="4865" width="4.85546875" style="166" customWidth="1"/>
    <col min="4866" max="4866" width="10.140625" style="166" customWidth="1"/>
    <col min="4867" max="4867" width="10.5703125" style="166" customWidth="1"/>
    <col min="4868" max="4868" width="10.28515625" style="166" customWidth="1"/>
    <col min="4869" max="4869" width="12.85546875" style="166" customWidth="1"/>
    <col min="4870" max="4870" width="6.140625" style="166" customWidth="1"/>
    <col min="4871" max="4871" width="10.5703125" style="166" customWidth="1"/>
    <col min="4872" max="4872" width="11" style="166" customWidth="1"/>
    <col min="4873" max="4873" width="20.5703125" style="166" customWidth="1"/>
    <col min="4874" max="4881" width="11.7109375" style="166" customWidth="1"/>
    <col min="4882" max="4882" width="45.140625" style="166" customWidth="1"/>
    <col min="4883" max="4893" width="11.7109375" style="166" customWidth="1"/>
    <col min="4894" max="5101" width="11.7109375" style="166"/>
    <col min="5102" max="5102" width="4" style="166" customWidth="1"/>
    <col min="5103" max="5103" width="15.85546875" style="166" bestFit="1" customWidth="1"/>
    <col min="5104" max="5104" width="30.7109375" style="166" customWidth="1"/>
    <col min="5105" max="5106" width="32.5703125" style="166" customWidth="1"/>
    <col min="5107" max="5109" width="14.5703125" style="166" customWidth="1"/>
    <col min="5110" max="5110" width="27" style="166" customWidth="1"/>
    <col min="5111" max="5111" width="13.85546875" style="166" customWidth="1"/>
    <col min="5112" max="5112" width="18.28515625" style="166" customWidth="1"/>
    <col min="5113" max="5113" width="16.28515625" style="166" customWidth="1"/>
    <col min="5114" max="5114" width="14" style="166" customWidth="1"/>
    <col min="5115" max="5115" width="16.7109375" style="166" customWidth="1"/>
    <col min="5116" max="5116" width="14.85546875" style="166" customWidth="1"/>
    <col min="5117" max="5117" width="15.42578125" style="166" customWidth="1"/>
    <col min="5118" max="5119" width="6.5703125" style="166" customWidth="1"/>
    <col min="5120" max="5120" width="8.42578125" style="166" customWidth="1"/>
    <col min="5121" max="5121" width="4.85546875" style="166" customWidth="1"/>
    <col min="5122" max="5122" width="10.140625" style="166" customWidth="1"/>
    <col min="5123" max="5123" width="10.5703125" style="166" customWidth="1"/>
    <col min="5124" max="5124" width="10.28515625" style="166" customWidth="1"/>
    <col min="5125" max="5125" width="12.85546875" style="166" customWidth="1"/>
    <col min="5126" max="5126" width="6.140625" style="166" customWidth="1"/>
    <col min="5127" max="5127" width="10.5703125" style="166" customWidth="1"/>
    <col min="5128" max="5128" width="11" style="166" customWidth="1"/>
    <col min="5129" max="5129" width="20.5703125" style="166" customWidth="1"/>
    <col min="5130" max="5137" width="11.7109375" style="166" customWidth="1"/>
    <col min="5138" max="5138" width="45.140625" style="166" customWidth="1"/>
    <col min="5139" max="5149" width="11.7109375" style="166" customWidth="1"/>
    <col min="5150" max="5357" width="11.7109375" style="166"/>
    <col min="5358" max="5358" width="4" style="166" customWidth="1"/>
    <col min="5359" max="5359" width="15.85546875" style="166" bestFit="1" customWidth="1"/>
    <col min="5360" max="5360" width="30.7109375" style="166" customWidth="1"/>
    <col min="5361" max="5362" width="32.5703125" style="166" customWidth="1"/>
    <col min="5363" max="5365" width="14.5703125" style="166" customWidth="1"/>
    <col min="5366" max="5366" width="27" style="166" customWidth="1"/>
    <col min="5367" max="5367" width="13.85546875" style="166" customWidth="1"/>
    <col min="5368" max="5368" width="18.28515625" style="166" customWidth="1"/>
    <col min="5369" max="5369" width="16.28515625" style="166" customWidth="1"/>
    <col min="5370" max="5370" width="14" style="166" customWidth="1"/>
    <col min="5371" max="5371" width="16.7109375" style="166" customWidth="1"/>
    <col min="5372" max="5372" width="14.85546875" style="166" customWidth="1"/>
    <col min="5373" max="5373" width="15.42578125" style="166" customWidth="1"/>
    <col min="5374" max="5375" width="6.5703125" style="166" customWidth="1"/>
    <col min="5376" max="5376" width="8.42578125" style="166" customWidth="1"/>
    <col min="5377" max="5377" width="4.85546875" style="166" customWidth="1"/>
    <col min="5378" max="5378" width="10.140625" style="166" customWidth="1"/>
    <col min="5379" max="5379" width="10.5703125" style="166" customWidth="1"/>
    <col min="5380" max="5380" width="10.28515625" style="166" customWidth="1"/>
    <col min="5381" max="5381" width="12.85546875" style="166" customWidth="1"/>
    <col min="5382" max="5382" width="6.140625" style="166" customWidth="1"/>
    <col min="5383" max="5383" width="10.5703125" style="166" customWidth="1"/>
    <col min="5384" max="5384" width="11" style="166" customWidth="1"/>
    <col min="5385" max="5385" width="20.5703125" style="166" customWidth="1"/>
    <col min="5386" max="5393" width="11.7109375" style="166" customWidth="1"/>
    <col min="5394" max="5394" width="45.140625" style="166" customWidth="1"/>
    <col min="5395" max="5405" width="11.7109375" style="166" customWidth="1"/>
    <col min="5406" max="5613" width="11.7109375" style="166"/>
    <col min="5614" max="5614" width="4" style="166" customWidth="1"/>
    <col min="5615" max="5615" width="15.85546875" style="166" bestFit="1" customWidth="1"/>
    <col min="5616" max="5616" width="30.7109375" style="166" customWidth="1"/>
    <col min="5617" max="5618" width="32.5703125" style="166" customWidth="1"/>
    <col min="5619" max="5621" width="14.5703125" style="166" customWidth="1"/>
    <col min="5622" max="5622" width="27" style="166" customWidth="1"/>
    <col min="5623" max="5623" width="13.85546875" style="166" customWidth="1"/>
    <col min="5624" max="5624" width="18.28515625" style="166" customWidth="1"/>
    <col min="5625" max="5625" width="16.28515625" style="166" customWidth="1"/>
    <col min="5626" max="5626" width="14" style="166" customWidth="1"/>
    <col min="5627" max="5627" width="16.7109375" style="166" customWidth="1"/>
    <col min="5628" max="5628" width="14.85546875" style="166" customWidth="1"/>
    <col min="5629" max="5629" width="15.42578125" style="166" customWidth="1"/>
    <col min="5630" max="5631" width="6.5703125" style="166" customWidth="1"/>
    <col min="5632" max="5632" width="8.42578125" style="166" customWidth="1"/>
    <col min="5633" max="5633" width="4.85546875" style="166" customWidth="1"/>
    <col min="5634" max="5634" width="10.140625" style="166" customWidth="1"/>
    <col min="5635" max="5635" width="10.5703125" style="166" customWidth="1"/>
    <col min="5636" max="5636" width="10.28515625" style="166" customWidth="1"/>
    <col min="5637" max="5637" width="12.85546875" style="166" customWidth="1"/>
    <col min="5638" max="5638" width="6.140625" style="166" customWidth="1"/>
    <col min="5639" max="5639" width="10.5703125" style="166" customWidth="1"/>
    <col min="5640" max="5640" width="11" style="166" customWidth="1"/>
    <col min="5641" max="5641" width="20.5703125" style="166" customWidth="1"/>
    <col min="5642" max="5649" width="11.7109375" style="166" customWidth="1"/>
    <col min="5650" max="5650" width="45.140625" style="166" customWidth="1"/>
    <col min="5651" max="5661" width="11.7109375" style="166" customWidth="1"/>
    <col min="5662" max="5869" width="11.7109375" style="166"/>
    <col min="5870" max="5870" width="4" style="166" customWidth="1"/>
    <col min="5871" max="5871" width="15.85546875" style="166" bestFit="1" customWidth="1"/>
    <col min="5872" max="5872" width="30.7109375" style="166" customWidth="1"/>
    <col min="5873" max="5874" width="32.5703125" style="166" customWidth="1"/>
    <col min="5875" max="5877" width="14.5703125" style="166" customWidth="1"/>
    <col min="5878" max="5878" width="27" style="166" customWidth="1"/>
    <col min="5879" max="5879" width="13.85546875" style="166" customWidth="1"/>
    <col min="5880" max="5880" width="18.28515625" style="166" customWidth="1"/>
    <col min="5881" max="5881" width="16.28515625" style="166" customWidth="1"/>
    <col min="5882" max="5882" width="14" style="166" customWidth="1"/>
    <col min="5883" max="5883" width="16.7109375" style="166" customWidth="1"/>
    <col min="5884" max="5884" width="14.85546875" style="166" customWidth="1"/>
    <col min="5885" max="5885" width="15.42578125" style="166" customWidth="1"/>
    <col min="5886" max="5887" width="6.5703125" style="166" customWidth="1"/>
    <col min="5888" max="5888" width="8.42578125" style="166" customWidth="1"/>
    <col min="5889" max="5889" width="4.85546875" style="166" customWidth="1"/>
    <col min="5890" max="5890" width="10.140625" style="166" customWidth="1"/>
    <col min="5891" max="5891" width="10.5703125" style="166" customWidth="1"/>
    <col min="5892" max="5892" width="10.28515625" style="166" customWidth="1"/>
    <col min="5893" max="5893" width="12.85546875" style="166" customWidth="1"/>
    <col min="5894" max="5894" width="6.140625" style="166" customWidth="1"/>
    <col min="5895" max="5895" width="10.5703125" style="166" customWidth="1"/>
    <col min="5896" max="5896" width="11" style="166" customWidth="1"/>
    <col min="5897" max="5897" width="20.5703125" style="166" customWidth="1"/>
    <col min="5898" max="5905" width="11.7109375" style="166" customWidth="1"/>
    <col min="5906" max="5906" width="45.140625" style="166" customWidth="1"/>
    <col min="5907" max="5917" width="11.7109375" style="166" customWidth="1"/>
    <col min="5918" max="6125" width="11.7109375" style="166"/>
    <col min="6126" max="6126" width="4" style="166" customWidth="1"/>
    <col min="6127" max="6127" width="15.85546875" style="166" bestFit="1" customWidth="1"/>
    <col min="6128" max="6128" width="30.7109375" style="166" customWidth="1"/>
    <col min="6129" max="6130" width="32.5703125" style="166" customWidth="1"/>
    <col min="6131" max="6133" width="14.5703125" style="166" customWidth="1"/>
    <col min="6134" max="6134" width="27" style="166" customWidth="1"/>
    <col min="6135" max="6135" width="13.85546875" style="166" customWidth="1"/>
    <col min="6136" max="6136" width="18.28515625" style="166" customWidth="1"/>
    <col min="6137" max="6137" width="16.28515625" style="166" customWidth="1"/>
    <col min="6138" max="6138" width="14" style="166" customWidth="1"/>
    <col min="6139" max="6139" width="16.7109375" style="166" customWidth="1"/>
    <col min="6140" max="6140" width="14.85546875" style="166" customWidth="1"/>
    <col min="6141" max="6141" width="15.42578125" style="166" customWidth="1"/>
    <col min="6142" max="6143" width="6.5703125" style="166" customWidth="1"/>
    <col min="6144" max="6144" width="8.42578125" style="166" customWidth="1"/>
    <col min="6145" max="6145" width="4.85546875" style="166" customWidth="1"/>
    <col min="6146" max="6146" width="10.140625" style="166" customWidth="1"/>
    <col min="6147" max="6147" width="10.5703125" style="166" customWidth="1"/>
    <col min="6148" max="6148" width="10.28515625" style="166" customWidth="1"/>
    <col min="6149" max="6149" width="12.85546875" style="166" customWidth="1"/>
    <col min="6150" max="6150" width="6.140625" style="166" customWidth="1"/>
    <col min="6151" max="6151" width="10.5703125" style="166" customWidth="1"/>
    <col min="6152" max="6152" width="11" style="166" customWidth="1"/>
    <col min="6153" max="6153" width="20.5703125" style="166" customWidth="1"/>
    <col min="6154" max="6161" width="11.7109375" style="166" customWidth="1"/>
    <col min="6162" max="6162" width="45.140625" style="166" customWidth="1"/>
    <col min="6163" max="6173" width="11.7109375" style="166" customWidth="1"/>
    <col min="6174" max="6381" width="11.7109375" style="166"/>
    <col min="6382" max="6382" width="4" style="166" customWidth="1"/>
    <col min="6383" max="6383" width="15.85546875" style="166" bestFit="1" customWidth="1"/>
    <col min="6384" max="6384" width="30.7109375" style="166" customWidth="1"/>
    <col min="6385" max="6386" width="32.5703125" style="166" customWidth="1"/>
    <col min="6387" max="6389" width="14.5703125" style="166" customWidth="1"/>
    <col min="6390" max="6390" width="27" style="166" customWidth="1"/>
    <col min="6391" max="6391" width="13.85546875" style="166" customWidth="1"/>
    <col min="6392" max="6392" width="18.28515625" style="166" customWidth="1"/>
    <col min="6393" max="6393" width="16.28515625" style="166" customWidth="1"/>
    <col min="6394" max="6394" width="14" style="166" customWidth="1"/>
    <col min="6395" max="6395" width="16.7109375" style="166" customWidth="1"/>
    <col min="6396" max="6396" width="14.85546875" style="166" customWidth="1"/>
    <col min="6397" max="6397" width="15.42578125" style="166" customWidth="1"/>
    <col min="6398" max="6399" width="6.5703125" style="166" customWidth="1"/>
    <col min="6400" max="6400" width="8.42578125" style="166" customWidth="1"/>
    <col min="6401" max="6401" width="4.85546875" style="166" customWidth="1"/>
    <col min="6402" max="6402" width="10.140625" style="166" customWidth="1"/>
    <col min="6403" max="6403" width="10.5703125" style="166" customWidth="1"/>
    <col min="6404" max="6404" width="10.28515625" style="166" customWidth="1"/>
    <col min="6405" max="6405" width="12.85546875" style="166" customWidth="1"/>
    <col min="6406" max="6406" width="6.140625" style="166" customWidth="1"/>
    <col min="6407" max="6407" width="10.5703125" style="166" customWidth="1"/>
    <col min="6408" max="6408" width="11" style="166" customWidth="1"/>
    <col min="6409" max="6409" width="20.5703125" style="166" customWidth="1"/>
    <col min="6410" max="6417" width="11.7109375" style="166" customWidth="1"/>
    <col min="6418" max="6418" width="45.140625" style="166" customWidth="1"/>
    <col min="6419" max="6429" width="11.7109375" style="166" customWidth="1"/>
    <col min="6430" max="6637" width="11.7109375" style="166"/>
    <col min="6638" max="6638" width="4" style="166" customWidth="1"/>
    <col min="6639" max="6639" width="15.85546875" style="166" bestFit="1" customWidth="1"/>
    <col min="6640" max="6640" width="30.7109375" style="166" customWidth="1"/>
    <col min="6641" max="6642" width="32.5703125" style="166" customWidth="1"/>
    <col min="6643" max="6645" width="14.5703125" style="166" customWidth="1"/>
    <col min="6646" max="6646" width="27" style="166" customWidth="1"/>
    <col min="6647" max="6647" width="13.85546875" style="166" customWidth="1"/>
    <col min="6648" max="6648" width="18.28515625" style="166" customWidth="1"/>
    <col min="6649" max="6649" width="16.28515625" style="166" customWidth="1"/>
    <col min="6650" max="6650" width="14" style="166" customWidth="1"/>
    <col min="6651" max="6651" width="16.7109375" style="166" customWidth="1"/>
    <col min="6652" max="6652" width="14.85546875" style="166" customWidth="1"/>
    <col min="6653" max="6653" width="15.42578125" style="166" customWidth="1"/>
    <col min="6654" max="6655" width="6.5703125" style="166" customWidth="1"/>
    <col min="6656" max="6656" width="8.42578125" style="166" customWidth="1"/>
    <col min="6657" max="6657" width="4.85546875" style="166" customWidth="1"/>
    <col min="6658" max="6658" width="10.140625" style="166" customWidth="1"/>
    <col min="6659" max="6659" width="10.5703125" style="166" customWidth="1"/>
    <col min="6660" max="6660" width="10.28515625" style="166" customWidth="1"/>
    <col min="6661" max="6661" width="12.85546875" style="166" customWidth="1"/>
    <col min="6662" max="6662" width="6.140625" style="166" customWidth="1"/>
    <col min="6663" max="6663" width="10.5703125" style="166" customWidth="1"/>
    <col min="6664" max="6664" width="11" style="166" customWidth="1"/>
    <col min="6665" max="6665" width="20.5703125" style="166" customWidth="1"/>
    <col min="6666" max="6673" width="11.7109375" style="166" customWidth="1"/>
    <col min="6674" max="6674" width="45.140625" style="166" customWidth="1"/>
    <col min="6675" max="6685" width="11.7109375" style="166" customWidth="1"/>
    <col min="6686" max="6893" width="11.7109375" style="166"/>
    <col min="6894" max="6894" width="4" style="166" customWidth="1"/>
    <col min="6895" max="6895" width="15.85546875" style="166" bestFit="1" customWidth="1"/>
    <col min="6896" max="6896" width="30.7109375" style="166" customWidth="1"/>
    <col min="6897" max="6898" width="32.5703125" style="166" customWidth="1"/>
    <col min="6899" max="6901" width="14.5703125" style="166" customWidth="1"/>
    <col min="6902" max="6902" width="27" style="166" customWidth="1"/>
    <col min="6903" max="6903" width="13.85546875" style="166" customWidth="1"/>
    <col min="6904" max="6904" width="18.28515625" style="166" customWidth="1"/>
    <col min="6905" max="6905" width="16.28515625" style="166" customWidth="1"/>
    <col min="6906" max="6906" width="14" style="166" customWidth="1"/>
    <col min="6907" max="6907" width="16.7109375" style="166" customWidth="1"/>
    <col min="6908" max="6908" width="14.85546875" style="166" customWidth="1"/>
    <col min="6909" max="6909" width="15.42578125" style="166" customWidth="1"/>
    <col min="6910" max="6911" width="6.5703125" style="166" customWidth="1"/>
    <col min="6912" max="6912" width="8.42578125" style="166" customWidth="1"/>
    <col min="6913" max="6913" width="4.85546875" style="166" customWidth="1"/>
    <col min="6914" max="6914" width="10.140625" style="166" customWidth="1"/>
    <col min="6915" max="6915" width="10.5703125" style="166" customWidth="1"/>
    <col min="6916" max="6916" width="10.28515625" style="166" customWidth="1"/>
    <col min="6917" max="6917" width="12.85546875" style="166" customWidth="1"/>
    <col min="6918" max="6918" width="6.140625" style="166" customWidth="1"/>
    <col min="6919" max="6919" width="10.5703125" style="166" customWidth="1"/>
    <col min="6920" max="6920" width="11" style="166" customWidth="1"/>
    <col min="6921" max="6921" width="20.5703125" style="166" customWidth="1"/>
    <col min="6922" max="6929" width="11.7109375" style="166" customWidth="1"/>
    <col min="6930" max="6930" width="45.140625" style="166" customWidth="1"/>
    <col min="6931" max="6941" width="11.7109375" style="166" customWidth="1"/>
    <col min="6942" max="7149" width="11.7109375" style="166"/>
    <col min="7150" max="7150" width="4" style="166" customWidth="1"/>
    <col min="7151" max="7151" width="15.85546875" style="166" bestFit="1" customWidth="1"/>
    <col min="7152" max="7152" width="30.7109375" style="166" customWidth="1"/>
    <col min="7153" max="7154" width="32.5703125" style="166" customWidth="1"/>
    <col min="7155" max="7157" width="14.5703125" style="166" customWidth="1"/>
    <col min="7158" max="7158" width="27" style="166" customWidth="1"/>
    <col min="7159" max="7159" width="13.85546875" style="166" customWidth="1"/>
    <col min="7160" max="7160" width="18.28515625" style="166" customWidth="1"/>
    <col min="7161" max="7161" width="16.28515625" style="166" customWidth="1"/>
    <col min="7162" max="7162" width="14" style="166" customWidth="1"/>
    <col min="7163" max="7163" width="16.7109375" style="166" customWidth="1"/>
    <col min="7164" max="7164" width="14.85546875" style="166" customWidth="1"/>
    <col min="7165" max="7165" width="15.42578125" style="166" customWidth="1"/>
    <col min="7166" max="7167" width="6.5703125" style="166" customWidth="1"/>
    <col min="7168" max="7168" width="8.42578125" style="166" customWidth="1"/>
    <col min="7169" max="7169" width="4.85546875" style="166" customWidth="1"/>
    <col min="7170" max="7170" width="10.140625" style="166" customWidth="1"/>
    <col min="7171" max="7171" width="10.5703125" style="166" customWidth="1"/>
    <col min="7172" max="7172" width="10.28515625" style="166" customWidth="1"/>
    <col min="7173" max="7173" width="12.85546875" style="166" customWidth="1"/>
    <col min="7174" max="7174" width="6.140625" style="166" customWidth="1"/>
    <col min="7175" max="7175" width="10.5703125" style="166" customWidth="1"/>
    <col min="7176" max="7176" width="11" style="166" customWidth="1"/>
    <col min="7177" max="7177" width="20.5703125" style="166" customWidth="1"/>
    <col min="7178" max="7185" width="11.7109375" style="166" customWidth="1"/>
    <col min="7186" max="7186" width="45.140625" style="166" customWidth="1"/>
    <col min="7187" max="7197" width="11.7109375" style="166" customWidth="1"/>
    <col min="7198" max="7405" width="11.7109375" style="166"/>
    <col min="7406" max="7406" width="4" style="166" customWidth="1"/>
    <col min="7407" max="7407" width="15.85546875" style="166" bestFit="1" customWidth="1"/>
    <col min="7408" max="7408" width="30.7109375" style="166" customWidth="1"/>
    <col min="7409" max="7410" width="32.5703125" style="166" customWidth="1"/>
    <col min="7411" max="7413" width="14.5703125" style="166" customWidth="1"/>
    <col min="7414" max="7414" width="27" style="166" customWidth="1"/>
    <col min="7415" max="7415" width="13.85546875" style="166" customWidth="1"/>
    <col min="7416" max="7416" width="18.28515625" style="166" customWidth="1"/>
    <col min="7417" max="7417" width="16.28515625" style="166" customWidth="1"/>
    <col min="7418" max="7418" width="14" style="166" customWidth="1"/>
    <col min="7419" max="7419" width="16.7109375" style="166" customWidth="1"/>
    <col min="7420" max="7420" width="14.85546875" style="166" customWidth="1"/>
    <col min="7421" max="7421" width="15.42578125" style="166" customWidth="1"/>
    <col min="7422" max="7423" width="6.5703125" style="166" customWidth="1"/>
    <col min="7424" max="7424" width="8.42578125" style="166" customWidth="1"/>
    <col min="7425" max="7425" width="4.85546875" style="166" customWidth="1"/>
    <col min="7426" max="7426" width="10.140625" style="166" customWidth="1"/>
    <col min="7427" max="7427" width="10.5703125" style="166" customWidth="1"/>
    <col min="7428" max="7428" width="10.28515625" style="166" customWidth="1"/>
    <col min="7429" max="7429" width="12.85546875" style="166" customWidth="1"/>
    <col min="7430" max="7430" width="6.140625" style="166" customWidth="1"/>
    <col min="7431" max="7431" width="10.5703125" style="166" customWidth="1"/>
    <col min="7432" max="7432" width="11" style="166" customWidth="1"/>
    <col min="7433" max="7433" width="20.5703125" style="166" customWidth="1"/>
    <col min="7434" max="7441" width="11.7109375" style="166" customWidth="1"/>
    <col min="7442" max="7442" width="45.140625" style="166" customWidth="1"/>
    <col min="7443" max="7453" width="11.7109375" style="166" customWidth="1"/>
    <col min="7454" max="7661" width="11.7109375" style="166"/>
    <col min="7662" max="7662" width="4" style="166" customWidth="1"/>
    <col min="7663" max="7663" width="15.85546875" style="166" bestFit="1" customWidth="1"/>
    <col min="7664" max="7664" width="30.7109375" style="166" customWidth="1"/>
    <col min="7665" max="7666" width="32.5703125" style="166" customWidth="1"/>
    <col min="7667" max="7669" width="14.5703125" style="166" customWidth="1"/>
    <col min="7670" max="7670" width="27" style="166" customWidth="1"/>
    <col min="7671" max="7671" width="13.85546875" style="166" customWidth="1"/>
    <col min="7672" max="7672" width="18.28515625" style="166" customWidth="1"/>
    <col min="7673" max="7673" width="16.28515625" style="166" customWidth="1"/>
    <col min="7674" max="7674" width="14" style="166" customWidth="1"/>
    <col min="7675" max="7675" width="16.7109375" style="166" customWidth="1"/>
    <col min="7676" max="7676" width="14.85546875" style="166" customWidth="1"/>
    <col min="7677" max="7677" width="15.42578125" style="166" customWidth="1"/>
    <col min="7678" max="7679" width="6.5703125" style="166" customWidth="1"/>
    <col min="7680" max="7680" width="8.42578125" style="166" customWidth="1"/>
    <col min="7681" max="7681" width="4.85546875" style="166" customWidth="1"/>
    <col min="7682" max="7682" width="10.140625" style="166" customWidth="1"/>
    <col min="7683" max="7683" width="10.5703125" style="166" customWidth="1"/>
    <col min="7684" max="7684" width="10.28515625" style="166" customWidth="1"/>
    <col min="7685" max="7685" width="12.85546875" style="166" customWidth="1"/>
    <col min="7686" max="7686" width="6.140625" style="166" customWidth="1"/>
    <col min="7687" max="7687" width="10.5703125" style="166" customWidth="1"/>
    <col min="7688" max="7688" width="11" style="166" customWidth="1"/>
    <col min="7689" max="7689" width="20.5703125" style="166" customWidth="1"/>
    <col min="7690" max="7697" width="11.7109375" style="166" customWidth="1"/>
    <col min="7698" max="7698" width="45.140625" style="166" customWidth="1"/>
    <col min="7699" max="7709" width="11.7109375" style="166" customWidth="1"/>
    <col min="7710" max="7917" width="11.7109375" style="166"/>
    <col min="7918" max="7918" width="4" style="166" customWidth="1"/>
    <col min="7919" max="7919" width="15.85546875" style="166" bestFit="1" customWidth="1"/>
    <col min="7920" max="7920" width="30.7109375" style="166" customWidth="1"/>
    <col min="7921" max="7922" width="32.5703125" style="166" customWidth="1"/>
    <col min="7923" max="7925" width="14.5703125" style="166" customWidth="1"/>
    <col min="7926" max="7926" width="27" style="166" customWidth="1"/>
    <col min="7927" max="7927" width="13.85546875" style="166" customWidth="1"/>
    <col min="7928" max="7928" width="18.28515625" style="166" customWidth="1"/>
    <col min="7929" max="7929" width="16.28515625" style="166" customWidth="1"/>
    <col min="7930" max="7930" width="14" style="166" customWidth="1"/>
    <col min="7931" max="7931" width="16.7109375" style="166" customWidth="1"/>
    <col min="7932" max="7932" width="14.85546875" style="166" customWidth="1"/>
    <col min="7933" max="7933" width="15.42578125" style="166" customWidth="1"/>
    <col min="7934" max="7935" width="6.5703125" style="166" customWidth="1"/>
    <col min="7936" max="7936" width="8.42578125" style="166" customWidth="1"/>
    <col min="7937" max="7937" width="4.85546875" style="166" customWidth="1"/>
    <col min="7938" max="7938" width="10.140625" style="166" customWidth="1"/>
    <col min="7939" max="7939" width="10.5703125" style="166" customWidth="1"/>
    <col min="7940" max="7940" width="10.28515625" style="166" customWidth="1"/>
    <col min="7941" max="7941" width="12.85546875" style="166" customWidth="1"/>
    <col min="7942" max="7942" width="6.140625" style="166" customWidth="1"/>
    <col min="7943" max="7943" width="10.5703125" style="166" customWidth="1"/>
    <col min="7944" max="7944" width="11" style="166" customWidth="1"/>
    <col min="7945" max="7945" width="20.5703125" style="166" customWidth="1"/>
    <col min="7946" max="7953" width="11.7109375" style="166" customWidth="1"/>
    <col min="7954" max="7954" width="45.140625" style="166" customWidth="1"/>
    <col min="7955" max="7965" width="11.7109375" style="166" customWidth="1"/>
    <col min="7966" max="8173" width="11.7109375" style="166"/>
    <col min="8174" max="8174" width="4" style="166" customWidth="1"/>
    <col min="8175" max="8175" width="15.85546875" style="166" bestFit="1" customWidth="1"/>
    <col min="8176" max="8176" width="30.7109375" style="166" customWidth="1"/>
    <col min="8177" max="8178" width="32.5703125" style="166" customWidth="1"/>
    <col min="8179" max="8181" width="14.5703125" style="166" customWidth="1"/>
    <col min="8182" max="8182" width="27" style="166" customWidth="1"/>
    <col min="8183" max="8183" width="13.85546875" style="166" customWidth="1"/>
    <col min="8184" max="8184" width="18.28515625" style="166" customWidth="1"/>
    <col min="8185" max="8185" width="16.28515625" style="166" customWidth="1"/>
    <col min="8186" max="8186" width="14" style="166" customWidth="1"/>
    <col min="8187" max="8187" width="16.7109375" style="166" customWidth="1"/>
    <col min="8188" max="8188" width="14.85546875" style="166" customWidth="1"/>
    <col min="8189" max="8189" width="15.42578125" style="166" customWidth="1"/>
    <col min="8190" max="8191" width="6.5703125" style="166" customWidth="1"/>
    <col min="8192" max="8192" width="8.42578125" style="166" customWidth="1"/>
    <col min="8193" max="8193" width="4.85546875" style="166" customWidth="1"/>
    <col min="8194" max="8194" width="10.140625" style="166" customWidth="1"/>
    <col min="8195" max="8195" width="10.5703125" style="166" customWidth="1"/>
    <col min="8196" max="8196" width="10.28515625" style="166" customWidth="1"/>
    <col min="8197" max="8197" width="12.85546875" style="166" customWidth="1"/>
    <col min="8198" max="8198" width="6.140625" style="166" customWidth="1"/>
    <col min="8199" max="8199" width="10.5703125" style="166" customWidth="1"/>
    <col min="8200" max="8200" width="11" style="166" customWidth="1"/>
    <col min="8201" max="8201" width="20.5703125" style="166" customWidth="1"/>
    <col min="8202" max="8209" width="11.7109375" style="166" customWidth="1"/>
    <col min="8210" max="8210" width="45.140625" style="166" customWidth="1"/>
    <col min="8211" max="8221" width="11.7109375" style="166" customWidth="1"/>
    <col min="8222" max="8429" width="11.7109375" style="166"/>
    <col min="8430" max="8430" width="4" style="166" customWidth="1"/>
    <col min="8431" max="8431" width="15.85546875" style="166" bestFit="1" customWidth="1"/>
    <col min="8432" max="8432" width="30.7109375" style="166" customWidth="1"/>
    <col min="8433" max="8434" width="32.5703125" style="166" customWidth="1"/>
    <col min="8435" max="8437" width="14.5703125" style="166" customWidth="1"/>
    <col min="8438" max="8438" width="27" style="166" customWidth="1"/>
    <col min="8439" max="8439" width="13.85546875" style="166" customWidth="1"/>
    <col min="8440" max="8440" width="18.28515625" style="166" customWidth="1"/>
    <col min="8441" max="8441" width="16.28515625" style="166" customWidth="1"/>
    <col min="8442" max="8442" width="14" style="166" customWidth="1"/>
    <col min="8443" max="8443" width="16.7109375" style="166" customWidth="1"/>
    <col min="8444" max="8444" width="14.85546875" style="166" customWidth="1"/>
    <col min="8445" max="8445" width="15.42578125" style="166" customWidth="1"/>
    <col min="8446" max="8447" width="6.5703125" style="166" customWidth="1"/>
    <col min="8448" max="8448" width="8.42578125" style="166" customWidth="1"/>
    <col min="8449" max="8449" width="4.85546875" style="166" customWidth="1"/>
    <col min="8450" max="8450" width="10.140625" style="166" customWidth="1"/>
    <col min="8451" max="8451" width="10.5703125" style="166" customWidth="1"/>
    <col min="8452" max="8452" width="10.28515625" style="166" customWidth="1"/>
    <col min="8453" max="8453" width="12.85546875" style="166" customWidth="1"/>
    <col min="8454" max="8454" width="6.140625" style="166" customWidth="1"/>
    <col min="8455" max="8455" width="10.5703125" style="166" customWidth="1"/>
    <col min="8456" max="8456" width="11" style="166" customWidth="1"/>
    <col min="8457" max="8457" width="20.5703125" style="166" customWidth="1"/>
    <col min="8458" max="8465" width="11.7109375" style="166" customWidth="1"/>
    <col min="8466" max="8466" width="45.140625" style="166" customWidth="1"/>
    <col min="8467" max="8477" width="11.7109375" style="166" customWidth="1"/>
    <col min="8478" max="8685" width="11.7109375" style="166"/>
    <col min="8686" max="8686" width="4" style="166" customWidth="1"/>
    <col min="8687" max="8687" width="15.85546875" style="166" bestFit="1" customWidth="1"/>
    <col min="8688" max="8688" width="30.7109375" style="166" customWidth="1"/>
    <col min="8689" max="8690" width="32.5703125" style="166" customWidth="1"/>
    <col min="8691" max="8693" width="14.5703125" style="166" customWidth="1"/>
    <col min="8694" max="8694" width="27" style="166" customWidth="1"/>
    <col min="8695" max="8695" width="13.85546875" style="166" customWidth="1"/>
    <col min="8696" max="8696" width="18.28515625" style="166" customWidth="1"/>
    <col min="8697" max="8697" width="16.28515625" style="166" customWidth="1"/>
    <col min="8698" max="8698" width="14" style="166" customWidth="1"/>
    <col min="8699" max="8699" width="16.7109375" style="166" customWidth="1"/>
    <col min="8700" max="8700" width="14.85546875" style="166" customWidth="1"/>
    <col min="8701" max="8701" width="15.42578125" style="166" customWidth="1"/>
    <col min="8702" max="8703" width="6.5703125" style="166" customWidth="1"/>
    <col min="8704" max="8704" width="8.42578125" style="166" customWidth="1"/>
    <col min="8705" max="8705" width="4.85546875" style="166" customWidth="1"/>
    <col min="8706" max="8706" width="10.140625" style="166" customWidth="1"/>
    <col min="8707" max="8707" width="10.5703125" style="166" customWidth="1"/>
    <col min="8708" max="8708" width="10.28515625" style="166" customWidth="1"/>
    <col min="8709" max="8709" width="12.85546875" style="166" customWidth="1"/>
    <col min="8710" max="8710" width="6.140625" style="166" customWidth="1"/>
    <col min="8711" max="8711" width="10.5703125" style="166" customWidth="1"/>
    <col min="8712" max="8712" width="11" style="166" customWidth="1"/>
    <col min="8713" max="8713" width="20.5703125" style="166" customWidth="1"/>
    <col min="8714" max="8721" width="11.7109375" style="166" customWidth="1"/>
    <col min="8722" max="8722" width="45.140625" style="166" customWidth="1"/>
    <col min="8723" max="8733" width="11.7109375" style="166" customWidth="1"/>
    <col min="8734" max="8941" width="11.7109375" style="166"/>
    <col min="8942" max="8942" width="4" style="166" customWidth="1"/>
    <col min="8943" max="8943" width="15.85546875" style="166" bestFit="1" customWidth="1"/>
    <col min="8944" max="8944" width="30.7109375" style="166" customWidth="1"/>
    <col min="8945" max="8946" width="32.5703125" style="166" customWidth="1"/>
    <col min="8947" max="8949" width="14.5703125" style="166" customWidth="1"/>
    <col min="8950" max="8950" width="27" style="166" customWidth="1"/>
    <col min="8951" max="8951" width="13.85546875" style="166" customWidth="1"/>
    <col min="8952" max="8952" width="18.28515625" style="166" customWidth="1"/>
    <col min="8953" max="8953" width="16.28515625" style="166" customWidth="1"/>
    <col min="8954" max="8954" width="14" style="166" customWidth="1"/>
    <col min="8955" max="8955" width="16.7109375" style="166" customWidth="1"/>
    <col min="8956" max="8956" width="14.85546875" style="166" customWidth="1"/>
    <col min="8957" max="8957" width="15.42578125" style="166" customWidth="1"/>
    <col min="8958" max="8959" width="6.5703125" style="166" customWidth="1"/>
    <col min="8960" max="8960" width="8.42578125" style="166" customWidth="1"/>
    <col min="8961" max="8961" width="4.85546875" style="166" customWidth="1"/>
    <col min="8962" max="8962" width="10.140625" style="166" customWidth="1"/>
    <col min="8963" max="8963" width="10.5703125" style="166" customWidth="1"/>
    <col min="8964" max="8964" width="10.28515625" style="166" customWidth="1"/>
    <col min="8965" max="8965" width="12.85546875" style="166" customWidth="1"/>
    <col min="8966" max="8966" width="6.140625" style="166" customWidth="1"/>
    <col min="8967" max="8967" width="10.5703125" style="166" customWidth="1"/>
    <col min="8968" max="8968" width="11" style="166" customWidth="1"/>
    <col min="8969" max="8969" width="20.5703125" style="166" customWidth="1"/>
    <col min="8970" max="8977" width="11.7109375" style="166" customWidth="1"/>
    <col min="8978" max="8978" width="45.140625" style="166" customWidth="1"/>
    <col min="8979" max="8989" width="11.7109375" style="166" customWidth="1"/>
    <col min="8990" max="9197" width="11.7109375" style="166"/>
    <col min="9198" max="9198" width="4" style="166" customWidth="1"/>
    <col min="9199" max="9199" width="15.85546875" style="166" bestFit="1" customWidth="1"/>
    <col min="9200" max="9200" width="30.7109375" style="166" customWidth="1"/>
    <col min="9201" max="9202" width="32.5703125" style="166" customWidth="1"/>
    <col min="9203" max="9205" width="14.5703125" style="166" customWidth="1"/>
    <col min="9206" max="9206" width="27" style="166" customWidth="1"/>
    <col min="9207" max="9207" width="13.85546875" style="166" customWidth="1"/>
    <col min="9208" max="9208" width="18.28515625" style="166" customWidth="1"/>
    <col min="9209" max="9209" width="16.28515625" style="166" customWidth="1"/>
    <col min="9210" max="9210" width="14" style="166" customWidth="1"/>
    <col min="9211" max="9211" width="16.7109375" style="166" customWidth="1"/>
    <col min="9212" max="9212" width="14.85546875" style="166" customWidth="1"/>
    <col min="9213" max="9213" width="15.42578125" style="166" customWidth="1"/>
    <col min="9214" max="9215" width="6.5703125" style="166" customWidth="1"/>
    <col min="9216" max="9216" width="8.42578125" style="166" customWidth="1"/>
    <col min="9217" max="9217" width="4.85546875" style="166" customWidth="1"/>
    <col min="9218" max="9218" width="10.140625" style="166" customWidth="1"/>
    <col min="9219" max="9219" width="10.5703125" style="166" customWidth="1"/>
    <col min="9220" max="9220" width="10.28515625" style="166" customWidth="1"/>
    <col min="9221" max="9221" width="12.85546875" style="166" customWidth="1"/>
    <col min="9222" max="9222" width="6.140625" style="166" customWidth="1"/>
    <col min="9223" max="9223" width="10.5703125" style="166" customWidth="1"/>
    <col min="9224" max="9224" width="11" style="166" customWidth="1"/>
    <col min="9225" max="9225" width="20.5703125" style="166" customWidth="1"/>
    <col min="9226" max="9233" width="11.7109375" style="166" customWidth="1"/>
    <col min="9234" max="9234" width="45.140625" style="166" customWidth="1"/>
    <col min="9235" max="9245" width="11.7109375" style="166" customWidth="1"/>
    <col min="9246" max="9453" width="11.7109375" style="166"/>
    <col min="9454" max="9454" width="4" style="166" customWidth="1"/>
    <col min="9455" max="9455" width="15.85546875" style="166" bestFit="1" customWidth="1"/>
    <col min="9456" max="9456" width="30.7109375" style="166" customWidth="1"/>
    <col min="9457" max="9458" width="32.5703125" style="166" customWidth="1"/>
    <col min="9459" max="9461" width="14.5703125" style="166" customWidth="1"/>
    <col min="9462" max="9462" width="27" style="166" customWidth="1"/>
    <col min="9463" max="9463" width="13.85546875" style="166" customWidth="1"/>
    <col min="9464" max="9464" width="18.28515625" style="166" customWidth="1"/>
    <col min="9465" max="9465" width="16.28515625" style="166" customWidth="1"/>
    <col min="9466" max="9466" width="14" style="166" customWidth="1"/>
    <col min="9467" max="9467" width="16.7109375" style="166" customWidth="1"/>
    <col min="9468" max="9468" width="14.85546875" style="166" customWidth="1"/>
    <col min="9469" max="9469" width="15.42578125" style="166" customWidth="1"/>
    <col min="9470" max="9471" width="6.5703125" style="166" customWidth="1"/>
    <col min="9472" max="9472" width="8.42578125" style="166" customWidth="1"/>
    <col min="9473" max="9473" width="4.85546875" style="166" customWidth="1"/>
    <col min="9474" max="9474" width="10.140625" style="166" customWidth="1"/>
    <col min="9475" max="9475" width="10.5703125" style="166" customWidth="1"/>
    <col min="9476" max="9476" width="10.28515625" style="166" customWidth="1"/>
    <col min="9477" max="9477" width="12.85546875" style="166" customWidth="1"/>
    <col min="9478" max="9478" width="6.140625" style="166" customWidth="1"/>
    <col min="9479" max="9479" width="10.5703125" style="166" customWidth="1"/>
    <col min="9480" max="9480" width="11" style="166" customWidth="1"/>
    <col min="9481" max="9481" width="20.5703125" style="166" customWidth="1"/>
    <col min="9482" max="9489" width="11.7109375" style="166" customWidth="1"/>
    <col min="9490" max="9490" width="45.140625" style="166" customWidth="1"/>
    <col min="9491" max="9501" width="11.7109375" style="166" customWidth="1"/>
    <col min="9502" max="9709" width="11.7109375" style="166"/>
    <col min="9710" max="9710" width="4" style="166" customWidth="1"/>
    <col min="9711" max="9711" width="15.85546875" style="166" bestFit="1" customWidth="1"/>
    <col min="9712" max="9712" width="30.7109375" style="166" customWidth="1"/>
    <col min="9713" max="9714" width="32.5703125" style="166" customWidth="1"/>
    <col min="9715" max="9717" width="14.5703125" style="166" customWidth="1"/>
    <col min="9718" max="9718" width="27" style="166" customWidth="1"/>
    <col min="9719" max="9719" width="13.85546875" style="166" customWidth="1"/>
    <col min="9720" max="9720" width="18.28515625" style="166" customWidth="1"/>
    <col min="9721" max="9721" width="16.28515625" style="166" customWidth="1"/>
    <col min="9722" max="9722" width="14" style="166" customWidth="1"/>
    <col min="9723" max="9723" width="16.7109375" style="166" customWidth="1"/>
    <col min="9724" max="9724" width="14.85546875" style="166" customWidth="1"/>
    <col min="9725" max="9725" width="15.42578125" style="166" customWidth="1"/>
    <col min="9726" max="9727" width="6.5703125" style="166" customWidth="1"/>
    <col min="9728" max="9728" width="8.42578125" style="166" customWidth="1"/>
    <col min="9729" max="9729" width="4.85546875" style="166" customWidth="1"/>
    <col min="9730" max="9730" width="10.140625" style="166" customWidth="1"/>
    <col min="9731" max="9731" width="10.5703125" style="166" customWidth="1"/>
    <col min="9732" max="9732" width="10.28515625" style="166" customWidth="1"/>
    <col min="9733" max="9733" width="12.85546875" style="166" customWidth="1"/>
    <col min="9734" max="9734" width="6.140625" style="166" customWidth="1"/>
    <col min="9735" max="9735" width="10.5703125" style="166" customWidth="1"/>
    <col min="9736" max="9736" width="11" style="166" customWidth="1"/>
    <col min="9737" max="9737" width="20.5703125" style="166" customWidth="1"/>
    <col min="9738" max="9745" width="11.7109375" style="166" customWidth="1"/>
    <col min="9746" max="9746" width="45.140625" style="166" customWidth="1"/>
    <col min="9747" max="9757" width="11.7109375" style="166" customWidth="1"/>
    <col min="9758" max="9965" width="11.7109375" style="166"/>
    <col min="9966" max="9966" width="4" style="166" customWidth="1"/>
    <col min="9967" max="9967" width="15.85546875" style="166" bestFit="1" customWidth="1"/>
    <col min="9968" max="9968" width="30.7109375" style="166" customWidth="1"/>
    <col min="9969" max="9970" width="32.5703125" style="166" customWidth="1"/>
    <col min="9971" max="9973" width="14.5703125" style="166" customWidth="1"/>
    <col min="9974" max="9974" width="27" style="166" customWidth="1"/>
    <col min="9975" max="9975" width="13.85546875" style="166" customWidth="1"/>
    <col min="9976" max="9976" width="18.28515625" style="166" customWidth="1"/>
    <col min="9977" max="9977" width="16.28515625" style="166" customWidth="1"/>
    <col min="9978" max="9978" width="14" style="166" customWidth="1"/>
    <col min="9979" max="9979" width="16.7109375" style="166" customWidth="1"/>
    <col min="9980" max="9980" width="14.85546875" style="166" customWidth="1"/>
    <col min="9981" max="9981" width="15.42578125" style="166" customWidth="1"/>
    <col min="9982" max="9983" width="6.5703125" style="166" customWidth="1"/>
    <col min="9984" max="9984" width="8.42578125" style="166" customWidth="1"/>
    <col min="9985" max="9985" width="4.85546875" style="166" customWidth="1"/>
    <col min="9986" max="9986" width="10.140625" style="166" customWidth="1"/>
    <col min="9987" max="9987" width="10.5703125" style="166" customWidth="1"/>
    <col min="9988" max="9988" width="10.28515625" style="166" customWidth="1"/>
    <col min="9989" max="9989" width="12.85546875" style="166" customWidth="1"/>
    <col min="9990" max="9990" width="6.140625" style="166" customWidth="1"/>
    <col min="9991" max="9991" width="10.5703125" style="166" customWidth="1"/>
    <col min="9992" max="9992" width="11" style="166" customWidth="1"/>
    <col min="9993" max="9993" width="20.5703125" style="166" customWidth="1"/>
    <col min="9994" max="10001" width="11.7109375" style="166" customWidth="1"/>
    <col min="10002" max="10002" width="45.140625" style="166" customWidth="1"/>
    <col min="10003" max="10013" width="11.7109375" style="166" customWidth="1"/>
    <col min="10014" max="10221" width="11.7109375" style="166"/>
    <col min="10222" max="10222" width="4" style="166" customWidth="1"/>
    <col min="10223" max="10223" width="15.85546875" style="166" bestFit="1" customWidth="1"/>
    <col min="10224" max="10224" width="30.7109375" style="166" customWidth="1"/>
    <col min="10225" max="10226" width="32.5703125" style="166" customWidth="1"/>
    <col min="10227" max="10229" width="14.5703125" style="166" customWidth="1"/>
    <col min="10230" max="10230" width="27" style="166" customWidth="1"/>
    <col min="10231" max="10231" width="13.85546875" style="166" customWidth="1"/>
    <col min="10232" max="10232" width="18.28515625" style="166" customWidth="1"/>
    <col min="10233" max="10233" width="16.28515625" style="166" customWidth="1"/>
    <col min="10234" max="10234" width="14" style="166" customWidth="1"/>
    <col min="10235" max="10235" width="16.7109375" style="166" customWidth="1"/>
    <col min="10236" max="10236" width="14.85546875" style="166" customWidth="1"/>
    <col min="10237" max="10237" width="15.42578125" style="166" customWidth="1"/>
    <col min="10238" max="10239" width="6.5703125" style="166" customWidth="1"/>
    <col min="10240" max="10240" width="8.42578125" style="166" customWidth="1"/>
    <col min="10241" max="10241" width="4.85546875" style="166" customWidth="1"/>
    <col min="10242" max="10242" width="10.140625" style="166" customWidth="1"/>
    <col min="10243" max="10243" width="10.5703125" style="166" customWidth="1"/>
    <col min="10244" max="10244" width="10.28515625" style="166" customWidth="1"/>
    <col min="10245" max="10245" width="12.85546875" style="166" customWidth="1"/>
    <col min="10246" max="10246" width="6.140625" style="166" customWidth="1"/>
    <col min="10247" max="10247" width="10.5703125" style="166" customWidth="1"/>
    <col min="10248" max="10248" width="11" style="166" customWidth="1"/>
    <col min="10249" max="10249" width="20.5703125" style="166" customWidth="1"/>
    <col min="10250" max="10257" width="11.7109375" style="166" customWidth="1"/>
    <col min="10258" max="10258" width="45.140625" style="166" customWidth="1"/>
    <col min="10259" max="10269" width="11.7109375" style="166" customWidth="1"/>
    <col min="10270" max="10477" width="11.7109375" style="166"/>
    <col min="10478" max="10478" width="4" style="166" customWidth="1"/>
    <col min="10479" max="10479" width="15.85546875" style="166" bestFit="1" customWidth="1"/>
    <col min="10480" max="10480" width="30.7109375" style="166" customWidth="1"/>
    <col min="10481" max="10482" width="32.5703125" style="166" customWidth="1"/>
    <col min="10483" max="10485" width="14.5703125" style="166" customWidth="1"/>
    <col min="10486" max="10486" width="27" style="166" customWidth="1"/>
    <col min="10487" max="10487" width="13.85546875" style="166" customWidth="1"/>
    <col min="10488" max="10488" width="18.28515625" style="166" customWidth="1"/>
    <col min="10489" max="10489" width="16.28515625" style="166" customWidth="1"/>
    <col min="10490" max="10490" width="14" style="166" customWidth="1"/>
    <col min="10491" max="10491" width="16.7109375" style="166" customWidth="1"/>
    <col min="10492" max="10492" width="14.85546875" style="166" customWidth="1"/>
    <col min="10493" max="10493" width="15.42578125" style="166" customWidth="1"/>
    <col min="10494" max="10495" width="6.5703125" style="166" customWidth="1"/>
    <col min="10496" max="10496" width="8.42578125" style="166" customWidth="1"/>
    <col min="10497" max="10497" width="4.85546875" style="166" customWidth="1"/>
    <col min="10498" max="10498" width="10.140625" style="166" customWidth="1"/>
    <col min="10499" max="10499" width="10.5703125" style="166" customWidth="1"/>
    <col min="10500" max="10500" width="10.28515625" style="166" customWidth="1"/>
    <col min="10501" max="10501" width="12.85546875" style="166" customWidth="1"/>
    <col min="10502" max="10502" width="6.140625" style="166" customWidth="1"/>
    <col min="10503" max="10503" width="10.5703125" style="166" customWidth="1"/>
    <col min="10504" max="10504" width="11" style="166" customWidth="1"/>
    <col min="10505" max="10505" width="20.5703125" style="166" customWidth="1"/>
    <col min="10506" max="10513" width="11.7109375" style="166" customWidth="1"/>
    <col min="10514" max="10514" width="45.140625" style="166" customWidth="1"/>
    <col min="10515" max="10525" width="11.7109375" style="166" customWidth="1"/>
    <col min="10526" max="10733" width="11.7109375" style="166"/>
    <col min="10734" max="10734" width="4" style="166" customWidth="1"/>
    <col min="10735" max="10735" width="15.85546875" style="166" bestFit="1" customWidth="1"/>
    <col min="10736" max="10736" width="30.7109375" style="166" customWidth="1"/>
    <col min="10737" max="10738" width="32.5703125" style="166" customWidth="1"/>
    <col min="10739" max="10741" width="14.5703125" style="166" customWidth="1"/>
    <col min="10742" max="10742" width="27" style="166" customWidth="1"/>
    <col min="10743" max="10743" width="13.85546875" style="166" customWidth="1"/>
    <col min="10744" max="10744" width="18.28515625" style="166" customWidth="1"/>
    <col min="10745" max="10745" width="16.28515625" style="166" customWidth="1"/>
    <col min="10746" max="10746" width="14" style="166" customWidth="1"/>
    <col min="10747" max="10747" width="16.7109375" style="166" customWidth="1"/>
    <col min="10748" max="10748" width="14.85546875" style="166" customWidth="1"/>
    <col min="10749" max="10749" width="15.42578125" style="166" customWidth="1"/>
    <col min="10750" max="10751" width="6.5703125" style="166" customWidth="1"/>
    <col min="10752" max="10752" width="8.42578125" style="166" customWidth="1"/>
    <col min="10753" max="10753" width="4.85546875" style="166" customWidth="1"/>
    <col min="10754" max="10754" width="10.140625" style="166" customWidth="1"/>
    <col min="10755" max="10755" width="10.5703125" style="166" customWidth="1"/>
    <col min="10756" max="10756" width="10.28515625" style="166" customWidth="1"/>
    <col min="10757" max="10757" width="12.85546875" style="166" customWidth="1"/>
    <col min="10758" max="10758" width="6.140625" style="166" customWidth="1"/>
    <col min="10759" max="10759" width="10.5703125" style="166" customWidth="1"/>
    <col min="10760" max="10760" width="11" style="166" customWidth="1"/>
    <col min="10761" max="10761" width="20.5703125" style="166" customWidth="1"/>
    <col min="10762" max="10769" width="11.7109375" style="166" customWidth="1"/>
    <col min="10770" max="10770" width="45.140625" style="166" customWidth="1"/>
    <col min="10771" max="10781" width="11.7109375" style="166" customWidth="1"/>
    <col min="10782" max="10989" width="11.7109375" style="166"/>
    <col min="10990" max="10990" width="4" style="166" customWidth="1"/>
    <col min="10991" max="10991" width="15.85546875" style="166" bestFit="1" customWidth="1"/>
    <col min="10992" max="10992" width="30.7109375" style="166" customWidth="1"/>
    <col min="10993" max="10994" width="32.5703125" style="166" customWidth="1"/>
    <col min="10995" max="10997" width="14.5703125" style="166" customWidth="1"/>
    <col min="10998" max="10998" width="27" style="166" customWidth="1"/>
    <col min="10999" max="10999" width="13.85546875" style="166" customWidth="1"/>
    <col min="11000" max="11000" width="18.28515625" style="166" customWidth="1"/>
    <col min="11001" max="11001" width="16.28515625" style="166" customWidth="1"/>
    <col min="11002" max="11002" width="14" style="166" customWidth="1"/>
    <col min="11003" max="11003" width="16.7109375" style="166" customWidth="1"/>
    <col min="11004" max="11004" width="14.85546875" style="166" customWidth="1"/>
    <col min="11005" max="11005" width="15.42578125" style="166" customWidth="1"/>
    <col min="11006" max="11007" width="6.5703125" style="166" customWidth="1"/>
    <col min="11008" max="11008" width="8.42578125" style="166" customWidth="1"/>
    <col min="11009" max="11009" width="4.85546875" style="166" customWidth="1"/>
    <col min="11010" max="11010" width="10.140625" style="166" customWidth="1"/>
    <col min="11011" max="11011" width="10.5703125" style="166" customWidth="1"/>
    <col min="11012" max="11012" width="10.28515625" style="166" customWidth="1"/>
    <col min="11013" max="11013" width="12.85546875" style="166" customWidth="1"/>
    <col min="11014" max="11014" width="6.140625" style="166" customWidth="1"/>
    <col min="11015" max="11015" width="10.5703125" style="166" customWidth="1"/>
    <col min="11016" max="11016" width="11" style="166" customWidth="1"/>
    <col min="11017" max="11017" width="20.5703125" style="166" customWidth="1"/>
    <col min="11018" max="11025" width="11.7109375" style="166" customWidth="1"/>
    <col min="11026" max="11026" width="45.140625" style="166" customWidth="1"/>
    <col min="11027" max="11037" width="11.7109375" style="166" customWidth="1"/>
    <col min="11038" max="11245" width="11.7109375" style="166"/>
    <col min="11246" max="11246" width="4" style="166" customWidth="1"/>
    <col min="11247" max="11247" width="15.85546875" style="166" bestFit="1" customWidth="1"/>
    <col min="11248" max="11248" width="30.7109375" style="166" customWidth="1"/>
    <col min="11249" max="11250" width="32.5703125" style="166" customWidth="1"/>
    <col min="11251" max="11253" width="14.5703125" style="166" customWidth="1"/>
    <col min="11254" max="11254" width="27" style="166" customWidth="1"/>
    <col min="11255" max="11255" width="13.85546875" style="166" customWidth="1"/>
    <col min="11256" max="11256" width="18.28515625" style="166" customWidth="1"/>
    <col min="11257" max="11257" width="16.28515625" style="166" customWidth="1"/>
    <col min="11258" max="11258" width="14" style="166" customWidth="1"/>
    <col min="11259" max="11259" width="16.7109375" style="166" customWidth="1"/>
    <col min="11260" max="11260" width="14.85546875" style="166" customWidth="1"/>
    <col min="11261" max="11261" width="15.42578125" style="166" customWidth="1"/>
    <col min="11262" max="11263" width="6.5703125" style="166" customWidth="1"/>
    <col min="11264" max="11264" width="8.42578125" style="166" customWidth="1"/>
    <col min="11265" max="11265" width="4.85546875" style="166" customWidth="1"/>
    <col min="11266" max="11266" width="10.140625" style="166" customWidth="1"/>
    <col min="11267" max="11267" width="10.5703125" style="166" customWidth="1"/>
    <col min="11268" max="11268" width="10.28515625" style="166" customWidth="1"/>
    <col min="11269" max="11269" width="12.85546875" style="166" customWidth="1"/>
    <col min="11270" max="11270" width="6.140625" style="166" customWidth="1"/>
    <col min="11271" max="11271" width="10.5703125" style="166" customWidth="1"/>
    <col min="11272" max="11272" width="11" style="166" customWidth="1"/>
    <col min="11273" max="11273" width="20.5703125" style="166" customWidth="1"/>
    <col min="11274" max="11281" width="11.7109375" style="166" customWidth="1"/>
    <col min="11282" max="11282" width="45.140625" style="166" customWidth="1"/>
    <col min="11283" max="11293" width="11.7109375" style="166" customWidth="1"/>
    <col min="11294" max="11501" width="11.7109375" style="166"/>
    <col min="11502" max="11502" width="4" style="166" customWidth="1"/>
    <col min="11503" max="11503" width="15.85546875" style="166" bestFit="1" customWidth="1"/>
    <col min="11504" max="11504" width="30.7109375" style="166" customWidth="1"/>
    <col min="11505" max="11506" width="32.5703125" style="166" customWidth="1"/>
    <col min="11507" max="11509" width="14.5703125" style="166" customWidth="1"/>
    <col min="11510" max="11510" width="27" style="166" customWidth="1"/>
    <col min="11511" max="11511" width="13.85546875" style="166" customWidth="1"/>
    <col min="11512" max="11512" width="18.28515625" style="166" customWidth="1"/>
    <col min="11513" max="11513" width="16.28515625" style="166" customWidth="1"/>
    <col min="11514" max="11514" width="14" style="166" customWidth="1"/>
    <col min="11515" max="11515" width="16.7109375" style="166" customWidth="1"/>
    <col min="11516" max="11516" width="14.85546875" style="166" customWidth="1"/>
    <col min="11517" max="11517" width="15.42578125" style="166" customWidth="1"/>
    <col min="11518" max="11519" width="6.5703125" style="166" customWidth="1"/>
    <col min="11520" max="11520" width="8.42578125" style="166" customWidth="1"/>
    <col min="11521" max="11521" width="4.85546875" style="166" customWidth="1"/>
    <col min="11522" max="11522" width="10.140625" style="166" customWidth="1"/>
    <col min="11523" max="11523" width="10.5703125" style="166" customWidth="1"/>
    <col min="11524" max="11524" width="10.28515625" style="166" customWidth="1"/>
    <col min="11525" max="11525" width="12.85546875" style="166" customWidth="1"/>
    <col min="11526" max="11526" width="6.140625" style="166" customWidth="1"/>
    <col min="11527" max="11527" width="10.5703125" style="166" customWidth="1"/>
    <col min="11528" max="11528" width="11" style="166" customWidth="1"/>
    <col min="11529" max="11529" width="20.5703125" style="166" customWidth="1"/>
    <col min="11530" max="11537" width="11.7109375" style="166" customWidth="1"/>
    <col min="11538" max="11538" width="45.140625" style="166" customWidth="1"/>
    <col min="11539" max="11549" width="11.7109375" style="166" customWidth="1"/>
    <col min="11550" max="11757" width="11.7109375" style="166"/>
    <col min="11758" max="11758" width="4" style="166" customWidth="1"/>
    <col min="11759" max="11759" width="15.85546875" style="166" bestFit="1" customWidth="1"/>
    <col min="11760" max="11760" width="30.7109375" style="166" customWidth="1"/>
    <col min="11761" max="11762" width="32.5703125" style="166" customWidth="1"/>
    <col min="11763" max="11765" width="14.5703125" style="166" customWidth="1"/>
    <col min="11766" max="11766" width="27" style="166" customWidth="1"/>
    <col min="11767" max="11767" width="13.85546875" style="166" customWidth="1"/>
    <col min="11768" max="11768" width="18.28515625" style="166" customWidth="1"/>
    <col min="11769" max="11769" width="16.28515625" style="166" customWidth="1"/>
    <col min="11770" max="11770" width="14" style="166" customWidth="1"/>
    <col min="11771" max="11771" width="16.7109375" style="166" customWidth="1"/>
    <col min="11772" max="11772" width="14.85546875" style="166" customWidth="1"/>
    <col min="11773" max="11773" width="15.42578125" style="166" customWidth="1"/>
    <col min="11774" max="11775" width="6.5703125" style="166" customWidth="1"/>
    <col min="11776" max="11776" width="8.42578125" style="166" customWidth="1"/>
    <col min="11777" max="11777" width="4.85546875" style="166" customWidth="1"/>
    <col min="11778" max="11778" width="10.140625" style="166" customWidth="1"/>
    <col min="11779" max="11779" width="10.5703125" style="166" customWidth="1"/>
    <col min="11780" max="11780" width="10.28515625" style="166" customWidth="1"/>
    <col min="11781" max="11781" width="12.85546875" style="166" customWidth="1"/>
    <col min="11782" max="11782" width="6.140625" style="166" customWidth="1"/>
    <col min="11783" max="11783" width="10.5703125" style="166" customWidth="1"/>
    <col min="11784" max="11784" width="11" style="166" customWidth="1"/>
    <col min="11785" max="11785" width="20.5703125" style="166" customWidth="1"/>
    <col min="11786" max="11793" width="11.7109375" style="166" customWidth="1"/>
    <col min="11794" max="11794" width="45.140625" style="166" customWidth="1"/>
    <col min="11795" max="11805" width="11.7109375" style="166" customWidth="1"/>
    <col min="11806" max="12013" width="11.7109375" style="166"/>
    <col min="12014" max="12014" width="4" style="166" customWidth="1"/>
    <col min="12015" max="12015" width="15.85546875" style="166" bestFit="1" customWidth="1"/>
    <col min="12016" max="12016" width="30.7109375" style="166" customWidth="1"/>
    <col min="12017" max="12018" width="32.5703125" style="166" customWidth="1"/>
    <col min="12019" max="12021" width="14.5703125" style="166" customWidth="1"/>
    <col min="12022" max="12022" width="27" style="166" customWidth="1"/>
    <col min="12023" max="12023" width="13.85546875" style="166" customWidth="1"/>
    <col min="12024" max="12024" width="18.28515625" style="166" customWidth="1"/>
    <col min="12025" max="12025" width="16.28515625" style="166" customWidth="1"/>
    <col min="12026" max="12026" width="14" style="166" customWidth="1"/>
    <col min="12027" max="12027" width="16.7109375" style="166" customWidth="1"/>
    <col min="12028" max="12028" width="14.85546875" style="166" customWidth="1"/>
    <col min="12029" max="12029" width="15.42578125" style="166" customWidth="1"/>
    <col min="12030" max="12031" width="6.5703125" style="166" customWidth="1"/>
    <col min="12032" max="12032" width="8.42578125" style="166" customWidth="1"/>
    <col min="12033" max="12033" width="4.85546875" style="166" customWidth="1"/>
    <col min="12034" max="12034" width="10.140625" style="166" customWidth="1"/>
    <col min="12035" max="12035" width="10.5703125" style="166" customWidth="1"/>
    <col min="12036" max="12036" width="10.28515625" style="166" customWidth="1"/>
    <col min="12037" max="12037" width="12.85546875" style="166" customWidth="1"/>
    <col min="12038" max="12038" width="6.140625" style="166" customWidth="1"/>
    <col min="12039" max="12039" width="10.5703125" style="166" customWidth="1"/>
    <col min="12040" max="12040" width="11" style="166" customWidth="1"/>
    <col min="12041" max="12041" width="20.5703125" style="166" customWidth="1"/>
    <col min="12042" max="12049" width="11.7109375" style="166" customWidth="1"/>
    <col min="12050" max="12050" width="45.140625" style="166" customWidth="1"/>
    <col min="12051" max="12061" width="11.7109375" style="166" customWidth="1"/>
    <col min="12062" max="12269" width="11.7109375" style="166"/>
    <col min="12270" max="12270" width="4" style="166" customWidth="1"/>
    <col min="12271" max="12271" width="15.85546875" style="166" bestFit="1" customWidth="1"/>
    <col min="12272" max="12272" width="30.7109375" style="166" customWidth="1"/>
    <col min="12273" max="12274" width="32.5703125" style="166" customWidth="1"/>
    <col min="12275" max="12277" width="14.5703125" style="166" customWidth="1"/>
    <col min="12278" max="12278" width="27" style="166" customWidth="1"/>
    <col min="12279" max="12279" width="13.85546875" style="166" customWidth="1"/>
    <col min="12280" max="12280" width="18.28515625" style="166" customWidth="1"/>
    <col min="12281" max="12281" width="16.28515625" style="166" customWidth="1"/>
    <col min="12282" max="12282" width="14" style="166" customWidth="1"/>
    <col min="12283" max="12283" width="16.7109375" style="166" customWidth="1"/>
    <col min="12284" max="12284" width="14.85546875" style="166" customWidth="1"/>
    <col min="12285" max="12285" width="15.42578125" style="166" customWidth="1"/>
    <col min="12286" max="12287" width="6.5703125" style="166" customWidth="1"/>
    <col min="12288" max="12288" width="8.42578125" style="166" customWidth="1"/>
    <col min="12289" max="12289" width="4.85546875" style="166" customWidth="1"/>
    <col min="12290" max="12290" width="10.140625" style="166" customWidth="1"/>
    <col min="12291" max="12291" width="10.5703125" style="166" customWidth="1"/>
    <col min="12292" max="12292" width="10.28515625" style="166" customWidth="1"/>
    <col min="12293" max="12293" width="12.85546875" style="166" customWidth="1"/>
    <col min="12294" max="12294" width="6.140625" style="166" customWidth="1"/>
    <col min="12295" max="12295" width="10.5703125" style="166" customWidth="1"/>
    <col min="12296" max="12296" width="11" style="166" customWidth="1"/>
    <col min="12297" max="12297" width="20.5703125" style="166" customWidth="1"/>
    <col min="12298" max="12305" width="11.7109375" style="166" customWidth="1"/>
    <col min="12306" max="12306" width="45.140625" style="166" customWidth="1"/>
    <col min="12307" max="12317" width="11.7109375" style="166" customWidth="1"/>
    <col min="12318" max="12525" width="11.7109375" style="166"/>
    <col min="12526" max="12526" width="4" style="166" customWidth="1"/>
    <col min="12527" max="12527" width="15.85546875" style="166" bestFit="1" customWidth="1"/>
    <col min="12528" max="12528" width="30.7109375" style="166" customWidth="1"/>
    <col min="12529" max="12530" width="32.5703125" style="166" customWidth="1"/>
    <col min="12531" max="12533" width="14.5703125" style="166" customWidth="1"/>
    <col min="12534" max="12534" width="27" style="166" customWidth="1"/>
    <col min="12535" max="12535" width="13.85546875" style="166" customWidth="1"/>
    <col min="12536" max="12536" width="18.28515625" style="166" customWidth="1"/>
    <col min="12537" max="12537" width="16.28515625" style="166" customWidth="1"/>
    <col min="12538" max="12538" width="14" style="166" customWidth="1"/>
    <col min="12539" max="12539" width="16.7109375" style="166" customWidth="1"/>
    <col min="12540" max="12540" width="14.85546875" style="166" customWidth="1"/>
    <col min="12541" max="12541" width="15.42578125" style="166" customWidth="1"/>
    <col min="12542" max="12543" width="6.5703125" style="166" customWidth="1"/>
    <col min="12544" max="12544" width="8.42578125" style="166" customWidth="1"/>
    <col min="12545" max="12545" width="4.85546875" style="166" customWidth="1"/>
    <col min="12546" max="12546" width="10.140625" style="166" customWidth="1"/>
    <col min="12547" max="12547" width="10.5703125" style="166" customWidth="1"/>
    <col min="12548" max="12548" width="10.28515625" style="166" customWidth="1"/>
    <col min="12549" max="12549" width="12.85546875" style="166" customWidth="1"/>
    <col min="12550" max="12550" width="6.140625" style="166" customWidth="1"/>
    <col min="12551" max="12551" width="10.5703125" style="166" customWidth="1"/>
    <col min="12552" max="12552" width="11" style="166" customWidth="1"/>
    <col min="12553" max="12553" width="20.5703125" style="166" customWidth="1"/>
    <col min="12554" max="12561" width="11.7109375" style="166" customWidth="1"/>
    <col min="12562" max="12562" width="45.140625" style="166" customWidth="1"/>
    <col min="12563" max="12573" width="11.7109375" style="166" customWidth="1"/>
    <col min="12574" max="12781" width="11.7109375" style="166"/>
    <col min="12782" max="12782" width="4" style="166" customWidth="1"/>
    <col min="12783" max="12783" width="15.85546875" style="166" bestFit="1" customWidth="1"/>
    <col min="12784" max="12784" width="30.7109375" style="166" customWidth="1"/>
    <col min="12785" max="12786" width="32.5703125" style="166" customWidth="1"/>
    <col min="12787" max="12789" width="14.5703125" style="166" customWidth="1"/>
    <col min="12790" max="12790" width="27" style="166" customWidth="1"/>
    <col min="12791" max="12791" width="13.85546875" style="166" customWidth="1"/>
    <col min="12792" max="12792" width="18.28515625" style="166" customWidth="1"/>
    <col min="12793" max="12793" width="16.28515625" style="166" customWidth="1"/>
    <col min="12794" max="12794" width="14" style="166" customWidth="1"/>
    <col min="12795" max="12795" width="16.7109375" style="166" customWidth="1"/>
    <col min="12796" max="12796" width="14.85546875" style="166" customWidth="1"/>
    <col min="12797" max="12797" width="15.42578125" style="166" customWidth="1"/>
    <col min="12798" max="12799" width="6.5703125" style="166" customWidth="1"/>
    <col min="12800" max="12800" width="8.42578125" style="166" customWidth="1"/>
    <col min="12801" max="12801" width="4.85546875" style="166" customWidth="1"/>
    <col min="12802" max="12802" width="10.140625" style="166" customWidth="1"/>
    <col min="12803" max="12803" width="10.5703125" style="166" customWidth="1"/>
    <col min="12804" max="12804" width="10.28515625" style="166" customWidth="1"/>
    <col min="12805" max="12805" width="12.85546875" style="166" customWidth="1"/>
    <col min="12806" max="12806" width="6.140625" style="166" customWidth="1"/>
    <col min="12807" max="12807" width="10.5703125" style="166" customWidth="1"/>
    <col min="12808" max="12808" width="11" style="166" customWidth="1"/>
    <col min="12809" max="12809" width="20.5703125" style="166" customWidth="1"/>
    <col min="12810" max="12817" width="11.7109375" style="166" customWidth="1"/>
    <col min="12818" max="12818" width="45.140625" style="166" customWidth="1"/>
    <col min="12819" max="12829" width="11.7109375" style="166" customWidth="1"/>
    <col min="12830" max="13037" width="11.7109375" style="166"/>
    <col min="13038" max="13038" width="4" style="166" customWidth="1"/>
    <col min="13039" max="13039" width="15.85546875" style="166" bestFit="1" customWidth="1"/>
    <col min="13040" max="13040" width="30.7109375" style="166" customWidth="1"/>
    <col min="13041" max="13042" width="32.5703125" style="166" customWidth="1"/>
    <col min="13043" max="13045" width="14.5703125" style="166" customWidth="1"/>
    <col min="13046" max="13046" width="27" style="166" customWidth="1"/>
    <col min="13047" max="13047" width="13.85546875" style="166" customWidth="1"/>
    <col min="13048" max="13048" width="18.28515625" style="166" customWidth="1"/>
    <col min="13049" max="13049" width="16.28515625" style="166" customWidth="1"/>
    <col min="13050" max="13050" width="14" style="166" customWidth="1"/>
    <col min="13051" max="13051" width="16.7109375" style="166" customWidth="1"/>
    <col min="13052" max="13052" width="14.85546875" style="166" customWidth="1"/>
    <col min="13053" max="13053" width="15.42578125" style="166" customWidth="1"/>
    <col min="13054" max="13055" width="6.5703125" style="166" customWidth="1"/>
    <col min="13056" max="13056" width="8.42578125" style="166" customWidth="1"/>
    <col min="13057" max="13057" width="4.85546875" style="166" customWidth="1"/>
    <col min="13058" max="13058" width="10.140625" style="166" customWidth="1"/>
    <col min="13059" max="13059" width="10.5703125" style="166" customWidth="1"/>
    <col min="13060" max="13060" width="10.28515625" style="166" customWidth="1"/>
    <col min="13061" max="13061" width="12.85546875" style="166" customWidth="1"/>
    <col min="13062" max="13062" width="6.140625" style="166" customWidth="1"/>
    <col min="13063" max="13063" width="10.5703125" style="166" customWidth="1"/>
    <col min="13064" max="13064" width="11" style="166" customWidth="1"/>
    <col min="13065" max="13065" width="20.5703125" style="166" customWidth="1"/>
    <col min="13066" max="13073" width="11.7109375" style="166" customWidth="1"/>
    <col min="13074" max="13074" width="45.140625" style="166" customWidth="1"/>
    <col min="13075" max="13085" width="11.7109375" style="166" customWidth="1"/>
    <col min="13086" max="13293" width="11.7109375" style="166"/>
    <col min="13294" max="13294" width="4" style="166" customWidth="1"/>
    <col min="13295" max="13295" width="15.85546875" style="166" bestFit="1" customWidth="1"/>
    <col min="13296" max="13296" width="30.7109375" style="166" customWidth="1"/>
    <col min="13297" max="13298" width="32.5703125" style="166" customWidth="1"/>
    <col min="13299" max="13301" width="14.5703125" style="166" customWidth="1"/>
    <col min="13302" max="13302" width="27" style="166" customWidth="1"/>
    <col min="13303" max="13303" width="13.85546875" style="166" customWidth="1"/>
    <col min="13304" max="13304" width="18.28515625" style="166" customWidth="1"/>
    <col min="13305" max="13305" width="16.28515625" style="166" customWidth="1"/>
    <col min="13306" max="13306" width="14" style="166" customWidth="1"/>
    <col min="13307" max="13307" width="16.7109375" style="166" customWidth="1"/>
    <col min="13308" max="13308" width="14.85546875" style="166" customWidth="1"/>
    <col min="13309" max="13309" width="15.42578125" style="166" customWidth="1"/>
    <col min="13310" max="13311" width="6.5703125" style="166" customWidth="1"/>
    <col min="13312" max="13312" width="8.42578125" style="166" customWidth="1"/>
    <col min="13313" max="13313" width="4.85546875" style="166" customWidth="1"/>
    <col min="13314" max="13314" width="10.140625" style="166" customWidth="1"/>
    <col min="13315" max="13315" width="10.5703125" style="166" customWidth="1"/>
    <col min="13316" max="13316" width="10.28515625" style="166" customWidth="1"/>
    <col min="13317" max="13317" width="12.85546875" style="166" customWidth="1"/>
    <col min="13318" max="13318" width="6.140625" style="166" customWidth="1"/>
    <col min="13319" max="13319" width="10.5703125" style="166" customWidth="1"/>
    <col min="13320" max="13320" width="11" style="166" customWidth="1"/>
    <col min="13321" max="13321" width="20.5703125" style="166" customWidth="1"/>
    <col min="13322" max="13329" width="11.7109375" style="166" customWidth="1"/>
    <col min="13330" max="13330" width="45.140625" style="166" customWidth="1"/>
    <col min="13331" max="13341" width="11.7109375" style="166" customWidth="1"/>
    <col min="13342" max="13549" width="11.7109375" style="166"/>
    <col min="13550" max="13550" width="4" style="166" customWidth="1"/>
    <col min="13551" max="13551" width="15.85546875" style="166" bestFit="1" customWidth="1"/>
    <col min="13552" max="13552" width="30.7109375" style="166" customWidth="1"/>
    <col min="13553" max="13554" width="32.5703125" style="166" customWidth="1"/>
    <col min="13555" max="13557" width="14.5703125" style="166" customWidth="1"/>
    <col min="13558" max="13558" width="27" style="166" customWidth="1"/>
    <col min="13559" max="13559" width="13.85546875" style="166" customWidth="1"/>
    <col min="13560" max="13560" width="18.28515625" style="166" customWidth="1"/>
    <col min="13561" max="13561" width="16.28515625" style="166" customWidth="1"/>
    <col min="13562" max="13562" width="14" style="166" customWidth="1"/>
    <col min="13563" max="13563" width="16.7109375" style="166" customWidth="1"/>
    <col min="13564" max="13564" width="14.85546875" style="166" customWidth="1"/>
    <col min="13565" max="13565" width="15.42578125" style="166" customWidth="1"/>
    <col min="13566" max="13567" width="6.5703125" style="166" customWidth="1"/>
    <col min="13568" max="13568" width="8.42578125" style="166" customWidth="1"/>
    <col min="13569" max="13569" width="4.85546875" style="166" customWidth="1"/>
    <col min="13570" max="13570" width="10.140625" style="166" customWidth="1"/>
    <col min="13571" max="13571" width="10.5703125" style="166" customWidth="1"/>
    <col min="13572" max="13572" width="10.28515625" style="166" customWidth="1"/>
    <col min="13573" max="13573" width="12.85546875" style="166" customWidth="1"/>
    <col min="13574" max="13574" width="6.140625" style="166" customWidth="1"/>
    <col min="13575" max="13575" width="10.5703125" style="166" customWidth="1"/>
    <col min="13576" max="13576" width="11" style="166" customWidth="1"/>
    <col min="13577" max="13577" width="20.5703125" style="166" customWidth="1"/>
    <col min="13578" max="13585" width="11.7109375" style="166" customWidth="1"/>
    <col min="13586" max="13586" width="45.140625" style="166" customWidth="1"/>
    <col min="13587" max="13597" width="11.7109375" style="166" customWidth="1"/>
    <col min="13598" max="13805" width="11.7109375" style="166"/>
    <col min="13806" max="13806" width="4" style="166" customWidth="1"/>
    <col min="13807" max="13807" width="15.85546875" style="166" bestFit="1" customWidth="1"/>
    <col min="13808" max="13808" width="30.7109375" style="166" customWidth="1"/>
    <col min="13809" max="13810" width="32.5703125" style="166" customWidth="1"/>
    <col min="13811" max="13813" width="14.5703125" style="166" customWidth="1"/>
    <col min="13814" max="13814" width="27" style="166" customWidth="1"/>
    <col min="13815" max="13815" width="13.85546875" style="166" customWidth="1"/>
    <col min="13816" max="13816" width="18.28515625" style="166" customWidth="1"/>
    <col min="13817" max="13817" width="16.28515625" style="166" customWidth="1"/>
    <col min="13818" max="13818" width="14" style="166" customWidth="1"/>
    <col min="13819" max="13819" width="16.7109375" style="166" customWidth="1"/>
    <col min="13820" max="13820" width="14.85546875" style="166" customWidth="1"/>
    <col min="13821" max="13821" width="15.42578125" style="166" customWidth="1"/>
    <col min="13822" max="13823" width="6.5703125" style="166" customWidth="1"/>
    <col min="13824" max="13824" width="8.42578125" style="166" customWidth="1"/>
    <col min="13825" max="13825" width="4.85546875" style="166" customWidth="1"/>
    <col min="13826" max="13826" width="10.140625" style="166" customWidth="1"/>
    <col min="13827" max="13827" width="10.5703125" style="166" customWidth="1"/>
    <col min="13828" max="13828" width="10.28515625" style="166" customWidth="1"/>
    <col min="13829" max="13829" width="12.85546875" style="166" customWidth="1"/>
    <col min="13830" max="13830" width="6.140625" style="166" customWidth="1"/>
    <col min="13831" max="13831" width="10.5703125" style="166" customWidth="1"/>
    <col min="13832" max="13832" width="11" style="166" customWidth="1"/>
    <col min="13833" max="13833" width="20.5703125" style="166" customWidth="1"/>
    <col min="13834" max="13841" width="11.7109375" style="166" customWidth="1"/>
    <col min="13842" max="13842" width="45.140625" style="166" customWidth="1"/>
    <col min="13843" max="13853" width="11.7109375" style="166" customWidth="1"/>
    <col min="13854" max="14061" width="11.7109375" style="166"/>
    <col min="14062" max="14062" width="4" style="166" customWidth="1"/>
    <col min="14063" max="14063" width="15.85546875" style="166" bestFit="1" customWidth="1"/>
    <col min="14064" max="14064" width="30.7109375" style="166" customWidth="1"/>
    <col min="14065" max="14066" width="32.5703125" style="166" customWidth="1"/>
    <col min="14067" max="14069" width="14.5703125" style="166" customWidth="1"/>
    <col min="14070" max="14070" width="27" style="166" customWidth="1"/>
    <col min="14071" max="14071" width="13.85546875" style="166" customWidth="1"/>
    <col min="14072" max="14072" width="18.28515625" style="166" customWidth="1"/>
    <col min="14073" max="14073" width="16.28515625" style="166" customWidth="1"/>
    <col min="14074" max="14074" width="14" style="166" customWidth="1"/>
    <col min="14075" max="14075" width="16.7109375" style="166" customWidth="1"/>
    <col min="14076" max="14076" width="14.85546875" style="166" customWidth="1"/>
    <col min="14077" max="14077" width="15.42578125" style="166" customWidth="1"/>
    <col min="14078" max="14079" width="6.5703125" style="166" customWidth="1"/>
    <col min="14080" max="14080" width="8.42578125" style="166" customWidth="1"/>
    <col min="14081" max="14081" width="4.85546875" style="166" customWidth="1"/>
    <col min="14082" max="14082" width="10.140625" style="166" customWidth="1"/>
    <col min="14083" max="14083" width="10.5703125" style="166" customWidth="1"/>
    <col min="14084" max="14084" width="10.28515625" style="166" customWidth="1"/>
    <col min="14085" max="14085" width="12.85546875" style="166" customWidth="1"/>
    <col min="14086" max="14086" width="6.140625" style="166" customWidth="1"/>
    <col min="14087" max="14087" width="10.5703125" style="166" customWidth="1"/>
    <col min="14088" max="14088" width="11" style="166" customWidth="1"/>
    <col min="14089" max="14089" width="20.5703125" style="166" customWidth="1"/>
    <col min="14090" max="14097" width="11.7109375" style="166" customWidth="1"/>
    <col min="14098" max="14098" width="45.140625" style="166" customWidth="1"/>
    <col min="14099" max="14109" width="11.7109375" style="166" customWidth="1"/>
    <col min="14110" max="14317" width="11.7109375" style="166"/>
    <col min="14318" max="14318" width="4" style="166" customWidth="1"/>
    <col min="14319" max="14319" width="15.85546875" style="166" bestFit="1" customWidth="1"/>
    <col min="14320" max="14320" width="30.7109375" style="166" customWidth="1"/>
    <col min="14321" max="14322" width="32.5703125" style="166" customWidth="1"/>
    <col min="14323" max="14325" width="14.5703125" style="166" customWidth="1"/>
    <col min="14326" max="14326" width="27" style="166" customWidth="1"/>
    <col min="14327" max="14327" width="13.85546875" style="166" customWidth="1"/>
    <col min="14328" max="14328" width="18.28515625" style="166" customWidth="1"/>
    <col min="14329" max="14329" width="16.28515625" style="166" customWidth="1"/>
    <col min="14330" max="14330" width="14" style="166" customWidth="1"/>
    <col min="14331" max="14331" width="16.7109375" style="166" customWidth="1"/>
    <col min="14332" max="14332" width="14.85546875" style="166" customWidth="1"/>
    <col min="14333" max="14333" width="15.42578125" style="166" customWidth="1"/>
    <col min="14334" max="14335" width="6.5703125" style="166" customWidth="1"/>
    <col min="14336" max="14336" width="8.42578125" style="166" customWidth="1"/>
    <col min="14337" max="14337" width="4.85546875" style="166" customWidth="1"/>
    <col min="14338" max="14338" width="10.140625" style="166" customWidth="1"/>
    <col min="14339" max="14339" width="10.5703125" style="166" customWidth="1"/>
    <col min="14340" max="14340" width="10.28515625" style="166" customWidth="1"/>
    <col min="14341" max="14341" width="12.85546875" style="166" customWidth="1"/>
    <col min="14342" max="14342" width="6.140625" style="166" customWidth="1"/>
    <col min="14343" max="14343" width="10.5703125" style="166" customWidth="1"/>
    <col min="14344" max="14344" width="11" style="166" customWidth="1"/>
    <col min="14345" max="14345" width="20.5703125" style="166" customWidth="1"/>
    <col min="14346" max="14353" width="11.7109375" style="166" customWidth="1"/>
    <col min="14354" max="14354" width="45.140625" style="166" customWidth="1"/>
    <col min="14355" max="14365" width="11.7109375" style="166" customWidth="1"/>
    <col min="14366" max="14573" width="11.7109375" style="166"/>
    <col min="14574" max="14574" width="4" style="166" customWidth="1"/>
    <col min="14575" max="14575" width="15.85546875" style="166" bestFit="1" customWidth="1"/>
    <col min="14576" max="14576" width="30.7109375" style="166" customWidth="1"/>
    <col min="14577" max="14578" width="32.5703125" style="166" customWidth="1"/>
    <col min="14579" max="14581" width="14.5703125" style="166" customWidth="1"/>
    <col min="14582" max="14582" width="27" style="166" customWidth="1"/>
    <col min="14583" max="14583" width="13.85546875" style="166" customWidth="1"/>
    <col min="14584" max="14584" width="18.28515625" style="166" customWidth="1"/>
    <col min="14585" max="14585" width="16.28515625" style="166" customWidth="1"/>
    <col min="14586" max="14586" width="14" style="166" customWidth="1"/>
    <col min="14587" max="14587" width="16.7109375" style="166" customWidth="1"/>
    <col min="14588" max="14588" width="14.85546875" style="166" customWidth="1"/>
    <col min="14589" max="14589" width="15.42578125" style="166" customWidth="1"/>
    <col min="14590" max="14591" width="6.5703125" style="166" customWidth="1"/>
    <col min="14592" max="14592" width="8.42578125" style="166" customWidth="1"/>
    <col min="14593" max="14593" width="4.85546875" style="166" customWidth="1"/>
    <col min="14594" max="14594" width="10.140625" style="166" customWidth="1"/>
    <col min="14595" max="14595" width="10.5703125" style="166" customWidth="1"/>
    <col min="14596" max="14596" width="10.28515625" style="166" customWidth="1"/>
    <col min="14597" max="14597" width="12.85546875" style="166" customWidth="1"/>
    <col min="14598" max="14598" width="6.140625" style="166" customWidth="1"/>
    <col min="14599" max="14599" width="10.5703125" style="166" customWidth="1"/>
    <col min="14600" max="14600" width="11" style="166" customWidth="1"/>
    <col min="14601" max="14601" width="20.5703125" style="166" customWidth="1"/>
    <col min="14602" max="14609" width="11.7109375" style="166" customWidth="1"/>
    <col min="14610" max="14610" width="45.140625" style="166" customWidth="1"/>
    <col min="14611" max="14621" width="11.7109375" style="166" customWidth="1"/>
    <col min="14622" max="14829" width="11.7109375" style="166"/>
    <col min="14830" max="14830" width="4" style="166" customWidth="1"/>
    <col min="14831" max="14831" width="15.85546875" style="166" bestFit="1" customWidth="1"/>
    <col min="14832" max="14832" width="30.7109375" style="166" customWidth="1"/>
    <col min="14833" max="14834" width="32.5703125" style="166" customWidth="1"/>
    <col min="14835" max="14837" width="14.5703125" style="166" customWidth="1"/>
    <col min="14838" max="14838" width="27" style="166" customWidth="1"/>
    <col min="14839" max="14839" width="13.85546875" style="166" customWidth="1"/>
    <col min="14840" max="14840" width="18.28515625" style="166" customWidth="1"/>
    <col min="14841" max="14841" width="16.28515625" style="166" customWidth="1"/>
    <col min="14842" max="14842" width="14" style="166" customWidth="1"/>
    <col min="14843" max="14843" width="16.7109375" style="166" customWidth="1"/>
    <col min="14844" max="14844" width="14.85546875" style="166" customWidth="1"/>
    <col min="14845" max="14845" width="15.42578125" style="166" customWidth="1"/>
    <col min="14846" max="14847" width="6.5703125" style="166" customWidth="1"/>
    <col min="14848" max="14848" width="8.42578125" style="166" customWidth="1"/>
    <col min="14849" max="14849" width="4.85546875" style="166" customWidth="1"/>
    <col min="14850" max="14850" width="10.140625" style="166" customWidth="1"/>
    <col min="14851" max="14851" width="10.5703125" style="166" customWidth="1"/>
    <col min="14852" max="14852" width="10.28515625" style="166" customWidth="1"/>
    <col min="14853" max="14853" width="12.85546875" style="166" customWidth="1"/>
    <col min="14854" max="14854" width="6.140625" style="166" customWidth="1"/>
    <col min="14855" max="14855" width="10.5703125" style="166" customWidth="1"/>
    <col min="14856" max="14856" width="11" style="166" customWidth="1"/>
    <col min="14857" max="14857" width="20.5703125" style="166" customWidth="1"/>
    <col min="14858" max="14865" width="11.7109375" style="166" customWidth="1"/>
    <col min="14866" max="14866" width="45.140625" style="166" customWidth="1"/>
    <col min="14867" max="14877" width="11.7109375" style="166" customWidth="1"/>
    <col min="14878" max="15085" width="11.7109375" style="166"/>
    <col min="15086" max="15086" width="4" style="166" customWidth="1"/>
    <col min="15087" max="15087" width="15.85546875" style="166" bestFit="1" customWidth="1"/>
    <col min="15088" max="15088" width="30.7109375" style="166" customWidth="1"/>
    <col min="15089" max="15090" width="32.5703125" style="166" customWidth="1"/>
    <col min="15091" max="15093" width="14.5703125" style="166" customWidth="1"/>
    <col min="15094" max="15094" width="27" style="166" customWidth="1"/>
    <col min="15095" max="15095" width="13.85546875" style="166" customWidth="1"/>
    <col min="15096" max="15096" width="18.28515625" style="166" customWidth="1"/>
    <col min="15097" max="15097" width="16.28515625" style="166" customWidth="1"/>
    <col min="15098" max="15098" width="14" style="166" customWidth="1"/>
    <col min="15099" max="15099" width="16.7109375" style="166" customWidth="1"/>
    <col min="15100" max="15100" width="14.85546875" style="166" customWidth="1"/>
    <col min="15101" max="15101" width="15.42578125" style="166" customWidth="1"/>
    <col min="15102" max="15103" width="6.5703125" style="166" customWidth="1"/>
    <col min="15104" max="15104" width="8.42578125" style="166" customWidth="1"/>
    <col min="15105" max="15105" width="4.85546875" style="166" customWidth="1"/>
    <col min="15106" max="15106" width="10.140625" style="166" customWidth="1"/>
    <col min="15107" max="15107" width="10.5703125" style="166" customWidth="1"/>
    <col min="15108" max="15108" width="10.28515625" style="166" customWidth="1"/>
    <col min="15109" max="15109" width="12.85546875" style="166" customWidth="1"/>
    <col min="15110" max="15110" width="6.140625" style="166" customWidth="1"/>
    <col min="15111" max="15111" width="10.5703125" style="166" customWidth="1"/>
    <col min="15112" max="15112" width="11" style="166" customWidth="1"/>
    <col min="15113" max="15113" width="20.5703125" style="166" customWidth="1"/>
    <col min="15114" max="15121" width="11.7109375" style="166" customWidth="1"/>
    <col min="15122" max="15122" width="45.140625" style="166" customWidth="1"/>
    <col min="15123" max="15133" width="11.7109375" style="166" customWidth="1"/>
    <col min="15134" max="15341" width="11.7109375" style="166"/>
    <col min="15342" max="15342" width="4" style="166" customWidth="1"/>
    <col min="15343" max="15343" width="15.85546875" style="166" bestFit="1" customWidth="1"/>
    <col min="15344" max="15344" width="30.7109375" style="166" customWidth="1"/>
    <col min="15345" max="15346" width="32.5703125" style="166" customWidth="1"/>
    <col min="15347" max="15349" width="14.5703125" style="166" customWidth="1"/>
    <col min="15350" max="15350" width="27" style="166" customWidth="1"/>
    <col min="15351" max="15351" width="13.85546875" style="166" customWidth="1"/>
    <col min="15352" max="15352" width="18.28515625" style="166" customWidth="1"/>
    <col min="15353" max="15353" width="16.28515625" style="166" customWidth="1"/>
    <col min="15354" max="15354" width="14" style="166" customWidth="1"/>
    <col min="15355" max="15355" width="16.7109375" style="166" customWidth="1"/>
    <col min="15356" max="15356" width="14.85546875" style="166" customWidth="1"/>
    <col min="15357" max="15357" width="15.42578125" style="166" customWidth="1"/>
    <col min="15358" max="15359" width="6.5703125" style="166" customWidth="1"/>
    <col min="15360" max="15360" width="8.42578125" style="166" customWidth="1"/>
    <col min="15361" max="15361" width="4.85546875" style="166" customWidth="1"/>
    <col min="15362" max="15362" width="10.140625" style="166" customWidth="1"/>
    <col min="15363" max="15363" width="10.5703125" style="166" customWidth="1"/>
    <col min="15364" max="15364" width="10.28515625" style="166" customWidth="1"/>
    <col min="15365" max="15365" width="12.85546875" style="166" customWidth="1"/>
    <col min="15366" max="15366" width="6.140625" style="166" customWidth="1"/>
    <col min="15367" max="15367" width="10.5703125" style="166" customWidth="1"/>
    <col min="15368" max="15368" width="11" style="166" customWidth="1"/>
    <col min="15369" max="15369" width="20.5703125" style="166" customWidth="1"/>
    <col min="15370" max="15377" width="11.7109375" style="166" customWidth="1"/>
    <col min="15378" max="15378" width="45.140625" style="166" customWidth="1"/>
    <col min="15379" max="15389" width="11.7109375" style="166" customWidth="1"/>
    <col min="15390" max="15597" width="11.7109375" style="166"/>
    <col min="15598" max="15598" width="4" style="166" customWidth="1"/>
    <col min="15599" max="15599" width="15.85546875" style="166" bestFit="1" customWidth="1"/>
    <col min="15600" max="15600" width="30.7109375" style="166" customWidth="1"/>
    <col min="15601" max="15602" width="32.5703125" style="166" customWidth="1"/>
    <col min="15603" max="15605" width="14.5703125" style="166" customWidth="1"/>
    <col min="15606" max="15606" width="27" style="166" customWidth="1"/>
    <col min="15607" max="15607" width="13.85546875" style="166" customWidth="1"/>
    <col min="15608" max="15608" width="18.28515625" style="166" customWidth="1"/>
    <col min="15609" max="15609" width="16.28515625" style="166" customWidth="1"/>
    <col min="15610" max="15610" width="14" style="166" customWidth="1"/>
    <col min="15611" max="15611" width="16.7109375" style="166" customWidth="1"/>
    <col min="15612" max="15612" width="14.85546875" style="166" customWidth="1"/>
    <col min="15613" max="15613" width="15.42578125" style="166" customWidth="1"/>
    <col min="15614" max="15615" width="6.5703125" style="166" customWidth="1"/>
    <col min="15616" max="15616" width="8.42578125" style="166" customWidth="1"/>
    <col min="15617" max="15617" width="4.85546875" style="166" customWidth="1"/>
    <col min="15618" max="15618" width="10.140625" style="166" customWidth="1"/>
    <col min="15619" max="15619" width="10.5703125" style="166" customWidth="1"/>
    <col min="15620" max="15620" width="10.28515625" style="166" customWidth="1"/>
    <col min="15621" max="15621" width="12.85546875" style="166" customWidth="1"/>
    <col min="15622" max="15622" width="6.140625" style="166" customWidth="1"/>
    <col min="15623" max="15623" width="10.5703125" style="166" customWidth="1"/>
    <col min="15624" max="15624" width="11" style="166" customWidth="1"/>
    <col min="15625" max="15625" width="20.5703125" style="166" customWidth="1"/>
    <col min="15626" max="15633" width="11.7109375" style="166" customWidth="1"/>
    <col min="15634" max="15634" width="45.140625" style="166" customWidth="1"/>
    <col min="15635" max="15645" width="11.7109375" style="166" customWidth="1"/>
    <col min="15646" max="15853" width="11.7109375" style="166"/>
    <col min="15854" max="15854" width="4" style="166" customWidth="1"/>
    <col min="15855" max="15855" width="15.85546875" style="166" bestFit="1" customWidth="1"/>
    <col min="15856" max="15856" width="30.7109375" style="166" customWidth="1"/>
    <col min="15857" max="15858" width="32.5703125" style="166" customWidth="1"/>
    <col min="15859" max="15861" width="14.5703125" style="166" customWidth="1"/>
    <col min="15862" max="15862" width="27" style="166" customWidth="1"/>
    <col min="15863" max="15863" width="13.85546875" style="166" customWidth="1"/>
    <col min="15864" max="15864" width="18.28515625" style="166" customWidth="1"/>
    <col min="15865" max="15865" width="16.28515625" style="166" customWidth="1"/>
    <col min="15866" max="15866" width="14" style="166" customWidth="1"/>
    <col min="15867" max="15867" width="16.7109375" style="166" customWidth="1"/>
    <col min="15868" max="15868" width="14.85546875" style="166" customWidth="1"/>
    <col min="15869" max="15869" width="15.42578125" style="166" customWidth="1"/>
    <col min="15870" max="15871" width="6.5703125" style="166" customWidth="1"/>
    <col min="15872" max="15872" width="8.42578125" style="166" customWidth="1"/>
    <col min="15873" max="15873" width="4.85546875" style="166" customWidth="1"/>
    <col min="15874" max="15874" width="10.140625" style="166" customWidth="1"/>
    <col min="15875" max="15875" width="10.5703125" style="166" customWidth="1"/>
    <col min="15876" max="15876" width="10.28515625" style="166" customWidth="1"/>
    <col min="15877" max="15877" width="12.85546875" style="166" customWidth="1"/>
    <col min="15878" max="15878" width="6.140625" style="166" customWidth="1"/>
    <col min="15879" max="15879" width="10.5703125" style="166" customWidth="1"/>
    <col min="15880" max="15880" width="11" style="166" customWidth="1"/>
    <col min="15881" max="15881" width="20.5703125" style="166" customWidth="1"/>
    <col min="15882" max="15889" width="11.7109375" style="166" customWidth="1"/>
    <col min="15890" max="15890" width="45.140625" style="166" customWidth="1"/>
    <col min="15891" max="15901" width="11.7109375" style="166" customWidth="1"/>
    <col min="15902" max="16109" width="11.7109375" style="166"/>
    <col min="16110" max="16110" width="4" style="166" customWidth="1"/>
    <col min="16111" max="16111" width="15.85546875" style="166" bestFit="1" customWidth="1"/>
    <col min="16112" max="16112" width="30.7109375" style="166" customWidth="1"/>
    <col min="16113" max="16114" width="32.5703125" style="166" customWidth="1"/>
    <col min="16115" max="16117" width="14.5703125" style="166" customWidth="1"/>
    <col min="16118" max="16118" width="27" style="166" customWidth="1"/>
    <col min="16119" max="16119" width="13.85546875" style="166" customWidth="1"/>
    <col min="16120" max="16120" width="18.28515625" style="166" customWidth="1"/>
    <col min="16121" max="16121" width="16.28515625" style="166" customWidth="1"/>
    <col min="16122" max="16122" width="14" style="166" customWidth="1"/>
    <col min="16123" max="16123" width="16.7109375" style="166" customWidth="1"/>
    <col min="16124" max="16124" width="14.85546875" style="166" customWidth="1"/>
    <col min="16125" max="16125" width="15.42578125" style="166" customWidth="1"/>
    <col min="16126" max="16127" width="6.5703125" style="166" customWidth="1"/>
    <col min="16128" max="16128" width="8.42578125" style="166" customWidth="1"/>
    <col min="16129" max="16129" width="4.85546875" style="166" customWidth="1"/>
    <col min="16130" max="16130" width="10.140625" style="166" customWidth="1"/>
    <col min="16131" max="16131" width="10.5703125" style="166" customWidth="1"/>
    <col min="16132" max="16132" width="10.28515625" style="166" customWidth="1"/>
    <col min="16133" max="16133" width="12.85546875" style="166" customWidth="1"/>
    <col min="16134" max="16134" width="6.140625" style="166" customWidth="1"/>
    <col min="16135" max="16135" width="10.5703125" style="166" customWidth="1"/>
    <col min="16136" max="16136" width="11" style="166" customWidth="1"/>
    <col min="16137" max="16137" width="20.5703125" style="166" customWidth="1"/>
    <col min="16138" max="16145" width="11.7109375" style="166" customWidth="1"/>
    <col min="16146" max="16146" width="45.140625" style="166" customWidth="1"/>
    <col min="16147" max="16157" width="11.7109375" style="166" customWidth="1"/>
    <col min="16158" max="16384" width="11.7109375" style="166"/>
  </cols>
  <sheetData>
    <row r="1" spans="1:18" s="147" customFormat="1" ht="21" x14ac:dyDescent="0.2">
      <c r="A1" s="941"/>
      <c r="B1" s="941"/>
      <c r="C1" s="941"/>
      <c r="D1" s="941"/>
      <c r="E1" s="941"/>
      <c r="F1" s="941"/>
      <c r="G1" s="941"/>
      <c r="H1" s="941"/>
      <c r="I1" s="942"/>
      <c r="N1" s="148"/>
      <c r="O1" s="148"/>
      <c r="P1" s="148"/>
      <c r="Q1" s="148"/>
      <c r="R1" s="279"/>
    </row>
    <row r="2" spans="1:18" s="147" customFormat="1" ht="21" x14ac:dyDescent="0.2">
      <c r="A2" s="286"/>
      <c r="B2" s="347"/>
      <c r="C2" s="347"/>
      <c r="D2" s="151"/>
      <c r="E2" s="347"/>
      <c r="F2" s="347"/>
      <c r="G2" s="347"/>
      <c r="H2" s="347"/>
      <c r="I2" s="280"/>
      <c r="N2" s="148"/>
      <c r="O2" s="148"/>
      <c r="P2" s="148"/>
      <c r="Q2" s="148"/>
      <c r="R2" s="279"/>
    </row>
    <row r="3" spans="1:18" s="147" customFormat="1" ht="21" x14ac:dyDescent="0.2">
      <c r="A3" s="286"/>
      <c r="B3" s="347"/>
      <c r="C3" s="347"/>
      <c r="D3" s="151"/>
      <c r="E3" s="347"/>
      <c r="F3" s="347"/>
      <c r="G3" s="347"/>
      <c r="H3" s="347"/>
      <c r="I3" s="280"/>
      <c r="N3" s="148"/>
      <c r="O3" s="148"/>
      <c r="P3" s="148"/>
      <c r="Q3" s="148"/>
      <c r="R3" s="279"/>
    </row>
    <row r="4" spans="1:18" s="147" customFormat="1" ht="21" x14ac:dyDescent="0.2">
      <c r="A4" s="286"/>
      <c r="B4" s="347"/>
      <c r="C4" s="347"/>
      <c r="D4" s="151"/>
      <c r="E4" s="347"/>
      <c r="F4" s="347"/>
      <c r="G4" s="347"/>
      <c r="H4" s="347"/>
      <c r="I4" s="280"/>
      <c r="N4" s="148"/>
      <c r="O4" s="148"/>
      <c r="P4" s="148"/>
      <c r="Q4" s="148"/>
      <c r="R4" s="279"/>
    </row>
    <row r="5" spans="1:18" s="147" customFormat="1" ht="21" x14ac:dyDescent="0.2">
      <c r="A5" s="286"/>
      <c r="B5" s="347"/>
      <c r="C5" s="347"/>
      <c r="D5" s="151"/>
      <c r="E5" s="347"/>
      <c r="F5" s="347"/>
      <c r="G5" s="347"/>
      <c r="H5" s="347"/>
      <c r="I5" s="280"/>
      <c r="N5" s="148"/>
      <c r="O5" s="148"/>
      <c r="P5" s="148"/>
      <c r="Q5" s="148"/>
      <c r="R5" s="279"/>
    </row>
    <row r="6" spans="1:18" s="147" customFormat="1" ht="21" x14ac:dyDescent="0.2">
      <c r="A6" s="286"/>
      <c r="B6" s="347"/>
      <c r="C6" s="347"/>
      <c r="D6" s="151"/>
      <c r="E6" s="347"/>
      <c r="F6" s="347"/>
      <c r="G6" s="347"/>
      <c r="H6" s="347"/>
      <c r="I6" s="280"/>
      <c r="N6" s="148"/>
      <c r="O6" s="148"/>
      <c r="P6" s="148"/>
      <c r="Q6" s="148"/>
      <c r="R6" s="279"/>
    </row>
    <row r="7" spans="1:18" s="147" customFormat="1" ht="21" x14ac:dyDescent="0.2">
      <c r="A7" s="286"/>
      <c r="B7" s="347"/>
      <c r="C7" s="347"/>
      <c r="D7" s="151"/>
      <c r="E7" s="347"/>
      <c r="F7" s="347"/>
      <c r="G7" s="347"/>
      <c r="H7" s="347"/>
      <c r="I7" s="280"/>
      <c r="N7" s="148"/>
      <c r="O7" s="148"/>
      <c r="P7" s="148"/>
      <c r="Q7" s="148"/>
      <c r="R7" s="279"/>
    </row>
    <row r="8" spans="1:18" s="147" customFormat="1" ht="21" x14ac:dyDescent="0.2">
      <c r="A8" s="286"/>
      <c r="B8" s="347"/>
      <c r="C8" s="347"/>
      <c r="D8" s="151"/>
      <c r="E8" s="347"/>
      <c r="F8" s="347"/>
      <c r="G8" s="347"/>
      <c r="H8" s="347"/>
      <c r="I8" s="280"/>
      <c r="N8" s="148"/>
      <c r="O8" s="148"/>
      <c r="P8" s="148"/>
      <c r="Q8" s="148"/>
      <c r="R8" s="279"/>
    </row>
    <row r="9" spans="1:18" s="281" customFormat="1" ht="33.75" customHeight="1" x14ac:dyDescent="0.2">
      <c r="A9" s="990" t="s">
        <v>3338</v>
      </c>
      <c r="B9" s="990"/>
      <c r="C9" s="990"/>
      <c r="D9" s="990"/>
      <c r="E9" s="990"/>
      <c r="F9" s="990"/>
      <c r="G9" s="990"/>
      <c r="H9" s="990"/>
      <c r="I9" s="990"/>
      <c r="J9" s="990"/>
      <c r="K9" s="990"/>
      <c r="L9" s="990"/>
      <c r="M9" s="990"/>
      <c r="N9" s="990"/>
      <c r="O9" s="990"/>
      <c r="P9" s="990"/>
      <c r="Q9" s="990"/>
      <c r="R9" s="990"/>
    </row>
    <row r="10" spans="1:18" s="281" customFormat="1" ht="31.5" customHeight="1" x14ac:dyDescent="0.2">
      <c r="A10" s="991" t="s">
        <v>4856</v>
      </c>
      <c r="B10" s="991"/>
      <c r="C10" s="991"/>
      <c r="D10" s="991"/>
      <c r="E10" s="991"/>
      <c r="F10" s="991"/>
      <c r="G10" s="991"/>
      <c r="H10" s="991"/>
      <c r="I10" s="991"/>
      <c r="J10" s="991"/>
      <c r="K10" s="991"/>
      <c r="L10" s="991"/>
      <c r="M10" s="991"/>
      <c r="N10" s="991"/>
      <c r="O10" s="991"/>
      <c r="P10" s="991"/>
      <c r="Q10" s="991"/>
      <c r="R10" s="991"/>
    </row>
    <row r="11" spans="1:18" s="281" customFormat="1" ht="31.5" customHeight="1" x14ac:dyDescent="0.5">
      <c r="A11" s="992" t="s">
        <v>5222</v>
      </c>
      <c r="B11" s="992"/>
      <c r="C11" s="992"/>
      <c r="D11" s="992"/>
      <c r="E11" s="992"/>
      <c r="F11" s="992"/>
      <c r="G11" s="992"/>
      <c r="H11" s="992"/>
      <c r="I11" s="992"/>
      <c r="J11" s="992"/>
      <c r="K11" s="992"/>
      <c r="L11" s="992"/>
      <c r="M11" s="992"/>
      <c r="N11" s="992"/>
      <c r="O11" s="992"/>
      <c r="P11" s="992"/>
      <c r="Q11" s="992"/>
      <c r="R11" s="992"/>
    </row>
    <row r="12" spans="1:18" s="147" customFormat="1" ht="8.25" customHeight="1" thickBot="1" x14ac:dyDescent="0.25">
      <c r="A12" s="943"/>
      <c r="B12" s="943"/>
      <c r="C12" s="943"/>
      <c r="D12" s="943"/>
      <c r="E12" s="152"/>
      <c r="F12" s="153"/>
      <c r="G12" s="152"/>
      <c r="H12" s="155"/>
      <c r="I12" s="282"/>
      <c r="N12" s="148"/>
      <c r="O12" s="148"/>
      <c r="P12" s="148"/>
      <c r="Q12" s="148"/>
      <c r="R12" s="279"/>
    </row>
    <row r="13" spans="1:18" s="283" customFormat="1" ht="45" customHeight="1" thickTop="1" x14ac:dyDescent="0.15">
      <c r="A13" s="993" t="s">
        <v>3340</v>
      </c>
      <c r="B13" s="995" t="s">
        <v>4857</v>
      </c>
      <c r="C13" s="997" t="s">
        <v>2520</v>
      </c>
      <c r="D13" s="997" t="s">
        <v>2521</v>
      </c>
      <c r="E13" s="999" t="s">
        <v>2522</v>
      </c>
      <c r="F13" s="999" t="s">
        <v>2523</v>
      </c>
      <c r="G13" s="997" t="s">
        <v>2524</v>
      </c>
      <c r="H13" s="997" t="s">
        <v>2525</v>
      </c>
      <c r="I13" s="1006" t="s">
        <v>2526</v>
      </c>
      <c r="J13" s="1006" t="s">
        <v>1079</v>
      </c>
      <c r="K13" s="1006"/>
      <c r="L13" s="1006" t="s">
        <v>1080</v>
      </c>
      <c r="M13" s="1006"/>
      <c r="N13" s="1001" t="s">
        <v>1081</v>
      </c>
      <c r="O13" s="1002"/>
      <c r="P13" s="1002"/>
      <c r="Q13" s="1003"/>
      <c r="R13" s="1004" t="s">
        <v>1082</v>
      </c>
    </row>
    <row r="14" spans="1:18" s="283" customFormat="1" ht="46.5" customHeight="1" thickBot="1" x14ac:dyDescent="0.2">
      <c r="A14" s="994"/>
      <c r="B14" s="996"/>
      <c r="C14" s="998"/>
      <c r="D14" s="998"/>
      <c r="E14" s="1000"/>
      <c r="F14" s="1000"/>
      <c r="G14" s="998"/>
      <c r="H14" s="998"/>
      <c r="I14" s="1022"/>
      <c r="J14" s="287" t="s">
        <v>1085</v>
      </c>
      <c r="K14" s="287" t="s">
        <v>2527</v>
      </c>
      <c r="L14" s="287" t="s">
        <v>1085</v>
      </c>
      <c r="M14" s="287" t="s">
        <v>1084</v>
      </c>
      <c r="N14" s="287" t="s">
        <v>492</v>
      </c>
      <c r="O14" s="287" t="s">
        <v>493</v>
      </c>
      <c r="P14" s="287" t="s">
        <v>494</v>
      </c>
      <c r="Q14" s="288" t="s">
        <v>495</v>
      </c>
      <c r="R14" s="1005"/>
    </row>
    <row r="15" spans="1:18" s="147" customFormat="1" ht="34.5" thickTop="1" x14ac:dyDescent="0.2">
      <c r="A15" s="306">
        <v>1</v>
      </c>
      <c r="B15" s="354" t="s">
        <v>4858</v>
      </c>
      <c r="C15" s="350" t="s">
        <v>2529</v>
      </c>
      <c r="D15" s="350" t="s">
        <v>2530</v>
      </c>
      <c r="E15" s="307">
        <v>16800</v>
      </c>
      <c r="F15" s="307" t="s">
        <v>2531</v>
      </c>
      <c r="G15" s="358">
        <v>42382</v>
      </c>
      <c r="H15" s="360" t="s">
        <v>4387</v>
      </c>
      <c r="I15" s="361" t="s">
        <v>4388</v>
      </c>
      <c r="J15" s="363" t="s">
        <v>496</v>
      </c>
      <c r="K15" s="308"/>
      <c r="L15" s="363" t="s">
        <v>496</v>
      </c>
      <c r="M15" s="308"/>
      <c r="N15" s="365" t="s">
        <v>496</v>
      </c>
      <c r="O15" s="365"/>
      <c r="P15" s="365"/>
      <c r="Q15" s="309"/>
      <c r="R15" s="310"/>
    </row>
    <row r="16" spans="1:18" s="147" customFormat="1" ht="33.75" x14ac:dyDescent="0.2">
      <c r="A16" s="311">
        <v>2</v>
      </c>
      <c r="B16" s="354" t="s">
        <v>4859</v>
      </c>
      <c r="C16" s="343" t="s">
        <v>2536</v>
      </c>
      <c r="D16" s="343" t="s">
        <v>2530</v>
      </c>
      <c r="E16" s="312">
        <v>12000</v>
      </c>
      <c r="F16" s="312" t="s">
        <v>2531</v>
      </c>
      <c r="G16" s="345">
        <v>42382</v>
      </c>
      <c r="H16" s="360" t="s">
        <v>4387</v>
      </c>
      <c r="I16" s="361" t="s">
        <v>4389</v>
      </c>
      <c r="J16" s="313" t="s">
        <v>496</v>
      </c>
      <c r="K16" s="314"/>
      <c r="L16" s="313" t="s">
        <v>496</v>
      </c>
      <c r="M16" s="314"/>
      <c r="N16" s="315" t="s">
        <v>496</v>
      </c>
      <c r="O16" s="315"/>
      <c r="P16" s="315"/>
      <c r="Q16" s="316"/>
      <c r="R16" s="277"/>
    </row>
    <row r="17" spans="1:18" s="147" customFormat="1" ht="33.75" x14ac:dyDescent="0.2">
      <c r="A17" s="311">
        <v>3</v>
      </c>
      <c r="B17" s="354" t="s">
        <v>3346</v>
      </c>
      <c r="C17" s="343" t="s">
        <v>2539</v>
      </c>
      <c r="D17" s="343" t="s">
        <v>2540</v>
      </c>
      <c r="E17" s="312">
        <v>49800</v>
      </c>
      <c r="F17" s="312" t="s">
        <v>2531</v>
      </c>
      <c r="G17" s="345">
        <v>42382</v>
      </c>
      <c r="H17" s="360" t="s">
        <v>4387</v>
      </c>
      <c r="I17" s="361" t="s">
        <v>4390</v>
      </c>
      <c r="J17" s="313" t="s">
        <v>496</v>
      </c>
      <c r="K17" s="314"/>
      <c r="L17" s="313" t="s">
        <v>496</v>
      </c>
      <c r="M17" s="314"/>
      <c r="N17" s="315" t="s">
        <v>496</v>
      </c>
      <c r="O17" s="315"/>
      <c r="P17" s="315"/>
      <c r="Q17" s="316"/>
      <c r="R17" s="277"/>
    </row>
    <row r="18" spans="1:18" s="147" customFormat="1" ht="22.5" x14ac:dyDescent="0.2">
      <c r="A18" s="352">
        <v>4</v>
      </c>
      <c r="B18" s="353" t="s">
        <v>4860</v>
      </c>
      <c r="C18" s="349" t="s">
        <v>4391</v>
      </c>
      <c r="D18" s="349" t="s">
        <v>4392</v>
      </c>
      <c r="E18" s="317">
        <v>60000</v>
      </c>
      <c r="F18" s="317" t="s">
        <v>2531</v>
      </c>
      <c r="G18" s="356">
        <v>42389</v>
      </c>
      <c r="H18" s="359" t="s">
        <v>4393</v>
      </c>
      <c r="I18" s="361" t="s">
        <v>4394</v>
      </c>
      <c r="J18" s="313" t="s">
        <v>496</v>
      </c>
      <c r="K18" s="314"/>
      <c r="L18" s="313" t="s">
        <v>496</v>
      </c>
      <c r="M18" s="314"/>
      <c r="N18" s="315" t="s">
        <v>496</v>
      </c>
      <c r="O18" s="315"/>
      <c r="P18" s="315"/>
      <c r="Q18" s="316"/>
      <c r="R18" s="277"/>
    </row>
    <row r="19" spans="1:18" s="147" customFormat="1" ht="18.75" customHeight="1" x14ac:dyDescent="0.2">
      <c r="A19" s="1007">
        <v>5</v>
      </c>
      <c r="B19" s="1010" t="s">
        <v>4861</v>
      </c>
      <c r="C19" s="349" t="s">
        <v>2551</v>
      </c>
      <c r="D19" s="1013" t="s">
        <v>4395</v>
      </c>
      <c r="E19" s="317">
        <v>90</v>
      </c>
      <c r="F19" s="317" t="s">
        <v>2531</v>
      </c>
      <c r="G19" s="1016">
        <v>42374</v>
      </c>
      <c r="H19" s="1019" t="s">
        <v>4393</v>
      </c>
      <c r="I19" s="361" t="s">
        <v>4396</v>
      </c>
      <c r="J19" s="313" t="s">
        <v>496</v>
      </c>
      <c r="K19" s="314"/>
      <c r="L19" s="313" t="s">
        <v>496</v>
      </c>
      <c r="M19" s="314"/>
      <c r="N19" s="315" t="s">
        <v>496</v>
      </c>
      <c r="O19" s="315"/>
      <c r="P19" s="315"/>
      <c r="Q19" s="316"/>
      <c r="R19" s="277"/>
    </row>
    <row r="20" spans="1:18" s="147" customFormat="1" ht="26.25" customHeight="1" x14ac:dyDescent="0.2">
      <c r="A20" s="1008"/>
      <c r="B20" s="1011"/>
      <c r="C20" s="349" t="s">
        <v>2554</v>
      </c>
      <c r="D20" s="1014"/>
      <c r="E20" s="317">
        <v>90</v>
      </c>
      <c r="F20" s="317" t="s">
        <v>2531</v>
      </c>
      <c r="G20" s="1017"/>
      <c r="H20" s="1020"/>
      <c r="I20" s="361" t="s">
        <v>4397</v>
      </c>
      <c r="J20" s="313" t="s">
        <v>496</v>
      </c>
      <c r="K20" s="314"/>
      <c r="L20" s="313" t="s">
        <v>496</v>
      </c>
      <c r="M20" s="314"/>
      <c r="N20" s="315" t="s">
        <v>496</v>
      </c>
      <c r="O20" s="315"/>
      <c r="P20" s="315"/>
      <c r="Q20" s="316"/>
      <c r="R20" s="277"/>
    </row>
    <row r="21" spans="1:18" s="147" customFormat="1" ht="18.75" customHeight="1" x14ac:dyDescent="0.2">
      <c r="A21" s="1008"/>
      <c r="B21" s="1011"/>
      <c r="C21" s="349" t="s">
        <v>2555</v>
      </c>
      <c r="D21" s="1014"/>
      <c r="E21" s="317">
        <v>70</v>
      </c>
      <c r="F21" s="317" t="s">
        <v>2531</v>
      </c>
      <c r="G21" s="1017"/>
      <c r="H21" s="1020"/>
      <c r="I21" s="361" t="s">
        <v>4398</v>
      </c>
      <c r="J21" s="313" t="s">
        <v>496</v>
      </c>
      <c r="K21" s="314"/>
      <c r="L21" s="313" t="s">
        <v>496</v>
      </c>
      <c r="M21" s="314"/>
      <c r="N21" s="315"/>
      <c r="O21" s="315"/>
      <c r="P21" s="315" t="s">
        <v>496</v>
      </c>
      <c r="Q21" s="316"/>
      <c r="R21" s="277" t="s">
        <v>4399</v>
      </c>
    </row>
    <row r="22" spans="1:18" s="147" customFormat="1" ht="18.75" customHeight="1" x14ac:dyDescent="0.2">
      <c r="A22" s="1009"/>
      <c r="B22" s="1012"/>
      <c r="C22" s="349" t="s">
        <v>4400</v>
      </c>
      <c r="D22" s="1015"/>
      <c r="E22" s="317">
        <v>45</v>
      </c>
      <c r="F22" s="317" t="s">
        <v>2531</v>
      </c>
      <c r="G22" s="1018"/>
      <c r="H22" s="1021"/>
      <c r="I22" s="361" t="s">
        <v>4401</v>
      </c>
      <c r="J22" s="313" t="s">
        <v>496</v>
      </c>
      <c r="K22" s="314"/>
      <c r="L22" s="313" t="s">
        <v>496</v>
      </c>
      <c r="M22" s="314"/>
      <c r="N22" s="315"/>
      <c r="O22" s="315"/>
      <c r="P22" s="315" t="s">
        <v>496</v>
      </c>
      <c r="Q22" s="316"/>
      <c r="R22" s="277" t="s">
        <v>4399</v>
      </c>
    </row>
    <row r="23" spans="1:18" s="147" customFormat="1" ht="137.25" customHeight="1" x14ac:dyDescent="0.2">
      <c r="A23" s="311">
        <v>6</v>
      </c>
      <c r="B23" s="353" t="s">
        <v>4862</v>
      </c>
      <c r="C23" s="349" t="s">
        <v>4402</v>
      </c>
      <c r="D23" s="349" t="s">
        <v>4403</v>
      </c>
      <c r="E23" s="317">
        <v>5310</v>
      </c>
      <c r="F23" s="317" t="s">
        <v>2531</v>
      </c>
      <c r="G23" s="356">
        <v>42376</v>
      </c>
      <c r="H23" s="359" t="s">
        <v>4863</v>
      </c>
      <c r="I23" s="361" t="s">
        <v>4404</v>
      </c>
      <c r="J23" s="313"/>
      <c r="K23" s="313" t="s">
        <v>496</v>
      </c>
      <c r="L23" s="313"/>
      <c r="M23" s="313" t="s">
        <v>496</v>
      </c>
      <c r="N23" s="315"/>
      <c r="O23" s="315"/>
      <c r="P23" s="315"/>
      <c r="Q23" s="316" t="s">
        <v>496</v>
      </c>
      <c r="R23" s="277" t="s">
        <v>5223</v>
      </c>
    </row>
    <row r="24" spans="1:18" s="147" customFormat="1" ht="45" x14ac:dyDescent="0.2">
      <c r="A24" s="311">
        <v>7</v>
      </c>
      <c r="B24" s="353" t="s">
        <v>4864</v>
      </c>
      <c r="C24" s="349" t="s">
        <v>4405</v>
      </c>
      <c r="D24" s="349" t="s">
        <v>4406</v>
      </c>
      <c r="E24" s="317">
        <v>4833</v>
      </c>
      <c r="F24" s="317" t="s">
        <v>2531</v>
      </c>
      <c r="G24" s="356">
        <v>42398</v>
      </c>
      <c r="H24" s="359" t="s">
        <v>4407</v>
      </c>
      <c r="I24" s="361" t="s">
        <v>4408</v>
      </c>
      <c r="J24" s="313" t="s">
        <v>496</v>
      </c>
      <c r="K24" s="314"/>
      <c r="L24" s="313" t="s">
        <v>496</v>
      </c>
      <c r="M24" s="314"/>
      <c r="N24" s="315" t="s">
        <v>496</v>
      </c>
      <c r="O24" s="315"/>
      <c r="P24" s="315"/>
      <c r="Q24" s="316"/>
      <c r="R24" s="277"/>
    </row>
    <row r="25" spans="1:18" s="147" customFormat="1" ht="22.5" x14ac:dyDescent="0.2">
      <c r="A25" s="311">
        <v>8</v>
      </c>
      <c r="B25" s="353" t="s">
        <v>4865</v>
      </c>
      <c r="C25" s="349" t="s">
        <v>4409</v>
      </c>
      <c r="D25" s="349" t="s">
        <v>3355</v>
      </c>
      <c r="E25" s="317">
        <v>1500</v>
      </c>
      <c r="F25" s="317" t="s">
        <v>2531</v>
      </c>
      <c r="G25" s="356">
        <v>42377</v>
      </c>
      <c r="H25" s="359" t="s">
        <v>4410</v>
      </c>
      <c r="I25" s="361" t="s">
        <v>4411</v>
      </c>
      <c r="J25" s="313" t="s">
        <v>496</v>
      </c>
      <c r="K25" s="314"/>
      <c r="L25" s="313" t="s">
        <v>496</v>
      </c>
      <c r="M25" s="314"/>
      <c r="N25" s="315"/>
      <c r="O25" s="315"/>
      <c r="P25" s="315" t="s">
        <v>496</v>
      </c>
      <c r="Q25" s="316"/>
      <c r="R25" s="277"/>
    </row>
    <row r="26" spans="1:18" s="147" customFormat="1" ht="29.25" x14ac:dyDescent="0.2">
      <c r="A26" s="311">
        <v>9</v>
      </c>
      <c r="B26" s="353" t="s">
        <v>4866</v>
      </c>
      <c r="C26" s="1013" t="s">
        <v>2659</v>
      </c>
      <c r="D26" s="1013" t="s">
        <v>4412</v>
      </c>
      <c r="E26" s="317">
        <v>11400</v>
      </c>
      <c r="F26" s="317" t="s">
        <v>2569</v>
      </c>
      <c r="G26" s="356">
        <v>42403</v>
      </c>
      <c r="H26" s="359" t="s">
        <v>4867</v>
      </c>
      <c r="I26" s="361" t="s">
        <v>4413</v>
      </c>
      <c r="J26" s="1027" t="s">
        <v>496</v>
      </c>
      <c r="K26" s="1027"/>
      <c r="L26" s="1027" t="s">
        <v>496</v>
      </c>
      <c r="M26" s="1027"/>
      <c r="N26" s="1023"/>
      <c r="O26" s="1023"/>
      <c r="P26" s="1023" t="s">
        <v>496</v>
      </c>
      <c r="Q26" s="1023"/>
      <c r="R26" s="1025"/>
    </row>
    <row r="27" spans="1:18" s="147" customFormat="1" ht="48.75" x14ac:dyDescent="0.2">
      <c r="A27" s="352">
        <v>10</v>
      </c>
      <c r="B27" s="353" t="s">
        <v>4868</v>
      </c>
      <c r="C27" s="1015"/>
      <c r="D27" s="1015"/>
      <c r="E27" s="317">
        <v>2280</v>
      </c>
      <c r="F27" s="317" t="s">
        <v>2944</v>
      </c>
      <c r="G27" s="356">
        <v>42600</v>
      </c>
      <c r="H27" s="359" t="s">
        <v>4869</v>
      </c>
      <c r="I27" s="361" t="s">
        <v>4870</v>
      </c>
      <c r="J27" s="1028"/>
      <c r="K27" s="1028"/>
      <c r="L27" s="1028"/>
      <c r="M27" s="1028"/>
      <c r="N27" s="1024"/>
      <c r="O27" s="1024"/>
      <c r="P27" s="1024"/>
      <c r="Q27" s="1024"/>
      <c r="R27" s="1026"/>
    </row>
    <row r="28" spans="1:18" s="147" customFormat="1" ht="45" x14ac:dyDescent="0.2">
      <c r="A28" s="352">
        <v>11</v>
      </c>
      <c r="B28" s="353" t="s">
        <v>4871</v>
      </c>
      <c r="C28" s="349" t="s">
        <v>2720</v>
      </c>
      <c r="D28" s="349" t="s">
        <v>4414</v>
      </c>
      <c r="E28" s="317">
        <v>4205.5200000000004</v>
      </c>
      <c r="F28" s="317" t="s">
        <v>2531</v>
      </c>
      <c r="G28" s="356">
        <v>42383</v>
      </c>
      <c r="H28" s="359" t="s">
        <v>4415</v>
      </c>
      <c r="I28" s="361" t="s">
        <v>4416</v>
      </c>
      <c r="J28" s="364" t="s">
        <v>496</v>
      </c>
      <c r="K28" s="341"/>
      <c r="L28" s="364" t="s">
        <v>496</v>
      </c>
      <c r="M28" s="341"/>
      <c r="N28" s="364"/>
      <c r="O28" s="364"/>
      <c r="P28" s="364" t="s">
        <v>496</v>
      </c>
      <c r="Q28" s="319"/>
      <c r="R28" s="320"/>
    </row>
    <row r="29" spans="1:18" s="147" customFormat="1" ht="19.5" customHeight="1" x14ac:dyDescent="0.2">
      <c r="A29" s="1007">
        <v>12</v>
      </c>
      <c r="B29" s="1010" t="s">
        <v>4872</v>
      </c>
      <c r="C29" s="349" t="s">
        <v>3298</v>
      </c>
      <c r="D29" s="1013" t="s">
        <v>4417</v>
      </c>
      <c r="E29" s="317">
        <v>2415</v>
      </c>
      <c r="F29" s="317" t="s">
        <v>2531</v>
      </c>
      <c r="G29" s="1016">
        <v>42387</v>
      </c>
      <c r="H29" s="359" t="s">
        <v>4418</v>
      </c>
      <c r="I29" s="361" t="s">
        <v>4419</v>
      </c>
      <c r="J29" s="362" t="s">
        <v>496</v>
      </c>
      <c r="K29" s="318"/>
      <c r="L29" s="362" t="s">
        <v>496</v>
      </c>
      <c r="M29" s="318"/>
      <c r="N29" s="364" t="s">
        <v>496</v>
      </c>
      <c r="O29" s="364"/>
      <c r="P29" s="364"/>
      <c r="Q29" s="319"/>
      <c r="R29" s="320"/>
    </row>
    <row r="30" spans="1:18" s="147" customFormat="1" ht="19.5" customHeight="1" x14ac:dyDescent="0.2">
      <c r="A30" s="1009"/>
      <c r="B30" s="1012"/>
      <c r="C30" s="349" t="s">
        <v>3581</v>
      </c>
      <c r="D30" s="1015"/>
      <c r="E30" s="317">
        <v>2415</v>
      </c>
      <c r="F30" s="317" t="s">
        <v>2531</v>
      </c>
      <c r="G30" s="1018"/>
      <c r="H30" s="359" t="s">
        <v>4418</v>
      </c>
      <c r="I30" s="361" t="s">
        <v>4420</v>
      </c>
      <c r="J30" s="362" t="s">
        <v>496</v>
      </c>
      <c r="K30" s="318"/>
      <c r="L30" s="362" t="s">
        <v>496</v>
      </c>
      <c r="M30" s="318"/>
      <c r="N30" s="364" t="s">
        <v>496</v>
      </c>
      <c r="O30" s="364"/>
      <c r="P30" s="364"/>
      <c r="Q30" s="319"/>
      <c r="R30" s="320"/>
    </row>
    <row r="31" spans="1:18" s="147" customFormat="1" ht="18.75" customHeight="1" x14ac:dyDescent="0.2">
      <c r="A31" s="1007">
        <v>13</v>
      </c>
      <c r="B31" s="1010" t="s">
        <v>4421</v>
      </c>
      <c r="C31" s="349" t="s">
        <v>3298</v>
      </c>
      <c r="D31" s="1013" t="s">
        <v>4422</v>
      </c>
      <c r="E31" s="317">
        <v>2415</v>
      </c>
      <c r="F31" s="317" t="s">
        <v>2703</v>
      </c>
      <c r="G31" s="1016">
        <v>42438</v>
      </c>
      <c r="H31" s="1029" t="s">
        <v>4423</v>
      </c>
      <c r="I31" s="361" t="s">
        <v>4424</v>
      </c>
      <c r="J31" s="362" t="s">
        <v>496</v>
      </c>
      <c r="K31" s="318"/>
      <c r="L31" s="362" t="s">
        <v>496</v>
      </c>
      <c r="M31" s="318"/>
      <c r="N31" s="364" t="s">
        <v>496</v>
      </c>
      <c r="O31" s="364"/>
      <c r="P31" s="364"/>
      <c r="Q31" s="319"/>
      <c r="R31" s="320"/>
    </row>
    <row r="32" spans="1:18" s="147" customFormat="1" ht="18.75" customHeight="1" x14ac:dyDescent="0.2">
      <c r="A32" s="1009"/>
      <c r="B32" s="1012"/>
      <c r="C32" s="349" t="s">
        <v>3581</v>
      </c>
      <c r="D32" s="1015"/>
      <c r="E32" s="317">
        <v>2415</v>
      </c>
      <c r="F32" s="317" t="s">
        <v>2703</v>
      </c>
      <c r="G32" s="1018"/>
      <c r="H32" s="1030"/>
      <c r="I32" s="361" t="s">
        <v>4425</v>
      </c>
      <c r="J32" s="362" t="s">
        <v>496</v>
      </c>
      <c r="K32" s="318"/>
      <c r="L32" s="362" t="s">
        <v>496</v>
      </c>
      <c r="M32" s="318"/>
      <c r="N32" s="364" t="s">
        <v>496</v>
      </c>
      <c r="O32" s="364"/>
      <c r="P32" s="364"/>
      <c r="Q32" s="319"/>
      <c r="R32" s="320"/>
    </row>
    <row r="33" spans="1:18" s="147" customFormat="1" ht="33.75" x14ac:dyDescent="0.2">
      <c r="A33" s="352">
        <v>14</v>
      </c>
      <c r="B33" s="353" t="s">
        <v>4873</v>
      </c>
      <c r="C33" s="349" t="s">
        <v>4426</v>
      </c>
      <c r="D33" s="349" t="s">
        <v>4427</v>
      </c>
      <c r="E33" s="317">
        <v>20400</v>
      </c>
      <c r="F33" s="317" t="s">
        <v>2569</v>
      </c>
      <c r="G33" s="356">
        <v>42405</v>
      </c>
      <c r="H33" s="359" t="s">
        <v>4428</v>
      </c>
      <c r="I33" s="361" t="s">
        <v>4429</v>
      </c>
      <c r="J33" s="362" t="s">
        <v>496</v>
      </c>
      <c r="K33" s="318"/>
      <c r="L33" s="362" t="s">
        <v>496</v>
      </c>
      <c r="M33" s="318"/>
      <c r="N33" s="364"/>
      <c r="O33" s="364"/>
      <c r="P33" s="364"/>
      <c r="Q33" s="319" t="s">
        <v>496</v>
      </c>
      <c r="R33" s="320"/>
    </row>
    <row r="34" spans="1:18" s="147" customFormat="1" ht="33.75" x14ac:dyDescent="0.2">
      <c r="A34" s="352">
        <v>15</v>
      </c>
      <c r="B34" s="353" t="s">
        <v>4874</v>
      </c>
      <c r="C34" s="349" t="s">
        <v>4430</v>
      </c>
      <c r="D34" s="349" t="s">
        <v>4431</v>
      </c>
      <c r="E34" s="317">
        <v>6796.8</v>
      </c>
      <c r="F34" s="317" t="s">
        <v>2531</v>
      </c>
      <c r="G34" s="356">
        <v>42390</v>
      </c>
      <c r="H34" s="359" t="s">
        <v>4432</v>
      </c>
      <c r="I34" s="361" t="s">
        <v>4433</v>
      </c>
      <c r="J34" s="362" t="s">
        <v>496</v>
      </c>
      <c r="K34" s="318"/>
      <c r="L34" s="362" t="s">
        <v>496</v>
      </c>
      <c r="M34" s="318"/>
      <c r="N34" s="364"/>
      <c r="O34" s="364"/>
      <c r="P34" s="364" t="s">
        <v>496</v>
      </c>
      <c r="Q34" s="319"/>
      <c r="R34" s="320"/>
    </row>
    <row r="35" spans="1:18" s="147" customFormat="1" ht="19.5" customHeight="1" x14ac:dyDescent="0.2">
      <c r="A35" s="1007">
        <v>16</v>
      </c>
      <c r="B35" s="1010" t="s">
        <v>4875</v>
      </c>
      <c r="C35" s="349" t="s">
        <v>4316</v>
      </c>
      <c r="D35" s="1013" t="s">
        <v>4434</v>
      </c>
      <c r="E35" s="317">
        <v>1140</v>
      </c>
      <c r="F35" s="317" t="s">
        <v>2569</v>
      </c>
      <c r="G35" s="1016">
        <v>42422</v>
      </c>
      <c r="H35" s="359" t="s">
        <v>4435</v>
      </c>
      <c r="I35" s="361" t="s">
        <v>4436</v>
      </c>
      <c r="J35" s="362" t="s">
        <v>496</v>
      </c>
      <c r="K35" s="318"/>
      <c r="L35" s="362" t="s">
        <v>496</v>
      </c>
      <c r="M35" s="318"/>
      <c r="N35" s="364" t="s">
        <v>496</v>
      </c>
      <c r="O35" s="364"/>
      <c r="P35" s="364"/>
      <c r="Q35" s="319"/>
      <c r="R35" s="320"/>
    </row>
    <row r="36" spans="1:18" s="147" customFormat="1" ht="56.25" x14ac:dyDescent="0.2">
      <c r="A36" s="1008"/>
      <c r="B36" s="1011"/>
      <c r="C36" s="349" t="s">
        <v>2845</v>
      </c>
      <c r="D36" s="1014"/>
      <c r="E36" s="317">
        <v>7847</v>
      </c>
      <c r="F36" s="317" t="s">
        <v>2569</v>
      </c>
      <c r="G36" s="1017"/>
      <c r="H36" s="359" t="s">
        <v>4437</v>
      </c>
      <c r="I36" s="361" t="s">
        <v>4438</v>
      </c>
      <c r="J36" s="362"/>
      <c r="K36" s="362" t="s">
        <v>496</v>
      </c>
      <c r="L36" s="362" t="s">
        <v>496</v>
      </c>
      <c r="M36" s="362"/>
      <c r="N36" s="364"/>
      <c r="O36" s="364"/>
      <c r="P36" s="364"/>
      <c r="Q36" s="319" t="s">
        <v>496</v>
      </c>
      <c r="R36" s="320" t="s">
        <v>5224</v>
      </c>
    </row>
    <row r="37" spans="1:18" s="147" customFormat="1" ht="78.75" x14ac:dyDescent="0.2">
      <c r="A37" s="1008"/>
      <c r="B37" s="1011"/>
      <c r="C37" s="349" t="s">
        <v>2764</v>
      </c>
      <c r="D37" s="1014"/>
      <c r="E37" s="317">
        <v>1925.52</v>
      </c>
      <c r="F37" s="317" t="s">
        <v>2569</v>
      </c>
      <c r="G37" s="1017"/>
      <c r="H37" s="359" t="s">
        <v>4439</v>
      </c>
      <c r="I37" s="361" t="s">
        <v>4440</v>
      </c>
      <c r="J37" s="362"/>
      <c r="K37" s="362" t="s">
        <v>496</v>
      </c>
      <c r="L37" s="362" t="s">
        <v>496</v>
      </c>
      <c r="M37" s="318"/>
      <c r="N37" s="364"/>
      <c r="O37" s="364"/>
      <c r="P37" s="364"/>
      <c r="Q37" s="319" t="s">
        <v>496</v>
      </c>
      <c r="R37" s="320" t="s">
        <v>5501</v>
      </c>
    </row>
    <row r="38" spans="1:18" s="147" customFormat="1" ht="19.5" customHeight="1" x14ac:dyDescent="0.2">
      <c r="A38" s="1009"/>
      <c r="B38" s="1012"/>
      <c r="C38" s="349" t="s">
        <v>3087</v>
      </c>
      <c r="D38" s="1015"/>
      <c r="E38" s="317">
        <v>1129.5</v>
      </c>
      <c r="F38" s="317" t="s">
        <v>2569</v>
      </c>
      <c r="G38" s="1018"/>
      <c r="H38" s="359" t="s">
        <v>4441</v>
      </c>
      <c r="I38" s="361" t="s">
        <v>4442</v>
      </c>
      <c r="J38" s="362" t="s">
        <v>496</v>
      </c>
      <c r="K38" s="318"/>
      <c r="L38" s="362" t="s">
        <v>496</v>
      </c>
      <c r="M38" s="318"/>
      <c r="N38" s="364" t="s">
        <v>496</v>
      </c>
      <c r="O38" s="364"/>
      <c r="P38" s="364"/>
      <c r="Q38" s="319"/>
      <c r="R38" s="320"/>
    </row>
    <row r="39" spans="1:18" s="147" customFormat="1" ht="22.5" x14ac:dyDescent="0.2">
      <c r="A39" s="352">
        <v>17</v>
      </c>
      <c r="B39" s="353" t="s">
        <v>4876</v>
      </c>
      <c r="C39" s="349" t="s">
        <v>4443</v>
      </c>
      <c r="D39" s="349" t="s">
        <v>4444</v>
      </c>
      <c r="E39" s="317">
        <v>561.70000000000005</v>
      </c>
      <c r="F39" s="317" t="s">
        <v>2531</v>
      </c>
      <c r="G39" s="356">
        <v>42384</v>
      </c>
      <c r="H39" s="359" t="s">
        <v>4445</v>
      </c>
      <c r="I39" s="361" t="s">
        <v>4446</v>
      </c>
      <c r="J39" s="362" t="s">
        <v>496</v>
      </c>
      <c r="K39" s="318"/>
      <c r="L39" s="362" t="s">
        <v>496</v>
      </c>
      <c r="M39" s="318"/>
      <c r="N39" s="364" t="s">
        <v>496</v>
      </c>
      <c r="O39" s="364"/>
      <c r="P39" s="364"/>
      <c r="Q39" s="319"/>
      <c r="R39" s="320"/>
    </row>
    <row r="40" spans="1:18" s="147" customFormat="1" ht="22.5" x14ac:dyDescent="0.2">
      <c r="A40" s="352">
        <v>18</v>
      </c>
      <c r="B40" s="353" t="s">
        <v>4877</v>
      </c>
      <c r="C40" s="349" t="s">
        <v>1487</v>
      </c>
      <c r="D40" s="349" t="s">
        <v>4447</v>
      </c>
      <c r="E40" s="317">
        <v>11272.2</v>
      </c>
      <c r="F40" s="317" t="s">
        <v>2569</v>
      </c>
      <c r="G40" s="356">
        <v>42409</v>
      </c>
      <c r="H40" s="359" t="s">
        <v>4448</v>
      </c>
      <c r="I40" s="361" t="s">
        <v>4449</v>
      </c>
      <c r="J40" s="362" t="s">
        <v>496</v>
      </c>
      <c r="K40" s="318"/>
      <c r="L40" s="362" t="s">
        <v>496</v>
      </c>
      <c r="M40" s="318"/>
      <c r="N40" s="364" t="s">
        <v>496</v>
      </c>
      <c r="O40" s="364"/>
      <c r="P40" s="364"/>
      <c r="Q40" s="319"/>
      <c r="R40" s="320"/>
    </row>
    <row r="41" spans="1:18" s="147" customFormat="1" ht="33.75" x14ac:dyDescent="0.2">
      <c r="A41" s="352">
        <v>19</v>
      </c>
      <c r="B41" s="353" t="s">
        <v>4878</v>
      </c>
      <c r="C41" s="349" t="s">
        <v>4450</v>
      </c>
      <c r="D41" s="349" t="s">
        <v>4879</v>
      </c>
      <c r="E41" s="317">
        <v>1250</v>
      </c>
      <c r="F41" s="317" t="s">
        <v>2569</v>
      </c>
      <c r="G41" s="356">
        <v>42409</v>
      </c>
      <c r="H41" s="359" t="s">
        <v>4451</v>
      </c>
      <c r="I41" s="361" t="s">
        <v>4452</v>
      </c>
      <c r="J41" s="364" t="s">
        <v>496</v>
      </c>
      <c r="K41" s="341"/>
      <c r="L41" s="364" t="s">
        <v>496</v>
      </c>
      <c r="M41" s="341"/>
      <c r="N41" s="364" t="s">
        <v>496</v>
      </c>
      <c r="O41" s="364"/>
      <c r="P41" s="364"/>
      <c r="Q41" s="319"/>
      <c r="R41" s="374"/>
    </row>
    <row r="42" spans="1:18" s="147" customFormat="1" ht="33.75" x14ac:dyDescent="0.2">
      <c r="A42" s="352">
        <v>20</v>
      </c>
      <c r="B42" s="353" t="s">
        <v>4880</v>
      </c>
      <c r="C42" s="349" t="s">
        <v>4453</v>
      </c>
      <c r="D42" s="349" t="s">
        <v>4454</v>
      </c>
      <c r="E42" s="317">
        <v>36000</v>
      </c>
      <c r="F42" s="317" t="s">
        <v>2569</v>
      </c>
      <c r="G42" s="356">
        <v>42416</v>
      </c>
      <c r="H42" s="359" t="s">
        <v>4455</v>
      </c>
      <c r="I42" s="361" t="s">
        <v>4456</v>
      </c>
      <c r="J42" s="1027" t="s">
        <v>496</v>
      </c>
      <c r="K42" s="1027"/>
      <c r="L42" s="1027" t="s">
        <v>496</v>
      </c>
      <c r="M42" s="1027"/>
      <c r="N42" s="1023" t="s">
        <v>496</v>
      </c>
      <c r="O42" s="1023"/>
      <c r="P42" s="1023"/>
      <c r="Q42" s="1023"/>
      <c r="R42" s="1025"/>
    </row>
    <row r="43" spans="1:18" s="147" customFormat="1" ht="33.75" x14ac:dyDescent="0.2">
      <c r="A43" s="352">
        <f>+A42+1</f>
        <v>21</v>
      </c>
      <c r="B43" s="353" t="s">
        <v>4881</v>
      </c>
      <c r="C43" s="349" t="s">
        <v>4453</v>
      </c>
      <c r="D43" s="349" t="s">
        <v>4454</v>
      </c>
      <c r="E43" s="317">
        <v>7200</v>
      </c>
      <c r="F43" s="317" t="s">
        <v>3009</v>
      </c>
      <c r="G43" s="356">
        <v>42684</v>
      </c>
      <c r="H43" s="359" t="s">
        <v>4882</v>
      </c>
      <c r="I43" s="361" t="s">
        <v>4883</v>
      </c>
      <c r="J43" s="1028"/>
      <c r="K43" s="1028"/>
      <c r="L43" s="1028"/>
      <c r="M43" s="1028"/>
      <c r="N43" s="1024"/>
      <c r="O43" s="1024"/>
      <c r="P43" s="1024"/>
      <c r="Q43" s="1024"/>
      <c r="R43" s="1026"/>
    </row>
    <row r="44" spans="1:18" s="147" customFormat="1" ht="33.75" x14ac:dyDescent="0.2">
      <c r="A44" s="352">
        <f>+A43+1</f>
        <v>22</v>
      </c>
      <c r="B44" s="353" t="s">
        <v>4884</v>
      </c>
      <c r="C44" s="349" t="s">
        <v>4457</v>
      </c>
      <c r="D44" s="349" t="s">
        <v>4458</v>
      </c>
      <c r="E44" s="317">
        <v>2800</v>
      </c>
      <c r="F44" s="317" t="s">
        <v>2569</v>
      </c>
      <c r="G44" s="356">
        <v>42416</v>
      </c>
      <c r="H44" s="359" t="s">
        <v>4459</v>
      </c>
      <c r="I44" s="361" t="s">
        <v>4460</v>
      </c>
      <c r="J44" s="362" t="s">
        <v>496</v>
      </c>
      <c r="K44" s="318"/>
      <c r="L44" s="362" t="s">
        <v>496</v>
      </c>
      <c r="M44" s="318"/>
      <c r="N44" s="364" t="s">
        <v>496</v>
      </c>
      <c r="O44" s="364"/>
      <c r="P44" s="364"/>
      <c r="Q44" s="319"/>
      <c r="R44" s="320"/>
    </row>
    <row r="45" spans="1:18" s="147" customFormat="1" ht="18.75" customHeight="1" x14ac:dyDescent="0.2">
      <c r="A45" s="1007">
        <f>+A44+1</f>
        <v>23</v>
      </c>
      <c r="B45" s="1010" t="s">
        <v>4885</v>
      </c>
      <c r="C45" s="349" t="s">
        <v>4461</v>
      </c>
      <c r="D45" s="1013" t="s">
        <v>4462</v>
      </c>
      <c r="E45" s="317">
        <v>2735</v>
      </c>
      <c r="F45" s="317" t="s">
        <v>2531</v>
      </c>
      <c r="G45" s="356">
        <v>42397</v>
      </c>
      <c r="H45" s="1019" t="s">
        <v>4886</v>
      </c>
      <c r="I45" s="361" t="s">
        <v>4463</v>
      </c>
      <c r="J45" s="362" t="s">
        <v>496</v>
      </c>
      <c r="K45" s="318"/>
      <c r="L45" s="362" t="s">
        <v>496</v>
      </c>
      <c r="M45" s="318"/>
      <c r="N45" s="364" t="s">
        <v>496</v>
      </c>
      <c r="O45" s="364"/>
      <c r="P45" s="364"/>
      <c r="Q45" s="319"/>
      <c r="R45" s="320"/>
    </row>
    <row r="46" spans="1:18" s="147" customFormat="1" ht="22.5" customHeight="1" x14ac:dyDescent="0.2">
      <c r="A46" s="1008"/>
      <c r="B46" s="1011"/>
      <c r="C46" s="349" t="s">
        <v>4464</v>
      </c>
      <c r="D46" s="1014"/>
      <c r="E46" s="317">
        <v>5560.67</v>
      </c>
      <c r="F46" s="317" t="s">
        <v>2531</v>
      </c>
      <c r="G46" s="356">
        <v>42397</v>
      </c>
      <c r="H46" s="1020"/>
      <c r="I46" s="361" t="s">
        <v>4465</v>
      </c>
      <c r="J46" s="362" t="s">
        <v>496</v>
      </c>
      <c r="K46" s="318"/>
      <c r="L46" s="362" t="s">
        <v>496</v>
      </c>
      <c r="M46" s="318"/>
      <c r="N46" s="364" t="s">
        <v>496</v>
      </c>
      <c r="O46" s="364"/>
      <c r="P46" s="364"/>
      <c r="Q46" s="319"/>
      <c r="R46" s="320"/>
    </row>
    <row r="47" spans="1:18" s="147" customFormat="1" ht="18.75" customHeight="1" x14ac:dyDescent="0.2">
      <c r="A47" s="1009"/>
      <c r="B47" s="1012"/>
      <c r="C47" s="349" t="s">
        <v>3949</v>
      </c>
      <c r="D47" s="1015"/>
      <c r="E47" s="317">
        <v>1711.95</v>
      </c>
      <c r="F47" s="317" t="s">
        <v>2531</v>
      </c>
      <c r="G47" s="356">
        <v>42397</v>
      </c>
      <c r="H47" s="1021"/>
      <c r="I47" s="361" t="s">
        <v>4466</v>
      </c>
      <c r="J47" s="362" t="s">
        <v>496</v>
      </c>
      <c r="K47" s="318"/>
      <c r="L47" s="362" t="s">
        <v>496</v>
      </c>
      <c r="M47" s="318"/>
      <c r="N47" s="364" t="s">
        <v>496</v>
      </c>
      <c r="O47" s="364"/>
      <c r="P47" s="364"/>
      <c r="Q47" s="319"/>
      <c r="R47" s="320"/>
    </row>
    <row r="48" spans="1:18" s="147" customFormat="1" ht="27" customHeight="1" x14ac:dyDescent="0.2">
      <c r="A48" s="1007">
        <f>+A45+1</f>
        <v>24</v>
      </c>
      <c r="B48" s="1010" t="s">
        <v>4887</v>
      </c>
      <c r="C48" s="349" t="s">
        <v>4467</v>
      </c>
      <c r="D48" s="1013" t="s">
        <v>4468</v>
      </c>
      <c r="E48" s="317">
        <v>2450.3000000000002</v>
      </c>
      <c r="F48" s="317" t="s">
        <v>2569</v>
      </c>
      <c r="G48" s="356">
        <v>42409</v>
      </c>
      <c r="H48" s="359" t="s">
        <v>4469</v>
      </c>
      <c r="I48" s="361" t="s">
        <v>4470</v>
      </c>
      <c r="J48" s="362" t="s">
        <v>496</v>
      </c>
      <c r="K48" s="318"/>
      <c r="L48" s="362" t="s">
        <v>496</v>
      </c>
      <c r="M48" s="318"/>
      <c r="N48" s="364" t="s">
        <v>496</v>
      </c>
      <c r="O48" s="364"/>
      <c r="P48" s="364"/>
      <c r="Q48" s="319"/>
      <c r="R48" s="320"/>
    </row>
    <row r="49" spans="1:18" s="147" customFormat="1" ht="27" customHeight="1" x14ac:dyDescent="0.2">
      <c r="A49" s="1008"/>
      <c r="B49" s="1011"/>
      <c r="C49" s="349" t="s">
        <v>2854</v>
      </c>
      <c r="D49" s="1014"/>
      <c r="E49" s="317">
        <v>114.6</v>
      </c>
      <c r="F49" s="317" t="s">
        <v>2569</v>
      </c>
      <c r="G49" s="356">
        <v>42409</v>
      </c>
      <c r="H49" s="359" t="s">
        <v>4471</v>
      </c>
      <c r="I49" s="361" t="s">
        <v>4472</v>
      </c>
      <c r="J49" s="362" t="s">
        <v>496</v>
      </c>
      <c r="K49" s="318"/>
      <c r="L49" s="362" t="s">
        <v>496</v>
      </c>
      <c r="M49" s="318"/>
      <c r="N49" s="364"/>
      <c r="O49" s="364"/>
      <c r="P49" s="364" t="s">
        <v>496</v>
      </c>
      <c r="Q49" s="319"/>
      <c r="R49" s="320" t="s">
        <v>4473</v>
      </c>
    </row>
    <row r="50" spans="1:18" s="147" customFormat="1" ht="29.25" customHeight="1" x14ac:dyDescent="0.2">
      <c r="A50" s="1007">
        <f>+A48+1</f>
        <v>25</v>
      </c>
      <c r="B50" s="1010" t="s">
        <v>4888</v>
      </c>
      <c r="C50" s="349" t="s">
        <v>4474</v>
      </c>
      <c r="D50" s="1013" t="s">
        <v>4475</v>
      </c>
      <c r="E50" s="317">
        <v>750</v>
      </c>
      <c r="F50" s="317" t="s">
        <v>2569</v>
      </c>
      <c r="G50" s="356">
        <v>42405</v>
      </c>
      <c r="H50" s="359" t="s">
        <v>4476</v>
      </c>
      <c r="I50" s="361" t="s">
        <v>4477</v>
      </c>
      <c r="J50" s="362" t="s">
        <v>496</v>
      </c>
      <c r="K50" s="318"/>
      <c r="L50" s="362" t="s">
        <v>496</v>
      </c>
      <c r="M50" s="318"/>
      <c r="N50" s="364"/>
      <c r="O50" s="364"/>
      <c r="P50" s="364" t="s">
        <v>496</v>
      </c>
      <c r="Q50" s="319"/>
      <c r="R50" s="320"/>
    </row>
    <row r="51" spans="1:18" s="147" customFormat="1" ht="19.5" customHeight="1" x14ac:dyDescent="0.2">
      <c r="A51" s="1008"/>
      <c r="B51" s="1011"/>
      <c r="C51" s="349" t="s">
        <v>4478</v>
      </c>
      <c r="D51" s="1014"/>
      <c r="E51" s="317">
        <v>4536</v>
      </c>
      <c r="F51" s="317" t="s">
        <v>2569</v>
      </c>
      <c r="G51" s="356">
        <v>42405</v>
      </c>
      <c r="H51" s="359" t="s">
        <v>4479</v>
      </c>
      <c r="I51" s="361" t="s">
        <v>4480</v>
      </c>
      <c r="J51" s="362" t="s">
        <v>496</v>
      </c>
      <c r="K51" s="318"/>
      <c r="L51" s="362" t="s">
        <v>496</v>
      </c>
      <c r="M51" s="318"/>
      <c r="N51" s="364"/>
      <c r="O51" s="364"/>
      <c r="P51" s="364" t="s">
        <v>496</v>
      </c>
      <c r="Q51" s="319"/>
      <c r="R51" s="320"/>
    </row>
    <row r="52" spans="1:18" s="147" customFormat="1" ht="29.25" customHeight="1" x14ac:dyDescent="0.2">
      <c r="A52" s="1009"/>
      <c r="B52" s="1012"/>
      <c r="C52" s="349" t="s">
        <v>2689</v>
      </c>
      <c r="D52" s="1015"/>
      <c r="E52" s="317">
        <v>1050</v>
      </c>
      <c r="F52" s="317" t="s">
        <v>2569</v>
      </c>
      <c r="G52" s="356">
        <v>42405</v>
      </c>
      <c r="H52" s="359" t="s">
        <v>4481</v>
      </c>
      <c r="I52" s="361" t="s">
        <v>4482</v>
      </c>
      <c r="J52" s="362" t="s">
        <v>496</v>
      </c>
      <c r="K52" s="318"/>
      <c r="L52" s="362" t="s">
        <v>496</v>
      </c>
      <c r="M52" s="318"/>
      <c r="N52" s="364"/>
      <c r="O52" s="364"/>
      <c r="P52" s="364" t="s">
        <v>496</v>
      </c>
      <c r="Q52" s="319"/>
      <c r="R52" s="320"/>
    </row>
    <row r="53" spans="1:18" s="147" customFormat="1" ht="19.5" customHeight="1" x14ac:dyDescent="0.2">
      <c r="A53" s="1007">
        <f>+A50+1</f>
        <v>26</v>
      </c>
      <c r="B53" s="1010" t="s">
        <v>4889</v>
      </c>
      <c r="C53" s="349" t="s">
        <v>4483</v>
      </c>
      <c r="D53" s="1013" t="s">
        <v>4484</v>
      </c>
      <c r="E53" s="317">
        <v>9960.5</v>
      </c>
      <c r="F53" s="317" t="s">
        <v>2531</v>
      </c>
      <c r="G53" s="356">
        <v>42394</v>
      </c>
      <c r="H53" s="359" t="s">
        <v>4485</v>
      </c>
      <c r="I53" s="361" t="s">
        <v>4486</v>
      </c>
      <c r="J53" s="362" t="s">
        <v>496</v>
      </c>
      <c r="K53" s="318"/>
      <c r="L53" s="362" t="s">
        <v>496</v>
      </c>
      <c r="M53" s="318"/>
      <c r="N53" s="364" t="s">
        <v>496</v>
      </c>
      <c r="O53" s="364"/>
      <c r="P53" s="364"/>
      <c r="Q53" s="319"/>
      <c r="R53" s="320"/>
    </row>
    <row r="54" spans="1:18" s="147" customFormat="1" ht="29.25" customHeight="1" x14ac:dyDescent="0.2">
      <c r="A54" s="1009"/>
      <c r="B54" s="1012"/>
      <c r="C54" s="349" t="s">
        <v>2709</v>
      </c>
      <c r="D54" s="1015"/>
      <c r="E54" s="317">
        <v>2448</v>
      </c>
      <c r="F54" s="317" t="s">
        <v>2531</v>
      </c>
      <c r="G54" s="356">
        <v>42394</v>
      </c>
      <c r="H54" s="359" t="s">
        <v>4487</v>
      </c>
      <c r="I54" s="361" t="s">
        <v>4488</v>
      </c>
      <c r="J54" s="362" t="s">
        <v>496</v>
      </c>
      <c r="K54" s="318"/>
      <c r="L54" s="362" t="s">
        <v>496</v>
      </c>
      <c r="M54" s="318"/>
      <c r="N54" s="364"/>
      <c r="O54" s="364"/>
      <c r="P54" s="364" t="s">
        <v>496</v>
      </c>
      <c r="Q54" s="319"/>
      <c r="R54" s="320"/>
    </row>
    <row r="55" spans="1:18" s="147" customFormat="1" ht="29.25" customHeight="1" x14ac:dyDescent="0.2">
      <c r="A55" s="1007">
        <f>+A53+1</f>
        <v>27</v>
      </c>
      <c r="B55" s="1010" t="s">
        <v>4890</v>
      </c>
      <c r="C55" s="349" t="s">
        <v>3823</v>
      </c>
      <c r="D55" s="1013" t="s">
        <v>4489</v>
      </c>
      <c r="E55" s="317">
        <v>621.5</v>
      </c>
      <c r="F55" s="317" t="s">
        <v>2569</v>
      </c>
      <c r="G55" s="356">
        <v>42402</v>
      </c>
      <c r="H55" s="359" t="s">
        <v>4490</v>
      </c>
      <c r="I55" s="361" t="s">
        <v>4491</v>
      </c>
      <c r="J55" s="362" t="s">
        <v>496</v>
      </c>
      <c r="K55" s="318"/>
      <c r="L55" s="362" t="s">
        <v>496</v>
      </c>
      <c r="M55" s="318"/>
      <c r="N55" s="364" t="s">
        <v>496</v>
      </c>
      <c r="O55" s="364"/>
      <c r="P55" s="364"/>
      <c r="Q55" s="319"/>
      <c r="R55" s="320"/>
    </row>
    <row r="56" spans="1:18" s="147" customFormat="1" ht="29.25" customHeight="1" x14ac:dyDescent="0.2">
      <c r="A56" s="1009"/>
      <c r="B56" s="1012"/>
      <c r="C56" s="349" t="s">
        <v>4492</v>
      </c>
      <c r="D56" s="1015"/>
      <c r="E56" s="317">
        <v>52.5</v>
      </c>
      <c r="F56" s="317" t="s">
        <v>2569</v>
      </c>
      <c r="G56" s="356">
        <v>42402</v>
      </c>
      <c r="H56" s="359" t="s">
        <v>4493</v>
      </c>
      <c r="I56" s="361" t="s">
        <v>4494</v>
      </c>
      <c r="J56" s="362" t="s">
        <v>496</v>
      </c>
      <c r="K56" s="318"/>
      <c r="L56" s="362" t="s">
        <v>496</v>
      </c>
      <c r="M56" s="318"/>
      <c r="N56" s="364" t="s">
        <v>496</v>
      </c>
      <c r="O56" s="364"/>
      <c r="P56" s="364"/>
      <c r="Q56" s="319"/>
      <c r="R56" s="320"/>
    </row>
    <row r="57" spans="1:18" s="147" customFormat="1" ht="36" customHeight="1" x14ac:dyDescent="0.2">
      <c r="A57" s="1007">
        <f>+A55+1</f>
        <v>28</v>
      </c>
      <c r="B57" s="1010" t="s">
        <v>4891</v>
      </c>
      <c r="C57" s="349" t="s">
        <v>2805</v>
      </c>
      <c r="D57" s="1013" t="s">
        <v>4495</v>
      </c>
      <c r="E57" s="317">
        <v>920.1</v>
      </c>
      <c r="F57" s="317" t="s">
        <v>2569</v>
      </c>
      <c r="G57" s="356">
        <v>42404</v>
      </c>
      <c r="H57" s="359" t="s">
        <v>4469</v>
      </c>
      <c r="I57" s="361" t="s">
        <v>4496</v>
      </c>
      <c r="J57" s="362" t="s">
        <v>496</v>
      </c>
      <c r="K57" s="318"/>
      <c r="L57" s="362" t="s">
        <v>496</v>
      </c>
      <c r="M57" s="318"/>
      <c r="N57" s="364"/>
      <c r="O57" s="364"/>
      <c r="P57" s="364" t="s">
        <v>496</v>
      </c>
      <c r="Q57" s="319"/>
      <c r="R57" s="320"/>
    </row>
    <row r="58" spans="1:18" s="147" customFormat="1" ht="18.75" x14ac:dyDescent="0.2">
      <c r="A58" s="1008"/>
      <c r="B58" s="1011"/>
      <c r="C58" s="349" t="s">
        <v>4497</v>
      </c>
      <c r="D58" s="1014"/>
      <c r="E58" s="317">
        <v>353.25</v>
      </c>
      <c r="F58" s="317" t="s">
        <v>2569</v>
      </c>
      <c r="G58" s="356">
        <v>42404</v>
      </c>
      <c r="H58" s="359" t="s">
        <v>4471</v>
      </c>
      <c r="I58" s="361" t="s">
        <v>4498</v>
      </c>
      <c r="J58" s="362" t="s">
        <v>496</v>
      </c>
      <c r="K58" s="318"/>
      <c r="L58" s="362" t="s">
        <v>496</v>
      </c>
      <c r="M58" s="318"/>
      <c r="N58" s="364"/>
      <c r="O58" s="364"/>
      <c r="P58" s="364" t="s">
        <v>496</v>
      </c>
      <c r="Q58" s="319"/>
      <c r="R58" s="320"/>
    </row>
    <row r="59" spans="1:18" s="147" customFormat="1" ht="18.75" x14ac:dyDescent="0.2">
      <c r="A59" s="1009"/>
      <c r="B59" s="1012"/>
      <c r="C59" s="349" t="s">
        <v>3564</v>
      </c>
      <c r="D59" s="1015"/>
      <c r="E59" s="317">
        <v>120</v>
      </c>
      <c r="F59" s="317" t="s">
        <v>2569</v>
      </c>
      <c r="G59" s="356">
        <v>42404</v>
      </c>
      <c r="H59" s="359" t="s">
        <v>4471</v>
      </c>
      <c r="I59" s="361" t="s">
        <v>4499</v>
      </c>
      <c r="J59" s="362" t="s">
        <v>496</v>
      </c>
      <c r="K59" s="318"/>
      <c r="L59" s="362" t="s">
        <v>496</v>
      </c>
      <c r="M59" s="318"/>
      <c r="N59" s="364" t="s">
        <v>496</v>
      </c>
      <c r="O59" s="364"/>
      <c r="P59" s="364"/>
      <c r="Q59" s="319"/>
      <c r="R59" s="320"/>
    </row>
    <row r="60" spans="1:18" s="147" customFormat="1" ht="22.5" x14ac:dyDescent="0.2">
      <c r="A60" s="352">
        <f>+A57+1</f>
        <v>29</v>
      </c>
      <c r="B60" s="353" t="s">
        <v>4892</v>
      </c>
      <c r="C60" s="349" t="s">
        <v>4500</v>
      </c>
      <c r="D60" s="349" t="s">
        <v>4501</v>
      </c>
      <c r="E60" s="317">
        <v>1241.5</v>
      </c>
      <c r="F60" s="317" t="s">
        <v>2531</v>
      </c>
      <c r="G60" s="356">
        <v>42398</v>
      </c>
      <c r="H60" s="359" t="s">
        <v>4502</v>
      </c>
      <c r="I60" s="361" t="s">
        <v>4503</v>
      </c>
      <c r="J60" s="362" t="s">
        <v>496</v>
      </c>
      <c r="K60" s="318"/>
      <c r="L60" s="362" t="s">
        <v>496</v>
      </c>
      <c r="M60" s="318"/>
      <c r="N60" s="364" t="s">
        <v>496</v>
      </c>
      <c r="O60" s="364"/>
      <c r="P60" s="364"/>
      <c r="Q60" s="319"/>
      <c r="R60" s="320"/>
    </row>
    <row r="61" spans="1:18" s="147" customFormat="1" ht="18.75" customHeight="1" x14ac:dyDescent="0.2">
      <c r="A61" s="1007">
        <f>+A60+1</f>
        <v>30</v>
      </c>
      <c r="B61" s="1010" t="s">
        <v>4893</v>
      </c>
      <c r="C61" s="349" t="s">
        <v>3693</v>
      </c>
      <c r="D61" s="1013" t="s">
        <v>4504</v>
      </c>
      <c r="E61" s="317">
        <v>240.12</v>
      </c>
      <c r="F61" s="317" t="s">
        <v>2703</v>
      </c>
      <c r="G61" s="1016">
        <v>42437</v>
      </c>
      <c r="H61" s="359" t="s">
        <v>4505</v>
      </c>
      <c r="I61" s="361" t="s">
        <v>4506</v>
      </c>
      <c r="J61" s="362" t="s">
        <v>496</v>
      </c>
      <c r="K61" s="318"/>
      <c r="L61" s="362" t="s">
        <v>496</v>
      </c>
      <c r="M61" s="318"/>
      <c r="N61" s="364"/>
      <c r="O61" s="364"/>
      <c r="P61" s="364" t="s">
        <v>496</v>
      </c>
      <c r="Q61" s="319"/>
      <c r="R61" s="320"/>
    </row>
    <row r="62" spans="1:18" s="147" customFormat="1" ht="18.75" customHeight="1" x14ac:dyDescent="0.2">
      <c r="A62" s="1008"/>
      <c r="B62" s="1011"/>
      <c r="C62" s="349" t="s">
        <v>3110</v>
      </c>
      <c r="D62" s="1014"/>
      <c r="E62" s="317">
        <v>150</v>
      </c>
      <c r="F62" s="317" t="s">
        <v>2703</v>
      </c>
      <c r="G62" s="1017"/>
      <c r="H62" s="359" t="s">
        <v>4507</v>
      </c>
      <c r="I62" s="361" t="s">
        <v>4508</v>
      </c>
      <c r="J62" s="362" t="s">
        <v>496</v>
      </c>
      <c r="K62" s="318"/>
      <c r="L62" s="362" t="s">
        <v>496</v>
      </c>
      <c r="M62" s="318"/>
      <c r="N62" s="364"/>
      <c r="O62" s="364"/>
      <c r="P62" s="364" t="s">
        <v>496</v>
      </c>
      <c r="Q62" s="319"/>
      <c r="R62" s="320"/>
    </row>
    <row r="63" spans="1:18" s="147" customFormat="1" ht="22.5" customHeight="1" x14ac:dyDescent="0.2">
      <c r="A63" s="1009"/>
      <c r="B63" s="1012"/>
      <c r="C63" s="349" t="s">
        <v>4509</v>
      </c>
      <c r="D63" s="1015"/>
      <c r="E63" s="317">
        <v>924.95</v>
      </c>
      <c r="F63" s="317" t="s">
        <v>2703</v>
      </c>
      <c r="G63" s="1018"/>
      <c r="H63" s="359" t="s">
        <v>4510</v>
      </c>
      <c r="I63" s="361" t="s">
        <v>4511</v>
      </c>
      <c r="J63" s="362" t="s">
        <v>496</v>
      </c>
      <c r="K63" s="318"/>
      <c r="L63" s="362" t="s">
        <v>496</v>
      </c>
      <c r="M63" s="318"/>
      <c r="N63" s="364"/>
      <c r="O63" s="364"/>
      <c r="P63" s="364"/>
      <c r="Q63" s="319" t="s">
        <v>496</v>
      </c>
      <c r="R63" s="320"/>
    </row>
    <row r="64" spans="1:18" s="147" customFormat="1" ht="33.75" x14ac:dyDescent="0.2">
      <c r="A64" s="352">
        <f>+A61+1</f>
        <v>31</v>
      </c>
      <c r="B64" s="353" t="s">
        <v>4894</v>
      </c>
      <c r="C64" s="349" t="s">
        <v>4512</v>
      </c>
      <c r="D64" s="349" t="s">
        <v>4513</v>
      </c>
      <c r="E64" s="317">
        <v>850</v>
      </c>
      <c r="F64" s="317" t="s">
        <v>2569</v>
      </c>
      <c r="G64" s="356">
        <v>42404</v>
      </c>
      <c r="H64" s="359" t="s">
        <v>4514</v>
      </c>
      <c r="I64" s="361" t="s">
        <v>4515</v>
      </c>
      <c r="J64" s="362" t="s">
        <v>496</v>
      </c>
      <c r="K64" s="318"/>
      <c r="L64" s="362" t="s">
        <v>496</v>
      </c>
      <c r="M64" s="318"/>
      <c r="N64" s="364" t="s">
        <v>496</v>
      </c>
      <c r="O64" s="364"/>
      <c r="P64" s="364"/>
      <c r="Q64" s="319"/>
      <c r="R64" s="320"/>
    </row>
    <row r="65" spans="1:18" s="147" customFormat="1" ht="37.5" customHeight="1" x14ac:dyDescent="0.2">
      <c r="A65" s="352">
        <f>+A64+1</f>
        <v>32</v>
      </c>
      <c r="B65" s="353" t="s">
        <v>4895</v>
      </c>
      <c r="C65" s="349" t="s">
        <v>4516</v>
      </c>
      <c r="D65" s="349" t="s">
        <v>4517</v>
      </c>
      <c r="E65" s="317">
        <v>510</v>
      </c>
      <c r="F65" s="317" t="s">
        <v>2569</v>
      </c>
      <c r="G65" s="356">
        <v>42409</v>
      </c>
      <c r="H65" s="359" t="s">
        <v>4518</v>
      </c>
      <c r="I65" s="361" t="s">
        <v>4519</v>
      </c>
      <c r="J65" s="375" t="s">
        <v>2534</v>
      </c>
      <c r="K65" s="375" t="s">
        <v>2534</v>
      </c>
      <c r="L65" s="375" t="s">
        <v>2534</v>
      </c>
      <c r="M65" s="375" t="s">
        <v>2534</v>
      </c>
      <c r="N65" s="375" t="s">
        <v>2534</v>
      </c>
      <c r="O65" s="375" t="s">
        <v>2534</v>
      </c>
      <c r="P65" s="375" t="s">
        <v>2534</v>
      </c>
      <c r="Q65" s="375" t="s">
        <v>2534</v>
      </c>
      <c r="R65" s="320" t="s">
        <v>5502</v>
      </c>
    </row>
    <row r="66" spans="1:18" s="147" customFormat="1" ht="24.75" customHeight="1" x14ac:dyDescent="0.2">
      <c r="A66" s="352">
        <f>+A65+1</f>
        <v>33</v>
      </c>
      <c r="B66" s="353" t="s">
        <v>4896</v>
      </c>
      <c r="C66" s="349" t="s">
        <v>4520</v>
      </c>
      <c r="D66" s="349" t="s">
        <v>4521</v>
      </c>
      <c r="E66" s="317">
        <v>584.26</v>
      </c>
      <c r="F66" s="317" t="s">
        <v>2569</v>
      </c>
      <c r="G66" s="356">
        <v>42411</v>
      </c>
      <c r="H66" s="359" t="s">
        <v>4522</v>
      </c>
      <c r="I66" s="361" t="s">
        <v>4523</v>
      </c>
      <c r="J66" s="362" t="s">
        <v>496</v>
      </c>
      <c r="K66" s="318"/>
      <c r="L66" s="362" t="s">
        <v>496</v>
      </c>
      <c r="M66" s="318"/>
      <c r="N66" s="364" t="s">
        <v>496</v>
      </c>
      <c r="O66" s="364"/>
      <c r="P66" s="364"/>
      <c r="Q66" s="319"/>
      <c r="R66" s="320"/>
    </row>
    <row r="67" spans="1:18" s="147" customFormat="1" ht="45" x14ac:dyDescent="0.2">
      <c r="A67" s="352">
        <f>+A66+1</f>
        <v>34</v>
      </c>
      <c r="B67" s="353" t="s">
        <v>4897</v>
      </c>
      <c r="C67" s="349" t="s">
        <v>2900</v>
      </c>
      <c r="D67" s="349" t="s">
        <v>4524</v>
      </c>
      <c r="E67" s="317">
        <v>24785.360000000001</v>
      </c>
      <c r="F67" s="317" t="s">
        <v>2703</v>
      </c>
      <c r="G67" s="356">
        <v>42438</v>
      </c>
      <c r="H67" s="359" t="s">
        <v>4525</v>
      </c>
      <c r="I67" s="361" t="s">
        <v>4526</v>
      </c>
      <c r="J67" s="362" t="s">
        <v>496</v>
      </c>
      <c r="K67" s="318"/>
      <c r="L67" s="362" t="s">
        <v>496</v>
      </c>
      <c r="M67" s="318"/>
      <c r="N67" s="364"/>
      <c r="O67" s="364"/>
      <c r="P67" s="364"/>
      <c r="Q67" s="319" t="s">
        <v>496</v>
      </c>
      <c r="R67" s="320"/>
    </row>
    <row r="68" spans="1:18" s="147" customFormat="1" ht="22.5" x14ac:dyDescent="0.2">
      <c r="A68" s="352">
        <f>+A67+1</f>
        <v>35</v>
      </c>
      <c r="B68" s="353" t="s">
        <v>4898</v>
      </c>
      <c r="C68" s="349" t="s">
        <v>2900</v>
      </c>
      <c r="D68" s="349" t="s">
        <v>4527</v>
      </c>
      <c r="E68" s="317">
        <v>1556.06</v>
      </c>
      <c r="F68" s="317" t="s">
        <v>2569</v>
      </c>
      <c r="G68" s="356">
        <v>42416</v>
      </c>
      <c r="H68" s="359" t="s">
        <v>4528</v>
      </c>
      <c r="I68" s="361" t="s">
        <v>4529</v>
      </c>
      <c r="J68" s="362" t="s">
        <v>496</v>
      </c>
      <c r="K68" s="318"/>
      <c r="L68" s="362" t="s">
        <v>496</v>
      </c>
      <c r="M68" s="318"/>
      <c r="N68" s="364" t="s">
        <v>496</v>
      </c>
      <c r="O68" s="364"/>
      <c r="P68" s="364"/>
      <c r="Q68" s="319"/>
      <c r="R68" s="320"/>
    </row>
    <row r="69" spans="1:18" s="147" customFormat="1" ht="33.75" x14ac:dyDescent="0.2">
      <c r="A69" s="352">
        <f>+A68+1</f>
        <v>36</v>
      </c>
      <c r="B69" s="353" t="s">
        <v>4899</v>
      </c>
      <c r="C69" s="349" t="s">
        <v>4483</v>
      </c>
      <c r="D69" s="349" t="s">
        <v>4530</v>
      </c>
      <c r="E69" s="317">
        <v>3112.25</v>
      </c>
      <c r="F69" s="317" t="s">
        <v>2569</v>
      </c>
      <c r="G69" s="356">
        <v>42416</v>
      </c>
      <c r="H69" s="359" t="s">
        <v>4531</v>
      </c>
      <c r="I69" s="361" t="s">
        <v>4532</v>
      </c>
      <c r="J69" s="362" t="s">
        <v>496</v>
      </c>
      <c r="K69" s="318"/>
      <c r="L69" s="362" t="s">
        <v>496</v>
      </c>
      <c r="M69" s="318"/>
      <c r="N69" s="364" t="s">
        <v>496</v>
      </c>
      <c r="O69" s="364"/>
      <c r="P69" s="364"/>
      <c r="Q69" s="319"/>
      <c r="R69" s="320"/>
    </row>
    <row r="70" spans="1:18" s="147" customFormat="1" ht="48.75" x14ac:dyDescent="0.2">
      <c r="A70" s="352">
        <v>37</v>
      </c>
      <c r="B70" s="353" t="s">
        <v>4900</v>
      </c>
      <c r="C70" s="349" t="s">
        <v>2666</v>
      </c>
      <c r="D70" s="349" t="s">
        <v>2667</v>
      </c>
      <c r="E70" s="317">
        <v>11945</v>
      </c>
      <c r="F70" s="317" t="s">
        <v>2703</v>
      </c>
      <c r="G70" s="356">
        <v>42459</v>
      </c>
      <c r="H70" s="359" t="s">
        <v>4533</v>
      </c>
      <c r="I70" s="361" t="s">
        <v>4534</v>
      </c>
      <c r="J70" s="362" t="s">
        <v>496</v>
      </c>
      <c r="K70" s="318"/>
      <c r="L70" s="362" t="s">
        <v>496</v>
      </c>
      <c r="M70" s="318"/>
      <c r="N70" s="364" t="s">
        <v>496</v>
      </c>
      <c r="O70" s="364"/>
      <c r="P70" s="364"/>
      <c r="Q70" s="319"/>
      <c r="R70" s="320"/>
    </row>
    <row r="71" spans="1:18" s="147" customFormat="1" ht="33.75" customHeight="1" x14ac:dyDescent="0.2">
      <c r="A71" s="1007">
        <v>38</v>
      </c>
      <c r="B71" s="1010" t="s">
        <v>4901</v>
      </c>
      <c r="C71" s="349" t="s">
        <v>4535</v>
      </c>
      <c r="D71" s="1013" t="s">
        <v>4536</v>
      </c>
      <c r="E71" s="317">
        <v>3020</v>
      </c>
      <c r="F71" s="317" t="s">
        <v>2703</v>
      </c>
      <c r="G71" s="1016">
        <v>42432</v>
      </c>
      <c r="H71" s="359" t="s">
        <v>4537</v>
      </c>
      <c r="I71" s="361" t="s">
        <v>4538</v>
      </c>
      <c r="J71" s="362" t="s">
        <v>496</v>
      </c>
      <c r="K71" s="318"/>
      <c r="L71" s="362" t="s">
        <v>496</v>
      </c>
      <c r="M71" s="318"/>
      <c r="N71" s="364" t="s">
        <v>496</v>
      </c>
      <c r="O71" s="364"/>
      <c r="P71" s="364"/>
      <c r="Q71" s="319"/>
      <c r="R71" s="320"/>
    </row>
    <row r="72" spans="1:18" s="147" customFormat="1" ht="33" customHeight="1" x14ac:dyDescent="0.2">
      <c r="A72" s="1008"/>
      <c r="B72" s="1011"/>
      <c r="C72" s="349" t="s">
        <v>4539</v>
      </c>
      <c r="D72" s="1014"/>
      <c r="E72" s="317">
        <v>695</v>
      </c>
      <c r="F72" s="317" t="s">
        <v>2703</v>
      </c>
      <c r="G72" s="1017"/>
      <c r="H72" s="359" t="s">
        <v>4540</v>
      </c>
      <c r="I72" s="361" t="s">
        <v>4541</v>
      </c>
      <c r="J72" s="362" t="s">
        <v>496</v>
      </c>
      <c r="K72" s="318"/>
      <c r="L72" s="362" t="s">
        <v>496</v>
      </c>
      <c r="M72" s="318"/>
      <c r="N72" s="364" t="s">
        <v>496</v>
      </c>
      <c r="O72" s="364"/>
      <c r="P72" s="364"/>
      <c r="Q72" s="319"/>
      <c r="R72" s="320"/>
    </row>
    <row r="73" spans="1:18" s="147" customFormat="1" ht="33.75" x14ac:dyDescent="0.2">
      <c r="A73" s="1009"/>
      <c r="B73" s="1012"/>
      <c r="C73" s="349" t="s">
        <v>3998</v>
      </c>
      <c r="D73" s="1015"/>
      <c r="E73" s="317">
        <v>949</v>
      </c>
      <c r="F73" s="317" t="s">
        <v>2703</v>
      </c>
      <c r="G73" s="1018"/>
      <c r="H73" s="359" t="s">
        <v>4540</v>
      </c>
      <c r="I73" s="361" t="s">
        <v>4542</v>
      </c>
      <c r="J73" s="362" t="s">
        <v>496</v>
      </c>
      <c r="K73" s="318"/>
      <c r="L73" s="362" t="s">
        <v>496</v>
      </c>
      <c r="M73" s="318"/>
      <c r="N73" s="364" t="s">
        <v>496</v>
      </c>
      <c r="O73" s="364"/>
      <c r="P73" s="364"/>
      <c r="Q73" s="319"/>
      <c r="R73" s="320"/>
    </row>
    <row r="74" spans="1:18" s="147" customFormat="1" ht="28.5" customHeight="1" x14ac:dyDescent="0.2">
      <c r="A74" s="352">
        <v>39</v>
      </c>
      <c r="B74" s="353" t="s">
        <v>4902</v>
      </c>
      <c r="C74" s="349" t="s">
        <v>4543</v>
      </c>
      <c r="D74" s="349" t="s">
        <v>4544</v>
      </c>
      <c r="E74" s="317">
        <v>75.849999999999994</v>
      </c>
      <c r="F74" s="317" t="s">
        <v>2569</v>
      </c>
      <c r="G74" s="356">
        <v>42416</v>
      </c>
      <c r="H74" s="359" t="s">
        <v>4545</v>
      </c>
      <c r="I74" s="361" t="s">
        <v>4546</v>
      </c>
      <c r="J74" s="362" t="s">
        <v>496</v>
      </c>
      <c r="K74" s="318"/>
      <c r="L74" s="362" t="s">
        <v>496</v>
      </c>
      <c r="M74" s="318"/>
      <c r="N74" s="364"/>
      <c r="O74" s="364"/>
      <c r="P74" s="364" t="s">
        <v>496</v>
      </c>
      <c r="Q74" s="319"/>
      <c r="R74" s="320"/>
    </row>
    <row r="75" spans="1:18" s="147" customFormat="1" ht="31.5" customHeight="1" x14ac:dyDescent="0.2">
      <c r="A75" s="352">
        <v>40</v>
      </c>
      <c r="B75" s="353" t="s">
        <v>4903</v>
      </c>
      <c r="C75" s="349" t="s">
        <v>1487</v>
      </c>
      <c r="D75" s="349" t="s">
        <v>4547</v>
      </c>
      <c r="E75" s="317">
        <v>7590</v>
      </c>
      <c r="F75" s="317" t="s">
        <v>2569</v>
      </c>
      <c r="G75" s="356">
        <v>42429</v>
      </c>
      <c r="H75" s="359" t="s">
        <v>4548</v>
      </c>
      <c r="I75" s="361" t="s">
        <v>4549</v>
      </c>
      <c r="J75" s="362" t="s">
        <v>496</v>
      </c>
      <c r="K75" s="318"/>
      <c r="L75" s="362" t="s">
        <v>496</v>
      </c>
      <c r="M75" s="318"/>
      <c r="N75" s="364" t="s">
        <v>496</v>
      </c>
      <c r="O75" s="364"/>
      <c r="P75" s="364"/>
      <c r="Q75" s="319"/>
      <c r="R75" s="320"/>
    </row>
    <row r="76" spans="1:18" s="147" customFormat="1" ht="49.5" customHeight="1" x14ac:dyDescent="0.2">
      <c r="A76" s="1007">
        <v>41</v>
      </c>
      <c r="B76" s="1010" t="s">
        <v>4904</v>
      </c>
      <c r="C76" s="349" t="s">
        <v>4550</v>
      </c>
      <c r="D76" s="1013" t="s">
        <v>4551</v>
      </c>
      <c r="E76" s="317">
        <v>1627</v>
      </c>
      <c r="F76" s="317" t="s">
        <v>2703</v>
      </c>
      <c r="G76" s="1016">
        <v>42430</v>
      </c>
      <c r="H76" s="359" t="s">
        <v>4552</v>
      </c>
      <c r="I76" s="361" t="s">
        <v>4553</v>
      </c>
      <c r="J76" s="362" t="s">
        <v>496</v>
      </c>
      <c r="K76" s="318"/>
      <c r="L76" s="362" t="s">
        <v>496</v>
      </c>
      <c r="M76" s="318"/>
      <c r="N76" s="364"/>
      <c r="O76" s="364"/>
      <c r="P76" s="364" t="s">
        <v>496</v>
      </c>
      <c r="Q76" s="319"/>
      <c r="R76" s="320" t="s">
        <v>4905</v>
      </c>
    </row>
    <row r="77" spans="1:18" s="147" customFormat="1" ht="78" customHeight="1" x14ac:dyDescent="0.2">
      <c r="A77" s="1008"/>
      <c r="B77" s="1011"/>
      <c r="C77" s="349" t="s">
        <v>4554</v>
      </c>
      <c r="D77" s="1014"/>
      <c r="E77" s="317">
        <v>450</v>
      </c>
      <c r="F77" s="317" t="s">
        <v>2703</v>
      </c>
      <c r="G77" s="1017"/>
      <c r="H77" s="359" t="s">
        <v>4555</v>
      </c>
      <c r="I77" s="361" t="s">
        <v>4556</v>
      </c>
      <c r="J77" s="362" t="s">
        <v>496</v>
      </c>
      <c r="K77" s="318"/>
      <c r="L77" s="362" t="s">
        <v>496</v>
      </c>
      <c r="M77" s="318"/>
      <c r="N77" s="364"/>
      <c r="O77" s="364"/>
      <c r="P77" s="364" t="s">
        <v>496</v>
      </c>
      <c r="Q77" s="319"/>
      <c r="R77" s="320" t="s">
        <v>4906</v>
      </c>
    </row>
    <row r="78" spans="1:18" s="147" customFormat="1" ht="27" customHeight="1" x14ac:dyDescent="0.2">
      <c r="A78" s="1008"/>
      <c r="B78" s="1011"/>
      <c r="C78" s="349" t="s">
        <v>4557</v>
      </c>
      <c r="D78" s="1014"/>
      <c r="E78" s="317">
        <v>216</v>
      </c>
      <c r="F78" s="317" t="s">
        <v>2703</v>
      </c>
      <c r="G78" s="1017"/>
      <c r="H78" s="359" t="s">
        <v>4558</v>
      </c>
      <c r="I78" s="361" t="s">
        <v>4559</v>
      </c>
      <c r="J78" s="362" t="s">
        <v>496</v>
      </c>
      <c r="K78" s="318"/>
      <c r="L78" s="362" t="s">
        <v>496</v>
      </c>
      <c r="M78" s="318"/>
      <c r="N78" s="364"/>
      <c r="O78" s="364"/>
      <c r="P78" s="364" t="s">
        <v>496</v>
      </c>
      <c r="Q78" s="319"/>
      <c r="R78" s="320"/>
    </row>
    <row r="79" spans="1:18" s="147" customFormat="1" ht="27" customHeight="1" x14ac:dyDescent="0.2">
      <c r="A79" s="1008"/>
      <c r="B79" s="1011"/>
      <c r="C79" s="349" t="s">
        <v>4560</v>
      </c>
      <c r="D79" s="1014"/>
      <c r="E79" s="317">
        <v>1131</v>
      </c>
      <c r="F79" s="317" t="s">
        <v>2703</v>
      </c>
      <c r="G79" s="1017"/>
      <c r="H79" s="359" t="s">
        <v>4552</v>
      </c>
      <c r="I79" s="361" t="s">
        <v>4561</v>
      </c>
      <c r="J79" s="362" t="s">
        <v>496</v>
      </c>
      <c r="K79" s="318"/>
      <c r="L79" s="362" t="s">
        <v>496</v>
      </c>
      <c r="M79" s="318"/>
      <c r="N79" s="364"/>
      <c r="O79" s="364"/>
      <c r="P79" s="364" t="s">
        <v>496</v>
      </c>
      <c r="Q79" s="319"/>
      <c r="R79" s="320"/>
    </row>
    <row r="80" spans="1:18" s="147" customFormat="1" ht="27" customHeight="1" x14ac:dyDescent="0.2">
      <c r="A80" s="1008"/>
      <c r="B80" s="1011"/>
      <c r="C80" s="349" t="s">
        <v>2709</v>
      </c>
      <c r="D80" s="1014"/>
      <c r="E80" s="317">
        <v>1959.4</v>
      </c>
      <c r="F80" s="317" t="s">
        <v>2703</v>
      </c>
      <c r="G80" s="1017"/>
      <c r="H80" s="359" t="s">
        <v>4552</v>
      </c>
      <c r="I80" s="324" t="s">
        <v>4562</v>
      </c>
      <c r="J80" s="362" t="s">
        <v>496</v>
      </c>
      <c r="K80" s="318"/>
      <c r="L80" s="362" t="s">
        <v>496</v>
      </c>
      <c r="M80" s="318"/>
      <c r="N80" s="364"/>
      <c r="O80" s="364"/>
      <c r="P80" s="364" t="s">
        <v>496</v>
      </c>
      <c r="Q80" s="319"/>
      <c r="R80" s="320"/>
    </row>
    <row r="81" spans="1:18" s="147" customFormat="1" ht="27" customHeight="1" x14ac:dyDescent="0.2">
      <c r="A81" s="1009"/>
      <c r="B81" s="1012"/>
      <c r="C81" s="349" t="s">
        <v>2710</v>
      </c>
      <c r="D81" s="1015"/>
      <c r="E81" s="317">
        <v>171.5</v>
      </c>
      <c r="F81" s="317" t="s">
        <v>2703</v>
      </c>
      <c r="G81" s="1018"/>
      <c r="H81" s="359" t="s">
        <v>4563</v>
      </c>
      <c r="I81" s="325" t="s">
        <v>4564</v>
      </c>
      <c r="J81" s="362" t="s">
        <v>496</v>
      </c>
      <c r="K81" s="318"/>
      <c r="L81" s="362" t="s">
        <v>496</v>
      </c>
      <c r="M81" s="318"/>
      <c r="N81" s="364"/>
      <c r="O81" s="364"/>
      <c r="P81" s="364" t="s">
        <v>496</v>
      </c>
      <c r="Q81" s="319"/>
      <c r="R81" s="320"/>
    </row>
    <row r="82" spans="1:18" s="147" customFormat="1" ht="27" customHeight="1" x14ac:dyDescent="0.2">
      <c r="A82" s="1007">
        <v>42</v>
      </c>
      <c r="B82" s="1010" t="s">
        <v>4907</v>
      </c>
      <c r="C82" s="349" t="s">
        <v>4554</v>
      </c>
      <c r="D82" s="1031" t="s">
        <v>4565</v>
      </c>
      <c r="E82" s="317">
        <v>607.35</v>
      </c>
      <c r="F82" s="317" t="s">
        <v>2703</v>
      </c>
      <c r="G82" s="1016">
        <v>42437</v>
      </c>
      <c r="H82" s="359" t="s">
        <v>4566</v>
      </c>
      <c r="I82" s="361" t="s">
        <v>4567</v>
      </c>
      <c r="J82" s="362" t="s">
        <v>496</v>
      </c>
      <c r="K82" s="318"/>
      <c r="L82" s="362" t="s">
        <v>496</v>
      </c>
      <c r="M82" s="318"/>
      <c r="N82" s="364"/>
      <c r="O82" s="364"/>
      <c r="P82" s="364"/>
      <c r="Q82" s="319" t="s">
        <v>496</v>
      </c>
      <c r="R82" s="320"/>
    </row>
    <row r="83" spans="1:18" s="147" customFormat="1" ht="27" customHeight="1" x14ac:dyDescent="0.2">
      <c r="A83" s="1008"/>
      <c r="B83" s="1011"/>
      <c r="C83" s="349" t="s">
        <v>3681</v>
      </c>
      <c r="D83" s="1032"/>
      <c r="E83" s="317">
        <v>210.88</v>
      </c>
      <c r="F83" s="317" t="s">
        <v>2703</v>
      </c>
      <c r="G83" s="1017"/>
      <c r="H83" s="359" t="s">
        <v>4568</v>
      </c>
      <c r="I83" s="361" t="s">
        <v>4569</v>
      </c>
      <c r="J83" s="362" t="s">
        <v>496</v>
      </c>
      <c r="K83" s="318"/>
      <c r="L83" s="362" t="s">
        <v>496</v>
      </c>
      <c r="M83" s="318"/>
      <c r="N83" s="364"/>
      <c r="O83" s="364"/>
      <c r="P83" s="364" t="s">
        <v>496</v>
      </c>
      <c r="Q83" s="319"/>
      <c r="R83" s="320"/>
    </row>
    <row r="84" spans="1:18" s="147" customFormat="1" ht="33.75" x14ac:dyDescent="0.2">
      <c r="A84" s="1008"/>
      <c r="B84" s="1011"/>
      <c r="C84" s="349" t="s">
        <v>3998</v>
      </c>
      <c r="D84" s="1032"/>
      <c r="E84" s="317">
        <v>920</v>
      </c>
      <c r="F84" s="317" t="s">
        <v>2703</v>
      </c>
      <c r="G84" s="1017"/>
      <c r="H84" s="359" t="s">
        <v>4570</v>
      </c>
      <c r="I84" s="361" t="s">
        <v>4571</v>
      </c>
      <c r="J84" s="362" t="s">
        <v>496</v>
      </c>
      <c r="K84" s="318"/>
      <c r="L84" s="362" t="s">
        <v>496</v>
      </c>
      <c r="M84" s="318"/>
      <c r="N84" s="364"/>
      <c r="O84" s="364"/>
      <c r="P84" s="364" t="s">
        <v>496</v>
      </c>
      <c r="Q84" s="319"/>
      <c r="R84" s="320"/>
    </row>
    <row r="85" spans="1:18" s="147" customFormat="1" ht="27" customHeight="1" x14ac:dyDescent="0.2">
      <c r="A85" s="1009"/>
      <c r="B85" s="1012"/>
      <c r="C85" s="349" t="s">
        <v>2760</v>
      </c>
      <c r="D85" s="1033"/>
      <c r="E85" s="317">
        <v>264.89999999999998</v>
      </c>
      <c r="F85" s="317" t="s">
        <v>2703</v>
      </c>
      <c r="G85" s="1018"/>
      <c r="H85" s="359" t="s">
        <v>4572</v>
      </c>
      <c r="I85" s="361" t="s">
        <v>4573</v>
      </c>
      <c r="J85" s="362" t="s">
        <v>496</v>
      </c>
      <c r="K85" s="318"/>
      <c r="L85" s="362" t="s">
        <v>496</v>
      </c>
      <c r="M85" s="318"/>
      <c r="N85" s="364"/>
      <c r="O85" s="364"/>
      <c r="P85" s="364" t="s">
        <v>496</v>
      </c>
      <c r="Q85" s="319"/>
      <c r="R85" s="320"/>
    </row>
    <row r="86" spans="1:18" s="147" customFormat="1" ht="33.75" x14ac:dyDescent="0.2">
      <c r="A86" s="352">
        <v>43</v>
      </c>
      <c r="B86" s="353" t="s">
        <v>4908</v>
      </c>
      <c r="C86" s="349" t="s">
        <v>3117</v>
      </c>
      <c r="D86" s="349" t="s">
        <v>4574</v>
      </c>
      <c r="E86" s="317">
        <v>380</v>
      </c>
      <c r="F86" s="317" t="s">
        <v>2569</v>
      </c>
      <c r="G86" s="356">
        <v>42426</v>
      </c>
      <c r="H86" s="359" t="s">
        <v>4575</v>
      </c>
      <c r="I86" s="361" t="s">
        <v>4576</v>
      </c>
      <c r="J86" s="362" t="s">
        <v>496</v>
      </c>
      <c r="K86" s="318"/>
      <c r="L86" s="362" t="s">
        <v>496</v>
      </c>
      <c r="M86" s="318"/>
      <c r="N86" s="364" t="s">
        <v>496</v>
      </c>
      <c r="O86" s="364"/>
      <c r="P86" s="364"/>
      <c r="Q86" s="319"/>
      <c r="R86" s="320"/>
    </row>
    <row r="87" spans="1:18" s="147" customFormat="1" ht="22.5" x14ac:dyDescent="0.2">
      <c r="A87" s="352">
        <v>44</v>
      </c>
      <c r="B87" s="353" t="s">
        <v>4909</v>
      </c>
      <c r="C87" s="349" t="s">
        <v>2720</v>
      </c>
      <c r="D87" s="349" t="s">
        <v>4577</v>
      </c>
      <c r="E87" s="317">
        <v>5664</v>
      </c>
      <c r="F87" s="317" t="s">
        <v>2703</v>
      </c>
      <c r="G87" s="356">
        <v>42432</v>
      </c>
      <c r="H87" s="359" t="s">
        <v>4578</v>
      </c>
      <c r="I87" s="361" t="s">
        <v>4579</v>
      </c>
      <c r="J87" s="362" t="s">
        <v>496</v>
      </c>
      <c r="K87" s="318"/>
      <c r="L87" s="362" t="s">
        <v>496</v>
      </c>
      <c r="M87" s="318"/>
      <c r="N87" s="364" t="s">
        <v>496</v>
      </c>
      <c r="O87" s="364"/>
      <c r="P87" s="364"/>
      <c r="Q87" s="319"/>
      <c r="R87" s="320"/>
    </row>
    <row r="88" spans="1:18" s="147" customFormat="1" ht="30" customHeight="1" x14ac:dyDescent="0.2">
      <c r="A88" s="1007">
        <v>45</v>
      </c>
      <c r="B88" s="1010" t="s">
        <v>4910</v>
      </c>
      <c r="C88" s="349" t="s">
        <v>4554</v>
      </c>
      <c r="D88" s="1013" t="s">
        <v>4580</v>
      </c>
      <c r="E88" s="317">
        <v>1125</v>
      </c>
      <c r="F88" s="317" t="s">
        <v>2703</v>
      </c>
      <c r="G88" s="1016">
        <v>42438</v>
      </c>
      <c r="H88" s="359" t="s">
        <v>4581</v>
      </c>
      <c r="I88" s="361" t="s">
        <v>4582</v>
      </c>
      <c r="J88" s="362" t="s">
        <v>496</v>
      </c>
      <c r="K88" s="318"/>
      <c r="L88" s="362" t="s">
        <v>496</v>
      </c>
      <c r="M88" s="318"/>
      <c r="N88" s="364" t="s">
        <v>496</v>
      </c>
      <c r="O88" s="364"/>
      <c r="P88" s="364"/>
      <c r="Q88" s="319"/>
      <c r="R88" s="320"/>
    </row>
    <row r="89" spans="1:18" s="147" customFormat="1" ht="30" customHeight="1" x14ac:dyDescent="0.2">
      <c r="A89" s="1009"/>
      <c r="B89" s="1012"/>
      <c r="C89" s="349" t="s">
        <v>4583</v>
      </c>
      <c r="D89" s="1015"/>
      <c r="E89" s="317">
        <v>798.05</v>
      </c>
      <c r="F89" s="317" t="s">
        <v>2703</v>
      </c>
      <c r="G89" s="1018"/>
      <c r="H89" s="359" t="s">
        <v>4581</v>
      </c>
      <c r="I89" s="361" t="s">
        <v>4584</v>
      </c>
      <c r="J89" s="362" t="s">
        <v>496</v>
      </c>
      <c r="K89" s="318"/>
      <c r="L89" s="362" t="s">
        <v>496</v>
      </c>
      <c r="M89" s="318"/>
      <c r="N89" s="364" t="s">
        <v>496</v>
      </c>
      <c r="O89" s="364"/>
      <c r="P89" s="364"/>
      <c r="Q89" s="319"/>
      <c r="R89" s="320"/>
    </row>
    <row r="90" spans="1:18" s="147" customFormat="1" ht="46.5" customHeight="1" x14ac:dyDescent="0.2">
      <c r="A90" s="352">
        <v>46</v>
      </c>
      <c r="B90" s="353" t="s">
        <v>4911</v>
      </c>
      <c r="C90" s="349" t="s">
        <v>4585</v>
      </c>
      <c r="D90" s="349" t="s">
        <v>4586</v>
      </c>
      <c r="E90" s="317">
        <v>1000</v>
      </c>
      <c r="F90" s="317" t="s">
        <v>2703</v>
      </c>
      <c r="G90" s="356">
        <v>42439</v>
      </c>
      <c r="H90" s="359" t="s">
        <v>4587</v>
      </c>
      <c r="I90" s="361" t="s">
        <v>4588</v>
      </c>
      <c r="J90" s="362" t="s">
        <v>496</v>
      </c>
      <c r="K90" s="318"/>
      <c r="L90" s="362" t="s">
        <v>496</v>
      </c>
      <c r="M90" s="318"/>
      <c r="N90" s="364"/>
      <c r="O90" s="364"/>
      <c r="P90" s="364" t="s">
        <v>496</v>
      </c>
      <c r="Q90" s="319"/>
      <c r="R90" s="320"/>
    </row>
    <row r="91" spans="1:18" s="147" customFormat="1" ht="33.75" x14ac:dyDescent="0.2">
      <c r="A91" s="352">
        <v>47</v>
      </c>
      <c r="B91" s="353" t="s">
        <v>4912</v>
      </c>
      <c r="C91" s="349" t="s">
        <v>3465</v>
      </c>
      <c r="D91" s="349" t="s">
        <v>4589</v>
      </c>
      <c r="E91" s="317">
        <v>3000</v>
      </c>
      <c r="F91" s="317" t="s">
        <v>2703</v>
      </c>
      <c r="G91" s="356">
        <v>42430</v>
      </c>
      <c r="H91" s="359" t="s">
        <v>4590</v>
      </c>
      <c r="I91" s="361" t="s">
        <v>4591</v>
      </c>
      <c r="J91" s="362" t="s">
        <v>496</v>
      </c>
      <c r="K91" s="318"/>
      <c r="L91" s="362" t="s">
        <v>496</v>
      </c>
      <c r="M91" s="318"/>
      <c r="N91" s="364" t="s">
        <v>496</v>
      </c>
      <c r="O91" s="364"/>
      <c r="P91" s="364"/>
      <c r="Q91" s="319"/>
      <c r="R91" s="320"/>
    </row>
    <row r="92" spans="1:18" s="147" customFormat="1" ht="33.75" x14ac:dyDescent="0.2">
      <c r="A92" s="352">
        <v>48</v>
      </c>
      <c r="B92" s="353" t="s">
        <v>4913</v>
      </c>
      <c r="C92" s="349" t="s">
        <v>4443</v>
      </c>
      <c r="D92" s="349" t="s">
        <v>4592</v>
      </c>
      <c r="E92" s="317">
        <v>102.5</v>
      </c>
      <c r="F92" s="317" t="s">
        <v>2569</v>
      </c>
      <c r="G92" s="356">
        <v>42425</v>
      </c>
      <c r="H92" s="359" t="s">
        <v>4593</v>
      </c>
      <c r="I92" s="361" t="s">
        <v>4594</v>
      </c>
      <c r="J92" s="364" t="s">
        <v>496</v>
      </c>
      <c r="K92" s="341"/>
      <c r="L92" s="364" t="s">
        <v>496</v>
      </c>
      <c r="M92" s="341"/>
      <c r="N92" s="364" t="s">
        <v>496</v>
      </c>
      <c r="O92" s="364"/>
      <c r="P92" s="364"/>
      <c r="Q92" s="319"/>
      <c r="R92" s="320"/>
    </row>
    <row r="93" spans="1:18" s="147" customFormat="1" ht="18.75" customHeight="1" x14ac:dyDescent="0.2">
      <c r="A93" s="1007">
        <v>49</v>
      </c>
      <c r="B93" s="1010" t="s">
        <v>4914</v>
      </c>
      <c r="C93" s="349" t="s">
        <v>4595</v>
      </c>
      <c r="D93" s="1013" t="s">
        <v>4596</v>
      </c>
      <c r="E93" s="317">
        <v>5137.5</v>
      </c>
      <c r="F93" s="317" t="s">
        <v>2827</v>
      </c>
      <c r="G93" s="1016">
        <v>42466</v>
      </c>
      <c r="H93" s="359" t="s">
        <v>4597</v>
      </c>
      <c r="I93" s="361" t="s">
        <v>4598</v>
      </c>
      <c r="J93" s="362" t="s">
        <v>496</v>
      </c>
      <c r="K93" s="318"/>
      <c r="L93" s="362" t="s">
        <v>496</v>
      </c>
      <c r="M93" s="318"/>
      <c r="N93" s="364" t="s">
        <v>496</v>
      </c>
      <c r="O93" s="364"/>
      <c r="P93" s="364"/>
      <c r="Q93" s="319"/>
      <c r="R93" s="320"/>
    </row>
    <row r="94" spans="1:18" s="147" customFormat="1" ht="18.75" customHeight="1" x14ac:dyDescent="0.2">
      <c r="A94" s="1008"/>
      <c r="B94" s="1011"/>
      <c r="C94" s="349" t="s">
        <v>75</v>
      </c>
      <c r="D94" s="1014"/>
      <c r="E94" s="317">
        <v>377.5</v>
      </c>
      <c r="F94" s="317" t="s">
        <v>2827</v>
      </c>
      <c r="G94" s="1017"/>
      <c r="H94" s="359" t="s">
        <v>4599</v>
      </c>
      <c r="I94" s="361" t="s">
        <v>4600</v>
      </c>
      <c r="J94" s="362" t="s">
        <v>496</v>
      </c>
      <c r="K94" s="318"/>
      <c r="L94" s="362" t="s">
        <v>496</v>
      </c>
      <c r="M94" s="318"/>
      <c r="N94" s="364" t="s">
        <v>496</v>
      </c>
      <c r="O94" s="364"/>
      <c r="P94" s="364"/>
      <c r="Q94" s="319"/>
      <c r="R94" s="320"/>
    </row>
    <row r="95" spans="1:18" s="147" customFormat="1" ht="18.75" customHeight="1" x14ac:dyDescent="0.2">
      <c r="A95" s="1008"/>
      <c r="B95" s="1011"/>
      <c r="C95" s="349" t="s">
        <v>1179</v>
      </c>
      <c r="D95" s="1014"/>
      <c r="E95" s="317">
        <v>353.3</v>
      </c>
      <c r="F95" s="317" t="s">
        <v>2827</v>
      </c>
      <c r="G95" s="1017"/>
      <c r="H95" s="359" t="s">
        <v>4601</v>
      </c>
      <c r="I95" s="361" t="s">
        <v>4602</v>
      </c>
      <c r="J95" s="362" t="s">
        <v>496</v>
      </c>
      <c r="K95" s="318"/>
      <c r="L95" s="362" t="s">
        <v>496</v>
      </c>
      <c r="M95" s="318"/>
      <c r="N95" s="364" t="s">
        <v>496</v>
      </c>
      <c r="O95" s="364"/>
      <c r="P95" s="364"/>
      <c r="Q95" s="319"/>
      <c r="R95" s="320"/>
    </row>
    <row r="96" spans="1:18" s="147" customFormat="1" ht="18.75" customHeight="1" x14ac:dyDescent="0.2">
      <c r="A96" s="1008"/>
      <c r="B96" s="1011"/>
      <c r="C96" s="349" t="s">
        <v>147</v>
      </c>
      <c r="D96" s="1014"/>
      <c r="E96" s="317">
        <v>1425.26</v>
      </c>
      <c r="F96" s="317" t="s">
        <v>2827</v>
      </c>
      <c r="G96" s="1017"/>
      <c r="H96" s="359" t="s">
        <v>4603</v>
      </c>
      <c r="I96" s="361" t="s">
        <v>4604</v>
      </c>
      <c r="J96" s="362" t="s">
        <v>496</v>
      </c>
      <c r="K96" s="318"/>
      <c r="L96" s="362" t="s">
        <v>496</v>
      </c>
      <c r="M96" s="318"/>
      <c r="N96" s="364" t="s">
        <v>496</v>
      </c>
      <c r="O96" s="364"/>
      <c r="P96" s="364"/>
      <c r="Q96" s="319"/>
      <c r="R96" s="320"/>
    </row>
    <row r="97" spans="1:18" s="147" customFormat="1" ht="30" customHeight="1" x14ac:dyDescent="0.2">
      <c r="A97" s="1008"/>
      <c r="B97" s="1011"/>
      <c r="C97" s="349" t="s">
        <v>4605</v>
      </c>
      <c r="D97" s="1014"/>
      <c r="E97" s="317">
        <v>340.25</v>
      </c>
      <c r="F97" s="317" t="s">
        <v>2827</v>
      </c>
      <c r="G97" s="1017"/>
      <c r="H97" s="359" t="s">
        <v>4606</v>
      </c>
      <c r="I97" s="361" t="s">
        <v>4607</v>
      </c>
      <c r="J97" s="362" t="s">
        <v>496</v>
      </c>
      <c r="K97" s="318"/>
      <c r="L97" s="362" t="s">
        <v>496</v>
      </c>
      <c r="M97" s="318"/>
      <c r="N97" s="364" t="s">
        <v>496</v>
      </c>
      <c r="O97" s="364"/>
      <c r="P97" s="364"/>
      <c r="Q97" s="319"/>
      <c r="R97" s="320"/>
    </row>
    <row r="98" spans="1:18" s="147" customFormat="1" ht="18.75" customHeight="1" x14ac:dyDescent="0.2">
      <c r="A98" s="1008"/>
      <c r="B98" s="1011"/>
      <c r="C98" s="349" t="s">
        <v>1492</v>
      </c>
      <c r="D98" s="1014"/>
      <c r="E98" s="317">
        <v>26.5</v>
      </c>
      <c r="F98" s="317" t="s">
        <v>2827</v>
      </c>
      <c r="G98" s="1017"/>
      <c r="H98" s="359" t="s">
        <v>4608</v>
      </c>
      <c r="I98" s="361" t="s">
        <v>4609</v>
      </c>
      <c r="J98" s="362" t="s">
        <v>496</v>
      </c>
      <c r="K98" s="318"/>
      <c r="L98" s="362" t="s">
        <v>496</v>
      </c>
      <c r="M98" s="318"/>
      <c r="N98" s="364" t="s">
        <v>496</v>
      </c>
      <c r="O98" s="364"/>
      <c r="P98" s="364"/>
      <c r="Q98" s="319"/>
      <c r="R98" s="320"/>
    </row>
    <row r="99" spans="1:18" s="147" customFormat="1" ht="25.5" customHeight="1" x14ac:dyDescent="0.2">
      <c r="A99" s="1008"/>
      <c r="B99" s="1011"/>
      <c r="C99" s="349" t="s">
        <v>4610</v>
      </c>
      <c r="D99" s="1014"/>
      <c r="E99" s="317">
        <v>434.8</v>
      </c>
      <c r="F99" s="317" t="s">
        <v>2827</v>
      </c>
      <c r="G99" s="1017"/>
      <c r="H99" s="359" t="s">
        <v>4599</v>
      </c>
      <c r="I99" s="361" t="s">
        <v>4611</v>
      </c>
      <c r="J99" s="362" t="s">
        <v>496</v>
      </c>
      <c r="K99" s="318"/>
      <c r="L99" s="362" t="s">
        <v>496</v>
      </c>
      <c r="M99" s="318"/>
      <c r="N99" s="364" t="s">
        <v>496</v>
      </c>
      <c r="O99" s="364"/>
      <c r="P99" s="364"/>
      <c r="Q99" s="319"/>
      <c r="R99" s="320"/>
    </row>
    <row r="100" spans="1:18" s="147" customFormat="1" ht="26.25" customHeight="1" x14ac:dyDescent="0.2">
      <c r="A100" s="1009"/>
      <c r="B100" s="1012"/>
      <c r="C100" s="349" t="s">
        <v>149</v>
      </c>
      <c r="D100" s="1015"/>
      <c r="E100" s="317">
        <v>732.35</v>
      </c>
      <c r="F100" s="317" t="s">
        <v>2827</v>
      </c>
      <c r="G100" s="1018"/>
      <c r="H100" s="359" t="s">
        <v>4612</v>
      </c>
      <c r="I100" s="361" t="s">
        <v>4613</v>
      </c>
      <c r="J100" s="362" t="s">
        <v>496</v>
      </c>
      <c r="K100" s="318"/>
      <c r="L100" s="362" t="s">
        <v>496</v>
      </c>
      <c r="M100" s="318"/>
      <c r="N100" s="364" t="s">
        <v>496</v>
      </c>
      <c r="O100" s="364"/>
      <c r="P100" s="364"/>
      <c r="Q100" s="319"/>
      <c r="R100" s="320"/>
    </row>
    <row r="101" spans="1:18" s="147" customFormat="1" ht="27" customHeight="1" x14ac:dyDescent="0.2">
      <c r="A101" s="1007">
        <v>50</v>
      </c>
      <c r="B101" s="1010" t="s">
        <v>4915</v>
      </c>
      <c r="C101" s="349" t="s">
        <v>2764</v>
      </c>
      <c r="D101" s="1013" t="s">
        <v>4614</v>
      </c>
      <c r="E101" s="317">
        <v>5565.25</v>
      </c>
      <c r="F101" s="317" t="s">
        <v>2703</v>
      </c>
      <c r="G101" s="1037">
        <v>42458</v>
      </c>
      <c r="H101" s="359" t="s">
        <v>4615</v>
      </c>
      <c r="I101" s="361" t="s">
        <v>4616</v>
      </c>
      <c r="J101" s="362" t="s">
        <v>496</v>
      </c>
      <c r="K101" s="318"/>
      <c r="L101" s="362" t="s">
        <v>496</v>
      </c>
      <c r="M101" s="318"/>
      <c r="N101" s="364" t="s">
        <v>496</v>
      </c>
      <c r="O101" s="364"/>
      <c r="P101" s="364"/>
      <c r="Q101" s="319"/>
      <c r="R101" s="320"/>
    </row>
    <row r="102" spans="1:18" s="147" customFormat="1" ht="50.25" customHeight="1" x14ac:dyDescent="0.2">
      <c r="A102" s="1008"/>
      <c r="B102" s="1011"/>
      <c r="C102" s="349" t="s">
        <v>3681</v>
      </c>
      <c r="D102" s="1014"/>
      <c r="E102" s="317">
        <v>1709</v>
      </c>
      <c r="F102" s="317" t="s">
        <v>2703</v>
      </c>
      <c r="G102" s="1038"/>
      <c r="H102" s="359" t="s">
        <v>4617</v>
      </c>
      <c r="I102" s="361" t="s">
        <v>4618</v>
      </c>
      <c r="J102" s="362" t="s">
        <v>496</v>
      </c>
      <c r="K102" s="318"/>
      <c r="L102" s="362" t="s">
        <v>496</v>
      </c>
      <c r="M102" s="318"/>
      <c r="N102" s="364"/>
      <c r="O102" s="364"/>
      <c r="P102" s="364" t="s">
        <v>496</v>
      </c>
      <c r="Q102" s="319"/>
      <c r="R102" s="320" t="s">
        <v>4916</v>
      </c>
    </row>
    <row r="103" spans="1:18" s="147" customFormat="1" ht="39.75" customHeight="1" x14ac:dyDescent="0.2">
      <c r="A103" s="1009"/>
      <c r="B103" s="1012"/>
      <c r="C103" s="349" t="s">
        <v>3998</v>
      </c>
      <c r="D103" s="1015"/>
      <c r="E103" s="317">
        <v>624</v>
      </c>
      <c r="F103" s="317" t="s">
        <v>2703</v>
      </c>
      <c r="G103" s="1039"/>
      <c r="H103" s="359" t="s">
        <v>4619</v>
      </c>
      <c r="I103" s="361" t="s">
        <v>4620</v>
      </c>
      <c r="J103" s="362" t="s">
        <v>496</v>
      </c>
      <c r="K103" s="318"/>
      <c r="L103" s="362" t="s">
        <v>496</v>
      </c>
      <c r="M103" s="318"/>
      <c r="N103" s="364" t="s">
        <v>496</v>
      </c>
      <c r="O103" s="364"/>
      <c r="P103" s="364"/>
      <c r="Q103" s="319"/>
      <c r="R103" s="320"/>
    </row>
    <row r="104" spans="1:18" s="147" customFormat="1" ht="72.75" customHeight="1" x14ac:dyDescent="0.2">
      <c r="A104" s="352">
        <v>51</v>
      </c>
      <c r="B104" s="353" t="s">
        <v>4917</v>
      </c>
      <c r="C104" s="349" t="s">
        <v>4621</v>
      </c>
      <c r="D104" s="349" t="s">
        <v>4622</v>
      </c>
      <c r="E104" s="317">
        <v>3390</v>
      </c>
      <c r="F104" s="317" t="s">
        <v>2847</v>
      </c>
      <c r="G104" s="356">
        <v>42493</v>
      </c>
      <c r="H104" s="359" t="s">
        <v>4623</v>
      </c>
      <c r="I104" s="361" t="s">
        <v>4624</v>
      </c>
      <c r="J104" s="362" t="s">
        <v>496</v>
      </c>
      <c r="K104" s="318"/>
      <c r="L104" s="362" t="s">
        <v>496</v>
      </c>
      <c r="M104" s="318"/>
      <c r="N104" s="364" t="s">
        <v>496</v>
      </c>
      <c r="O104" s="364"/>
      <c r="P104" s="364"/>
      <c r="Q104" s="319"/>
      <c r="R104" s="320"/>
    </row>
    <row r="105" spans="1:18" s="147" customFormat="1" ht="33.75" x14ac:dyDescent="0.2">
      <c r="A105" s="352">
        <v>52</v>
      </c>
      <c r="B105" s="353" t="s">
        <v>4918</v>
      </c>
      <c r="C105" s="349" t="s">
        <v>4625</v>
      </c>
      <c r="D105" s="349" t="s">
        <v>4626</v>
      </c>
      <c r="E105" s="317">
        <v>740</v>
      </c>
      <c r="F105" s="317" t="s">
        <v>2703</v>
      </c>
      <c r="G105" s="356">
        <v>42443</v>
      </c>
      <c r="H105" s="359" t="s">
        <v>4627</v>
      </c>
      <c r="I105" s="361" t="s">
        <v>4628</v>
      </c>
      <c r="J105" s="362" t="s">
        <v>496</v>
      </c>
      <c r="K105" s="318"/>
      <c r="L105" s="362" t="s">
        <v>496</v>
      </c>
      <c r="M105" s="318"/>
      <c r="N105" s="364" t="s">
        <v>496</v>
      </c>
      <c r="O105" s="364"/>
      <c r="P105" s="364"/>
      <c r="Q105" s="319"/>
      <c r="R105" s="320"/>
    </row>
    <row r="106" spans="1:18" s="147" customFormat="1" ht="33.75" x14ac:dyDescent="0.2">
      <c r="A106" s="352">
        <v>53</v>
      </c>
      <c r="B106" s="353" t="s">
        <v>4919</v>
      </c>
      <c r="C106" s="349" t="s">
        <v>3826</v>
      </c>
      <c r="D106" s="349" t="s">
        <v>4629</v>
      </c>
      <c r="E106" s="317">
        <v>359</v>
      </c>
      <c r="F106" s="317" t="s">
        <v>2703</v>
      </c>
      <c r="G106" s="356">
        <v>42439</v>
      </c>
      <c r="H106" s="359" t="s">
        <v>4630</v>
      </c>
      <c r="I106" s="361" t="s">
        <v>4631</v>
      </c>
      <c r="J106" s="362" t="s">
        <v>496</v>
      </c>
      <c r="K106" s="318"/>
      <c r="L106" s="362" t="s">
        <v>496</v>
      </c>
      <c r="M106" s="318"/>
      <c r="N106" s="364"/>
      <c r="O106" s="364"/>
      <c r="P106" s="364" t="s">
        <v>496</v>
      </c>
      <c r="Q106" s="319"/>
      <c r="R106" s="320"/>
    </row>
    <row r="107" spans="1:18" s="147" customFormat="1" ht="33.75" x14ac:dyDescent="0.2">
      <c r="A107" s="352">
        <v>54</v>
      </c>
      <c r="B107" s="353" t="s">
        <v>4920</v>
      </c>
      <c r="C107" s="349" t="s">
        <v>4400</v>
      </c>
      <c r="D107" s="349" t="s">
        <v>4632</v>
      </c>
      <c r="E107" s="317">
        <v>90</v>
      </c>
      <c r="F107" s="317" t="s">
        <v>2703</v>
      </c>
      <c r="G107" s="356">
        <v>42436</v>
      </c>
      <c r="H107" s="359" t="s">
        <v>4633</v>
      </c>
      <c r="I107" s="361" t="s">
        <v>4634</v>
      </c>
      <c r="J107" s="362" t="s">
        <v>496</v>
      </c>
      <c r="K107" s="318"/>
      <c r="L107" s="362" t="s">
        <v>496</v>
      </c>
      <c r="M107" s="318"/>
      <c r="N107" s="364" t="s">
        <v>496</v>
      </c>
      <c r="O107" s="364"/>
      <c r="P107" s="364"/>
      <c r="Q107" s="319"/>
      <c r="R107" s="320"/>
    </row>
    <row r="108" spans="1:18" s="147" customFormat="1" ht="22.5" customHeight="1" x14ac:dyDescent="0.2">
      <c r="A108" s="1007">
        <v>55</v>
      </c>
      <c r="B108" s="1010" t="s">
        <v>4921</v>
      </c>
      <c r="C108" s="349" t="s">
        <v>4635</v>
      </c>
      <c r="D108" s="1013" t="s">
        <v>4636</v>
      </c>
      <c r="E108" s="317">
        <v>420</v>
      </c>
      <c r="F108" s="317" t="s">
        <v>2703</v>
      </c>
      <c r="G108" s="1016">
        <v>42444</v>
      </c>
      <c r="H108" s="1034" t="s">
        <v>4637</v>
      </c>
      <c r="I108" s="361" t="s">
        <v>4638</v>
      </c>
      <c r="J108" s="362" t="s">
        <v>496</v>
      </c>
      <c r="K108" s="318"/>
      <c r="L108" s="362" t="s">
        <v>496</v>
      </c>
      <c r="M108" s="318"/>
      <c r="N108" s="364"/>
      <c r="O108" s="364"/>
      <c r="P108" s="364" t="s">
        <v>496</v>
      </c>
      <c r="Q108" s="319"/>
      <c r="R108" s="320"/>
    </row>
    <row r="109" spans="1:18" s="147" customFormat="1" ht="18.75" customHeight="1" x14ac:dyDescent="0.2">
      <c r="A109" s="1008"/>
      <c r="B109" s="1011"/>
      <c r="C109" s="349" t="s">
        <v>4639</v>
      </c>
      <c r="D109" s="1014"/>
      <c r="E109" s="317">
        <v>678</v>
      </c>
      <c r="F109" s="317" t="s">
        <v>2703</v>
      </c>
      <c r="G109" s="1017"/>
      <c r="H109" s="1035"/>
      <c r="I109" s="361" t="s">
        <v>4640</v>
      </c>
      <c r="J109" s="362" t="s">
        <v>496</v>
      </c>
      <c r="K109" s="318"/>
      <c r="L109" s="362" t="s">
        <v>496</v>
      </c>
      <c r="M109" s="318"/>
      <c r="N109" s="364" t="s">
        <v>496</v>
      </c>
      <c r="O109" s="364"/>
      <c r="P109" s="364"/>
      <c r="Q109" s="319"/>
      <c r="R109" s="320"/>
    </row>
    <row r="110" spans="1:18" s="147" customFormat="1" ht="22.5" customHeight="1" x14ac:dyDescent="0.2">
      <c r="A110" s="1008"/>
      <c r="B110" s="1011"/>
      <c r="C110" s="349" t="s">
        <v>4641</v>
      </c>
      <c r="D110" s="1014"/>
      <c r="E110" s="317">
        <v>336.06</v>
      </c>
      <c r="F110" s="317" t="s">
        <v>2703</v>
      </c>
      <c r="G110" s="1017"/>
      <c r="H110" s="1035"/>
      <c r="I110" s="361" t="s">
        <v>4642</v>
      </c>
      <c r="J110" s="362" t="s">
        <v>496</v>
      </c>
      <c r="K110" s="318"/>
      <c r="L110" s="362" t="s">
        <v>496</v>
      </c>
      <c r="M110" s="318"/>
      <c r="N110" s="364"/>
      <c r="O110" s="364"/>
      <c r="P110" s="364" t="s">
        <v>496</v>
      </c>
      <c r="Q110" s="319"/>
      <c r="R110" s="320"/>
    </row>
    <row r="111" spans="1:18" s="147" customFormat="1" ht="18.75" customHeight="1" x14ac:dyDescent="0.2">
      <c r="A111" s="1008"/>
      <c r="B111" s="1011"/>
      <c r="C111" s="349" t="s">
        <v>4643</v>
      </c>
      <c r="D111" s="1014"/>
      <c r="E111" s="317">
        <v>542.4</v>
      </c>
      <c r="F111" s="317" t="s">
        <v>2703</v>
      </c>
      <c r="G111" s="1017"/>
      <c r="H111" s="1035"/>
      <c r="I111" s="361" t="s">
        <v>4644</v>
      </c>
      <c r="J111" s="362" t="s">
        <v>496</v>
      </c>
      <c r="K111" s="318"/>
      <c r="L111" s="362" t="s">
        <v>496</v>
      </c>
      <c r="M111" s="318"/>
      <c r="N111" s="364"/>
      <c r="O111" s="364"/>
      <c r="P111" s="364" t="s">
        <v>496</v>
      </c>
      <c r="Q111" s="319"/>
      <c r="R111" s="320"/>
    </row>
    <row r="112" spans="1:18" s="147" customFormat="1" ht="18.75" customHeight="1" x14ac:dyDescent="0.2">
      <c r="A112" s="1009"/>
      <c r="B112" s="1012"/>
      <c r="C112" s="349" t="s">
        <v>4645</v>
      </c>
      <c r="D112" s="1015"/>
      <c r="E112" s="317">
        <v>759.3</v>
      </c>
      <c r="F112" s="317" t="s">
        <v>2703</v>
      </c>
      <c r="G112" s="1018"/>
      <c r="H112" s="1036"/>
      <c r="I112" s="361" t="s">
        <v>4646</v>
      </c>
      <c r="J112" s="362" t="s">
        <v>496</v>
      </c>
      <c r="K112" s="318"/>
      <c r="L112" s="362" t="s">
        <v>496</v>
      </c>
      <c r="M112" s="318"/>
      <c r="N112" s="364"/>
      <c r="O112" s="364"/>
      <c r="P112" s="364" t="s">
        <v>496</v>
      </c>
      <c r="Q112" s="319"/>
      <c r="R112" s="320"/>
    </row>
    <row r="113" spans="1:18" s="147" customFormat="1" ht="45" x14ac:dyDescent="0.2">
      <c r="A113" s="352">
        <v>56</v>
      </c>
      <c r="B113" s="353" t="s">
        <v>4922</v>
      </c>
      <c r="C113" s="349" t="s">
        <v>4647</v>
      </c>
      <c r="D113" s="349" t="s">
        <v>4648</v>
      </c>
      <c r="E113" s="317">
        <v>9944</v>
      </c>
      <c r="F113" s="317" t="s">
        <v>2703</v>
      </c>
      <c r="G113" s="356">
        <v>42458</v>
      </c>
      <c r="H113" s="359" t="s">
        <v>4649</v>
      </c>
      <c r="I113" s="361" t="s">
        <v>4650</v>
      </c>
      <c r="J113" s="362" t="s">
        <v>496</v>
      </c>
      <c r="K113" s="318"/>
      <c r="L113" s="362" t="s">
        <v>496</v>
      </c>
      <c r="M113" s="318"/>
      <c r="N113" s="364"/>
      <c r="O113" s="364"/>
      <c r="P113" s="364" t="s">
        <v>496</v>
      </c>
      <c r="Q113" s="319"/>
      <c r="R113" s="320"/>
    </row>
    <row r="114" spans="1:18" s="147" customFormat="1" ht="22.5" x14ac:dyDescent="0.2">
      <c r="A114" s="352">
        <v>57</v>
      </c>
      <c r="B114" s="353" t="s">
        <v>4923</v>
      </c>
      <c r="C114" s="349" t="s">
        <v>2845</v>
      </c>
      <c r="D114" s="349" t="s">
        <v>4651</v>
      </c>
      <c r="E114" s="317">
        <v>1500</v>
      </c>
      <c r="F114" s="317" t="s">
        <v>2703</v>
      </c>
      <c r="G114" s="356">
        <v>42458</v>
      </c>
      <c r="H114" s="359" t="s">
        <v>4652</v>
      </c>
      <c r="I114" s="361" t="s">
        <v>4653</v>
      </c>
      <c r="J114" s="362" t="s">
        <v>496</v>
      </c>
      <c r="K114" s="318"/>
      <c r="L114" s="362" t="s">
        <v>496</v>
      </c>
      <c r="M114" s="318"/>
      <c r="N114" s="364" t="s">
        <v>496</v>
      </c>
      <c r="O114" s="364"/>
      <c r="P114" s="364"/>
      <c r="Q114" s="319"/>
      <c r="R114" s="320"/>
    </row>
    <row r="115" spans="1:18" s="147" customFormat="1" ht="33.75" x14ac:dyDescent="0.2">
      <c r="A115" s="352">
        <v>58</v>
      </c>
      <c r="B115" s="353" t="s">
        <v>4924</v>
      </c>
      <c r="C115" s="349" t="s">
        <v>4654</v>
      </c>
      <c r="D115" s="349" t="s">
        <v>4655</v>
      </c>
      <c r="E115" s="317">
        <v>3092</v>
      </c>
      <c r="F115" s="317" t="s">
        <v>2827</v>
      </c>
      <c r="G115" s="356">
        <v>42481</v>
      </c>
      <c r="H115" s="359" t="s">
        <v>4656</v>
      </c>
      <c r="I115" s="361" t="s">
        <v>4657</v>
      </c>
      <c r="J115" s="362" t="s">
        <v>496</v>
      </c>
      <c r="K115" s="318"/>
      <c r="L115" s="362" t="s">
        <v>496</v>
      </c>
      <c r="M115" s="318"/>
      <c r="N115" s="364" t="s">
        <v>496</v>
      </c>
      <c r="O115" s="364"/>
      <c r="P115" s="364"/>
      <c r="Q115" s="319"/>
      <c r="R115" s="320"/>
    </row>
    <row r="116" spans="1:18" s="147" customFormat="1" ht="27" customHeight="1" x14ac:dyDescent="0.2">
      <c r="A116" s="1007">
        <v>59</v>
      </c>
      <c r="B116" s="1010" t="s">
        <v>4925</v>
      </c>
      <c r="C116" s="349" t="s">
        <v>3298</v>
      </c>
      <c r="D116" s="1013" t="s">
        <v>5225</v>
      </c>
      <c r="E116" s="317">
        <v>2741.6</v>
      </c>
      <c r="F116" s="317" t="s">
        <v>2827</v>
      </c>
      <c r="G116" s="356">
        <v>42475</v>
      </c>
      <c r="H116" s="359" t="s">
        <v>4658</v>
      </c>
      <c r="I116" s="361" t="s">
        <v>4659</v>
      </c>
      <c r="J116" s="362" t="s">
        <v>496</v>
      </c>
      <c r="K116" s="318"/>
      <c r="L116" s="362" t="s">
        <v>496</v>
      </c>
      <c r="M116" s="318"/>
      <c r="N116" s="364" t="s">
        <v>496</v>
      </c>
      <c r="O116" s="364"/>
      <c r="P116" s="364"/>
      <c r="Q116" s="319"/>
      <c r="R116" s="320"/>
    </row>
    <row r="117" spans="1:18" s="147" customFormat="1" ht="27" customHeight="1" x14ac:dyDescent="0.2">
      <c r="A117" s="1009"/>
      <c r="B117" s="1012"/>
      <c r="C117" s="349" t="s">
        <v>4539</v>
      </c>
      <c r="D117" s="1015"/>
      <c r="E117" s="317">
        <v>1412.9</v>
      </c>
      <c r="F117" s="317" t="s">
        <v>2827</v>
      </c>
      <c r="G117" s="356">
        <v>42475</v>
      </c>
      <c r="H117" s="359" t="s">
        <v>4658</v>
      </c>
      <c r="I117" s="361" t="s">
        <v>4660</v>
      </c>
      <c r="J117" s="362" t="s">
        <v>496</v>
      </c>
      <c r="K117" s="318"/>
      <c r="L117" s="362" t="s">
        <v>496</v>
      </c>
      <c r="M117" s="318"/>
      <c r="N117" s="364" t="s">
        <v>496</v>
      </c>
      <c r="O117" s="364"/>
      <c r="P117" s="364"/>
      <c r="Q117" s="319"/>
      <c r="R117" s="320"/>
    </row>
    <row r="118" spans="1:18" s="147" customFormat="1" ht="33.75" x14ac:dyDescent="0.2">
      <c r="A118" s="352">
        <v>60</v>
      </c>
      <c r="B118" s="353" t="s">
        <v>4926</v>
      </c>
      <c r="C118" s="349" t="s">
        <v>3637</v>
      </c>
      <c r="D118" s="349" t="s">
        <v>4661</v>
      </c>
      <c r="E118" s="317">
        <v>1000</v>
      </c>
      <c r="F118" s="317" t="s">
        <v>2703</v>
      </c>
      <c r="G118" s="356">
        <v>42458</v>
      </c>
      <c r="H118" s="359" t="s">
        <v>4662</v>
      </c>
      <c r="I118" s="361" t="s">
        <v>4663</v>
      </c>
      <c r="J118" s="362" t="s">
        <v>496</v>
      </c>
      <c r="K118" s="318"/>
      <c r="L118" s="362" t="s">
        <v>496</v>
      </c>
      <c r="M118" s="318"/>
      <c r="N118" s="364"/>
      <c r="O118" s="364"/>
      <c r="P118" s="364"/>
      <c r="Q118" s="319" t="s">
        <v>496</v>
      </c>
      <c r="R118" s="320"/>
    </row>
    <row r="119" spans="1:18" s="147" customFormat="1" ht="56.25" x14ac:dyDescent="0.2">
      <c r="A119" s="352">
        <v>61</v>
      </c>
      <c r="B119" s="353" t="s">
        <v>4927</v>
      </c>
      <c r="C119" s="349" t="s">
        <v>3456</v>
      </c>
      <c r="D119" s="349" t="s">
        <v>4664</v>
      </c>
      <c r="E119" s="317">
        <v>3200</v>
      </c>
      <c r="F119" s="317" t="s">
        <v>2827</v>
      </c>
      <c r="G119" s="356">
        <v>42464</v>
      </c>
      <c r="H119" s="359" t="s">
        <v>4665</v>
      </c>
      <c r="I119" s="361" t="s">
        <v>4666</v>
      </c>
      <c r="J119" s="362" t="s">
        <v>496</v>
      </c>
      <c r="K119" s="318"/>
      <c r="L119" s="362" t="s">
        <v>496</v>
      </c>
      <c r="M119" s="318"/>
      <c r="N119" s="364" t="s">
        <v>496</v>
      </c>
      <c r="O119" s="364"/>
      <c r="P119" s="364"/>
      <c r="Q119" s="319"/>
      <c r="R119" s="320"/>
    </row>
    <row r="120" spans="1:18" s="147" customFormat="1" ht="45" x14ac:dyDescent="0.2">
      <c r="A120" s="352">
        <v>62</v>
      </c>
      <c r="B120" s="353" t="s">
        <v>4928</v>
      </c>
      <c r="C120" s="349" t="s">
        <v>3637</v>
      </c>
      <c r="D120" s="349" t="s">
        <v>4667</v>
      </c>
      <c r="E120" s="317">
        <v>1805</v>
      </c>
      <c r="F120" s="317" t="s">
        <v>2703</v>
      </c>
      <c r="G120" s="356">
        <v>42460</v>
      </c>
      <c r="H120" s="359" t="s">
        <v>4668</v>
      </c>
      <c r="I120" s="361" t="s">
        <v>4669</v>
      </c>
      <c r="J120" s="362" t="s">
        <v>496</v>
      </c>
      <c r="K120" s="318"/>
      <c r="L120" s="362" t="s">
        <v>496</v>
      </c>
      <c r="M120" s="318"/>
      <c r="N120" s="364"/>
      <c r="O120" s="364"/>
      <c r="P120" s="364" t="s">
        <v>496</v>
      </c>
      <c r="Q120" s="319"/>
      <c r="R120" s="320"/>
    </row>
    <row r="121" spans="1:18" s="147" customFormat="1" ht="36.75" customHeight="1" x14ac:dyDescent="0.2">
      <c r="A121" s="1007">
        <v>63</v>
      </c>
      <c r="B121" s="1010" t="s">
        <v>4929</v>
      </c>
      <c r="C121" s="349" t="s">
        <v>2554</v>
      </c>
      <c r="D121" s="1013" t="s">
        <v>4670</v>
      </c>
      <c r="E121" s="317">
        <v>796</v>
      </c>
      <c r="F121" s="317" t="s">
        <v>2703</v>
      </c>
      <c r="G121" s="1016">
        <v>42446</v>
      </c>
      <c r="H121" s="1019" t="s">
        <v>4671</v>
      </c>
      <c r="I121" s="361" t="s">
        <v>4672</v>
      </c>
      <c r="J121" s="362" t="s">
        <v>496</v>
      </c>
      <c r="K121" s="318"/>
      <c r="L121" s="362" t="s">
        <v>496</v>
      </c>
      <c r="M121" s="318"/>
      <c r="N121" s="364" t="s">
        <v>496</v>
      </c>
      <c r="O121" s="364"/>
      <c r="P121" s="364"/>
      <c r="Q121" s="319"/>
      <c r="R121" s="320"/>
    </row>
    <row r="122" spans="1:18" s="147" customFormat="1" ht="29.25" customHeight="1" x14ac:dyDescent="0.2">
      <c r="A122" s="1009"/>
      <c r="B122" s="1012"/>
      <c r="C122" s="349" t="s">
        <v>2551</v>
      </c>
      <c r="D122" s="1015"/>
      <c r="E122" s="317">
        <v>873.26</v>
      </c>
      <c r="F122" s="317" t="s">
        <v>2703</v>
      </c>
      <c r="G122" s="1018"/>
      <c r="H122" s="1021"/>
      <c r="I122" s="361" t="s">
        <v>4673</v>
      </c>
      <c r="J122" s="362" t="s">
        <v>496</v>
      </c>
      <c r="K122" s="318"/>
      <c r="L122" s="362" t="s">
        <v>496</v>
      </c>
      <c r="M122" s="318"/>
      <c r="N122" s="364" t="s">
        <v>496</v>
      </c>
      <c r="O122" s="364"/>
      <c r="P122" s="364"/>
      <c r="Q122" s="319"/>
      <c r="R122" s="320"/>
    </row>
    <row r="123" spans="1:18" s="147" customFormat="1" ht="18.75" customHeight="1" x14ac:dyDescent="0.2">
      <c r="A123" s="1007">
        <v>64</v>
      </c>
      <c r="B123" s="1010" t="s">
        <v>4930</v>
      </c>
      <c r="C123" s="349" t="s">
        <v>75</v>
      </c>
      <c r="D123" s="1013" t="s">
        <v>4674</v>
      </c>
      <c r="E123" s="317">
        <v>2350.8000000000002</v>
      </c>
      <c r="F123" s="317" t="s">
        <v>2827</v>
      </c>
      <c r="G123" s="1016">
        <v>42472</v>
      </c>
      <c r="H123" s="359" t="s">
        <v>4675</v>
      </c>
      <c r="I123" s="361" t="s">
        <v>4676</v>
      </c>
      <c r="J123" s="362" t="s">
        <v>496</v>
      </c>
      <c r="K123" s="318"/>
      <c r="L123" s="362" t="s">
        <v>496</v>
      </c>
      <c r="M123" s="318"/>
      <c r="N123" s="364" t="s">
        <v>496</v>
      </c>
      <c r="O123" s="364"/>
      <c r="P123" s="364"/>
      <c r="Q123" s="319"/>
      <c r="R123" s="320"/>
    </row>
    <row r="124" spans="1:18" s="147" customFormat="1" ht="18.75" customHeight="1" x14ac:dyDescent="0.2">
      <c r="A124" s="1008"/>
      <c r="B124" s="1011"/>
      <c r="C124" s="349" t="s">
        <v>78</v>
      </c>
      <c r="D124" s="1014"/>
      <c r="E124" s="317">
        <v>2459.2800000000002</v>
      </c>
      <c r="F124" s="317" t="s">
        <v>2827</v>
      </c>
      <c r="G124" s="1017"/>
      <c r="H124" s="359" t="s">
        <v>4677</v>
      </c>
      <c r="I124" s="361" t="s">
        <v>4678</v>
      </c>
      <c r="J124" s="362" t="s">
        <v>496</v>
      </c>
      <c r="K124" s="318"/>
      <c r="L124" s="362" t="s">
        <v>496</v>
      </c>
      <c r="M124" s="318"/>
      <c r="N124" s="364" t="s">
        <v>496</v>
      </c>
      <c r="O124" s="364"/>
      <c r="P124" s="364"/>
      <c r="Q124" s="319"/>
      <c r="R124" s="320"/>
    </row>
    <row r="125" spans="1:18" s="147" customFormat="1" ht="18.75" customHeight="1" x14ac:dyDescent="0.2">
      <c r="A125" s="1008"/>
      <c r="B125" s="1011"/>
      <c r="C125" s="349" t="s">
        <v>1179</v>
      </c>
      <c r="D125" s="1014"/>
      <c r="E125" s="317">
        <v>150</v>
      </c>
      <c r="F125" s="317" t="s">
        <v>2827</v>
      </c>
      <c r="G125" s="1017"/>
      <c r="H125" s="359" t="s">
        <v>4679</v>
      </c>
      <c r="I125" s="361" t="s">
        <v>4680</v>
      </c>
      <c r="J125" s="362" t="s">
        <v>496</v>
      </c>
      <c r="K125" s="318"/>
      <c r="L125" s="362" t="s">
        <v>496</v>
      </c>
      <c r="M125" s="318"/>
      <c r="N125" s="364" t="s">
        <v>496</v>
      </c>
      <c r="O125" s="364"/>
      <c r="P125" s="364"/>
      <c r="Q125" s="319"/>
      <c r="R125" s="320"/>
    </row>
    <row r="126" spans="1:18" s="147" customFormat="1" ht="18.75" customHeight="1" x14ac:dyDescent="0.2">
      <c r="A126" s="1009"/>
      <c r="B126" s="1012"/>
      <c r="C126" s="349" t="s">
        <v>448</v>
      </c>
      <c r="D126" s="1015"/>
      <c r="E126" s="317">
        <v>1993</v>
      </c>
      <c r="F126" s="317" t="s">
        <v>2827</v>
      </c>
      <c r="G126" s="1018"/>
      <c r="H126" s="359" t="s">
        <v>4681</v>
      </c>
      <c r="I126" s="361" t="s">
        <v>4682</v>
      </c>
      <c r="J126" s="362" t="s">
        <v>496</v>
      </c>
      <c r="K126" s="318"/>
      <c r="L126" s="362" t="s">
        <v>496</v>
      </c>
      <c r="M126" s="318"/>
      <c r="N126" s="364" t="s">
        <v>496</v>
      </c>
      <c r="O126" s="364"/>
      <c r="P126" s="364"/>
      <c r="Q126" s="319"/>
      <c r="R126" s="320"/>
    </row>
    <row r="127" spans="1:18" s="147" customFormat="1" ht="18.75" x14ac:dyDescent="0.2">
      <c r="A127" s="1007">
        <v>65</v>
      </c>
      <c r="B127" s="1010" t="s">
        <v>4931</v>
      </c>
      <c r="C127" s="349" t="s">
        <v>2760</v>
      </c>
      <c r="D127" s="1013" t="s">
        <v>4683</v>
      </c>
      <c r="E127" s="317">
        <v>72</v>
      </c>
      <c r="F127" s="317" t="s">
        <v>2827</v>
      </c>
      <c r="G127" s="1016">
        <v>42467</v>
      </c>
      <c r="H127" s="359" t="s">
        <v>4684</v>
      </c>
      <c r="I127" s="361" t="s">
        <v>4685</v>
      </c>
      <c r="J127" s="362" t="s">
        <v>496</v>
      </c>
      <c r="K127" s="318"/>
      <c r="L127" s="362" t="s">
        <v>496</v>
      </c>
      <c r="M127" s="318"/>
      <c r="N127" s="364"/>
      <c r="O127" s="364"/>
      <c r="P127" s="364" t="s">
        <v>496</v>
      </c>
      <c r="Q127" s="319"/>
      <c r="R127" s="320"/>
    </row>
    <row r="128" spans="1:18" s="147" customFormat="1" ht="18.75" x14ac:dyDescent="0.2">
      <c r="A128" s="1009"/>
      <c r="B128" s="1012"/>
      <c r="C128" s="349" t="s">
        <v>4583</v>
      </c>
      <c r="D128" s="1015"/>
      <c r="E128" s="317">
        <v>357.5</v>
      </c>
      <c r="F128" s="317" t="s">
        <v>2827</v>
      </c>
      <c r="G128" s="1018"/>
      <c r="H128" s="359" t="s">
        <v>4686</v>
      </c>
      <c r="I128" s="361" t="s">
        <v>4687</v>
      </c>
      <c r="J128" s="362" t="s">
        <v>496</v>
      </c>
      <c r="K128" s="318"/>
      <c r="L128" s="362" t="s">
        <v>496</v>
      </c>
      <c r="M128" s="318"/>
      <c r="N128" s="364"/>
      <c r="O128" s="364"/>
      <c r="P128" s="364"/>
      <c r="Q128" s="319" t="s">
        <v>496</v>
      </c>
      <c r="R128" s="320"/>
    </row>
    <row r="129" spans="1:18" s="147" customFormat="1" ht="22.5" x14ac:dyDescent="0.2">
      <c r="A129" s="1007">
        <v>66</v>
      </c>
      <c r="B129" s="1010" t="s">
        <v>4932</v>
      </c>
      <c r="C129" s="349" t="s">
        <v>4539</v>
      </c>
      <c r="D129" s="1013" t="s">
        <v>4688</v>
      </c>
      <c r="E129" s="317">
        <v>127.43</v>
      </c>
      <c r="F129" s="317" t="s">
        <v>2827</v>
      </c>
      <c r="G129" s="1016">
        <v>42481</v>
      </c>
      <c r="H129" s="359" t="s">
        <v>4689</v>
      </c>
      <c r="I129" s="361" t="s">
        <v>4690</v>
      </c>
      <c r="J129" s="362" t="s">
        <v>496</v>
      </c>
      <c r="K129" s="318"/>
      <c r="L129" s="362" t="s">
        <v>496</v>
      </c>
      <c r="M129" s="318"/>
      <c r="N129" s="364" t="s">
        <v>496</v>
      </c>
      <c r="O129" s="364"/>
      <c r="P129" s="364"/>
      <c r="Q129" s="319"/>
      <c r="R129" s="320"/>
    </row>
    <row r="130" spans="1:18" s="147" customFormat="1" ht="18.75" x14ac:dyDescent="0.2">
      <c r="A130" s="1008"/>
      <c r="B130" s="1011"/>
      <c r="C130" s="349" t="s">
        <v>4535</v>
      </c>
      <c r="D130" s="1014"/>
      <c r="E130" s="317">
        <v>1194.75</v>
      </c>
      <c r="F130" s="317" t="s">
        <v>2827</v>
      </c>
      <c r="G130" s="1017"/>
      <c r="H130" s="359" t="s">
        <v>4691</v>
      </c>
      <c r="I130" s="361" t="s">
        <v>4692</v>
      </c>
      <c r="J130" s="362" t="s">
        <v>496</v>
      </c>
      <c r="K130" s="318"/>
      <c r="L130" s="362" t="s">
        <v>496</v>
      </c>
      <c r="M130" s="318"/>
      <c r="N130" s="364" t="s">
        <v>496</v>
      </c>
      <c r="O130" s="364"/>
      <c r="P130" s="364"/>
      <c r="Q130" s="319"/>
      <c r="R130" s="320"/>
    </row>
    <row r="131" spans="1:18" s="147" customFormat="1" ht="33.75" x14ac:dyDescent="0.2">
      <c r="A131" s="1008"/>
      <c r="B131" s="1011"/>
      <c r="C131" s="349" t="s">
        <v>3998</v>
      </c>
      <c r="D131" s="1014"/>
      <c r="E131" s="317">
        <v>276</v>
      </c>
      <c r="F131" s="317" t="s">
        <v>2827</v>
      </c>
      <c r="G131" s="1017"/>
      <c r="H131" s="359" t="s">
        <v>4693</v>
      </c>
      <c r="I131" s="361" t="s">
        <v>4694</v>
      </c>
      <c r="J131" s="362" t="s">
        <v>496</v>
      </c>
      <c r="K131" s="318"/>
      <c r="L131" s="362" t="s">
        <v>496</v>
      </c>
      <c r="M131" s="318"/>
      <c r="N131" s="364" t="s">
        <v>496</v>
      </c>
      <c r="O131" s="364"/>
      <c r="P131" s="364"/>
      <c r="Q131" s="319"/>
      <c r="R131" s="320"/>
    </row>
    <row r="132" spans="1:18" s="147" customFormat="1" ht="18.75" x14ac:dyDescent="0.2">
      <c r="A132" s="1008"/>
      <c r="B132" s="1011"/>
      <c r="C132" s="349" t="s">
        <v>3681</v>
      </c>
      <c r="D132" s="1014"/>
      <c r="E132" s="317">
        <v>187.58</v>
      </c>
      <c r="F132" s="317" t="s">
        <v>2827</v>
      </c>
      <c r="G132" s="1017"/>
      <c r="H132" s="359" t="s">
        <v>4695</v>
      </c>
      <c r="I132" s="361" t="s">
        <v>4696</v>
      </c>
      <c r="J132" s="362" t="s">
        <v>496</v>
      </c>
      <c r="K132" s="318"/>
      <c r="L132" s="362" t="s">
        <v>496</v>
      </c>
      <c r="M132" s="318"/>
      <c r="N132" s="364" t="s">
        <v>496</v>
      </c>
      <c r="O132" s="364"/>
      <c r="P132" s="364"/>
      <c r="Q132" s="319"/>
      <c r="R132" s="320"/>
    </row>
    <row r="133" spans="1:18" s="147" customFormat="1" ht="18.75" x14ac:dyDescent="0.2">
      <c r="A133" s="1009"/>
      <c r="B133" s="1012"/>
      <c r="C133" s="349" t="s">
        <v>3693</v>
      </c>
      <c r="D133" s="1015"/>
      <c r="E133" s="317">
        <v>34.549999999999997</v>
      </c>
      <c r="F133" s="317" t="s">
        <v>2827</v>
      </c>
      <c r="G133" s="1018"/>
      <c r="H133" s="359" t="s">
        <v>4697</v>
      </c>
      <c r="I133" s="361" t="s">
        <v>4698</v>
      </c>
      <c r="J133" s="362" t="s">
        <v>496</v>
      </c>
      <c r="K133" s="318"/>
      <c r="L133" s="362" t="s">
        <v>496</v>
      </c>
      <c r="M133" s="318"/>
      <c r="N133" s="364" t="s">
        <v>496</v>
      </c>
      <c r="O133" s="364"/>
      <c r="P133" s="364"/>
      <c r="Q133" s="319"/>
      <c r="R133" s="320"/>
    </row>
    <row r="134" spans="1:18" s="147" customFormat="1" ht="29.25" x14ac:dyDescent="0.2">
      <c r="A134" s="352">
        <v>67</v>
      </c>
      <c r="B134" s="353" t="s">
        <v>4933</v>
      </c>
      <c r="C134" s="349" t="s">
        <v>2678</v>
      </c>
      <c r="D134" s="349" t="s">
        <v>4699</v>
      </c>
      <c r="E134" s="317">
        <v>1600</v>
      </c>
      <c r="F134" s="317" t="s">
        <v>2827</v>
      </c>
      <c r="G134" s="356">
        <v>42481</v>
      </c>
      <c r="H134" s="359" t="s">
        <v>4656</v>
      </c>
      <c r="I134" s="361" t="s">
        <v>4700</v>
      </c>
      <c r="J134" s="364" t="s">
        <v>496</v>
      </c>
      <c r="K134" s="341"/>
      <c r="L134" s="364" t="s">
        <v>496</v>
      </c>
      <c r="M134" s="341"/>
      <c r="N134" s="364" t="s">
        <v>496</v>
      </c>
      <c r="O134" s="364"/>
      <c r="P134" s="364"/>
      <c r="Q134" s="319"/>
      <c r="R134" s="320"/>
    </row>
    <row r="135" spans="1:18" s="147" customFormat="1" ht="72" customHeight="1" x14ac:dyDescent="0.2">
      <c r="A135" s="1007">
        <v>68</v>
      </c>
      <c r="B135" s="1010" t="s">
        <v>4934</v>
      </c>
      <c r="C135" s="349" t="s">
        <v>4701</v>
      </c>
      <c r="D135" s="1013" t="s">
        <v>4702</v>
      </c>
      <c r="E135" s="317">
        <v>383.9</v>
      </c>
      <c r="F135" s="317" t="s">
        <v>2847</v>
      </c>
      <c r="G135" s="1016">
        <v>42506</v>
      </c>
      <c r="H135" s="359" t="s">
        <v>4703</v>
      </c>
      <c r="I135" s="361" t="s">
        <v>4704</v>
      </c>
      <c r="J135" s="362"/>
      <c r="K135" s="362" t="s">
        <v>496</v>
      </c>
      <c r="L135" s="362" t="s">
        <v>496</v>
      </c>
      <c r="M135" s="318"/>
      <c r="N135" s="364"/>
      <c r="O135" s="364"/>
      <c r="P135" s="364"/>
      <c r="Q135" s="319" t="s">
        <v>496</v>
      </c>
      <c r="R135" s="320" t="s">
        <v>5211</v>
      </c>
    </row>
    <row r="136" spans="1:18" s="147" customFormat="1" ht="29.25" customHeight="1" x14ac:dyDescent="0.2">
      <c r="A136" s="1008"/>
      <c r="B136" s="1011"/>
      <c r="C136" s="349" t="s">
        <v>3844</v>
      </c>
      <c r="D136" s="1014"/>
      <c r="E136" s="317">
        <v>1457.16</v>
      </c>
      <c r="F136" s="317" t="s">
        <v>2847</v>
      </c>
      <c r="G136" s="1017"/>
      <c r="H136" s="359" t="s">
        <v>4703</v>
      </c>
      <c r="I136" s="361" t="s">
        <v>4705</v>
      </c>
      <c r="J136" s="362" t="s">
        <v>496</v>
      </c>
      <c r="K136" s="318"/>
      <c r="L136" s="362" t="s">
        <v>496</v>
      </c>
      <c r="M136" s="318"/>
      <c r="N136" s="364" t="s">
        <v>496</v>
      </c>
      <c r="O136" s="364"/>
      <c r="P136" s="364"/>
      <c r="Q136" s="319"/>
      <c r="R136" s="320"/>
    </row>
    <row r="137" spans="1:18" s="147" customFormat="1" ht="68.25" customHeight="1" x14ac:dyDescent="0.2">
      <c r="A137" s="1008"/>
      <c r="B137" s="1011"/>
      <c r="C137" s="349" t="s">
        <v>2859</v>
      </c>
      <c r="D137" s="1014"/>
      <c r="E137" s="317">
        <v>5233.5</v>
      </c>
      <c r="F137" s="317" t="s">
        <v>2847</v>
      </c>
      <c r="G137" s="1017"/>
      <c r="H137" s="359" t="s">
        <v>4703</v>
      </c>
      <c r="I137" s="361" t="s">
        <v>4706</v>
      </c>
      <c r="J137" s="364"/>
      <c r="K137" s="364" t="s">
        <v>496</v>
      </c>
      <c r="L137" s="364"/>
      <c r="M137" s="372" t="s">
        <v>496</v>
      </c>
      <c r="N137" s="364"/>
      <c r="O137" s="364"/>
      <c r="P137" s="364"/>
      <c r="Q137" s="319" t="s">
        <v>496</v>
      </c>
      <c r="R137" s="320" t="s">
        <v>5500</v>
      </c>
    </row>
    <row r="138" spans="1:18" s="147" customFormat="1" ht="29.25" customHeight="1" x14ac:dyDescent="0.2">
      <c r="A138" s="1008"/>
      <c r="B138" s="1011"/>
      <c r="C138" s="349" t="s">
        <v>4707</v>
      </c>
      <c r="D138" s="1014"/>
      <c r="E138" s="317">
        <v>3165.12</v>
      </c>
      <c r="F138" s="317" t="s">
        <v>2847</v>
      </c>
      <c r="G138" s="1017"/>
      <c r="H138" s="359" t="s">
        <v>4703</v>
      </c>
      <c r="I138" s="361" t="s">
        <v>4708</v>
      </c>
      <c r="J138" s="362" t="s">
        <v>496</v>
      </c>
      <c r="K138" s="318"/>
      <c r="L138" s="362" t="s">
        <v>496</v>
      </c>
      <c r="M138" s="318"/>
      <c r="N138" s="364" t="s">
        <v>496</v>
      </c>
      <c r="O138" s="364"/>
      <c r="P138" s="364"/>
      <c r="Q138" s="319"/>
      <c r="R138" s="320"/>
    </row>
    <row r="139" spans="1:18" s="147" customFormat="1" ht="29.25" customHeight="1" x14ac:dyDescent="0.2">
      <c r="A139" s="1009"/>
      <c r="B139" s="1012"/>
      <c r="C139" s="349" t="s">
        <v>4709</v>
      </c>
      <c r="D139" s="1014"/>
      <c r="E139" s="317">
        <v>609</v>
      </c>
      <c r="F139" s="317" t="s">
        <v>2847</v>
      </c>
      <c r="G139" s="1018"/>
      <c r="H139" s="359" t="s">
        <v>4703</v>
      </c>
      <c r="I139" s="361" t="s">
        <v>4710</v>
      </c>
      <c r="J139" s="362" t="s">
        <v>496</v>
      </c>
      <c r="K139" s="318"/>
      <c r="L139" s="362" t="s">
        <v>496</v>
      </c>
      <c r="M139" s="318"/>
      <c r="N139" s="364" t="s">
        <v>496</v>
      </c>
      <c r="O139" s="364"/>
      <c r="P139" s="364"/>
      <c r="Q139" s="319"/>
      <c r="R139" s="320"/>
    </row>
    <row r="140" spans="1:18" s="147" customFormat="1" ht="18.75" customHeight="1" x14ac:dyDescent="0.2">
      <c r="A140" s="1007">
        <v>69</v>
      </c>
      <c r="B140" s="1010" t="s">
        <v>4711</v>
      </c>
      <c r="C140" s="349" t="s">
        <v>4709</v>
      </c>
      <c r="D140" s="1014"/>
      <c r="E140" s="317">
        <v>29</v>
      </c>
      <c r="F140" s="317" t="s">
        <v>2612</v>
      </c>
      <c r="G140" s="357"/>
      <c r="H140" s="1029" t="s">
        <v>4712</v>
      </c>
      <c r="I140" s="1040" t="s">
        <v>4713</v>
      </c>
      <c r="J140" s="362" t="s">
        <v>496</v>
      </c>
      <c r="K140" s="318"/>
      <c r="L140" s="362" t="s">
        <v>496</v>
      </c>
      <c r="M140" s="318"/>
      <c r="N140" s="364" t="s">
        <v>496</v>
      </c>
      <c r="O140" s="364"/>
      <c r="P140" s="364"/>
      <c r="Q140" s="319"/>
      <c r="R140" s="320"/>
    </row>
    <row r="141" spans="1:18" s="147" customFormat="1" ht="18.75" customHeight="1" x14ac:dyDescent="0.2">
      <c r="A141" s="1009"/>
      <c r="B141" s="1012"/>
      <c r="C141" s="349" t="s">
        <v>2859</v>
      </c>
      <c r="D141" s="1015"/>
      <c r="E141" s="317">
        <v>21.98</v>
      </c>
      <c r="F141" s="317" t="s">
        <v>2944</v>
      </c>
      <c r="G141" s="357"/>
      <c r="H141" s="1030"/>
      <c r="I141" s="1041"/>
      <c r="J141" s="362"/>
      <c r="K141" s="362" t="s">
        <v>496</v>
      </c>
      <c r="L141" s="362"/>
      <c r="M141" s="362" t="s">
        <v>496</v>
      </c>
      <c r="N141" s="364"/>
      <c r="O141" s="364"/>
      <c r="P141" s="364"/>
      <c r="Q141" s="319" t="s">
        <v>496</v>
      </c>
      <c r="R141" s="320"/>
    </row>
    <row r="142" spans="1:18" s="147" customFormat="1" ht="22.5" customHeight="1" x14ac:dyDescent="0.2">
      <c r="A142" s="352">
        <v>70</v>
      </c>
      <c r="B142" s="353" t="s">
        <v>4935</v>
      </c>
      <c r="C142" s="349" t="s">
        <v>2554</v>
      </c>
      <c r="D142" s="349" t="s">
        <v>4714</v>
      </c>
      <c r="E142" s="317">
        <v>435.82</v>
      </c>
      <c r="F142" s="317" t="s">
        <v>2827</v>
      </c>
      <c r="G142" s="356">
        <v>42468</v>
      </c>
      <c r="H142" s="359" t="s">
        <v>4715</v>
      </c>
      <c r="I142" s="361" t="s">
        <v>4716</v>
      </c>
      <c r="J142" s="362" t="s">
        <v>496</v>
      </c>
      <c r="K142" s="318"/>
      <c r="L142" s="362" t="s">
        <v>496</v>
      </c>
      <c r="M142" s="318"/>
      <c r="N142" s="364" t="s">
        <v>496</v>
      </c>
      <c r="O142" s="364"/>
      <c r="P142" s="364"/>
      <c r="Q142" s="319"/>
      <c r="R142" s="320"/>
    </row>
    <row r="143" spans="1:18" s="147" customFormat="1" ht="29.25" x14ac:dyDescent="0.2">
      <c r="A143" s="352">
        <v>71</v>
      </c>
      <c r="B143" s="353" t="s">
        <v>4936</v>
      </c>
      <c r="C143" s="349" t="s">
        <v>4847</v>
      </c>
      <c r="D143" s="349" t="s">
        <v>4717</v>
      </c>
      <c r="E143" s="317">
        <v>2272.25</v>
      </c>
      <c r="F143" s="317" t="s">
        <v>2827</v>
      </c>
      <c r="G143" s="356">
        <v>42488</v>
      </c>
      <c r="H143" s="359" t="s">
        <v>4848</v>
      </c>
      <c r="I143" s="361" t="s">
        <v>4718</v>
      </c>
      <c r="J143" s="362" t="s">
        <v>496</v>
      </c>
      <c r="K143" s="318"/>
      <c r="L143" s="362" t="s">
        <v>496</v>
      </c>
      <c r="M143" s="318"/>
      <c r="N143" s="364" t="s">
        <v>496</v>
      </c>
      <c r="O143" s="364"/>
      <c r="P143" s="364"/>
      <c r="Q143" s="319"/>
      <c r="R143" s="320"/>
    </row>
    <row r="144" spans="1:18" s="147" customFormat="1" ht="39" x14ac:dyDescent="0.2">
      <c r="A144" s="352">
        <v>72</v>
      </c>
      <c r="B144" s="353" t="s">
        <v>4937</v>
      </c>
      <c r="C144" s="349" t="s">
        <v>4719</v>
      </c>
      <c r="D144" s="349" t="s">
        <v>4720</v>
      </c>
      <c r="E144" s="317">
        <v>10746.42</v>
      </c>
      <c r="F144" s="317" t="s">
        <v>2847</v>
      </c>
      <c r="G144" s="356">
        <v>42517</v>
      </c>
      <c r="H144" s="359" t="s">
        <v>4849</v>
      </c>
      <c r="I144" s="361" t="s">
        <v>4721</v>
      </c>
      <c r="J144" s="362" t="s">
        <v>496</v>
      </c>
      <c r="K144" s="318"/>
      <c r="L144" s="362" t="s">
        <v>496</v>
      </c>
      <c r="M144" s="318"/>
      <c r="N144" s="364" t="s">
        <v>496</v>
      </c>
      <c r="O144" s="364"/>
      <c r="P144" s="364"/>
      <c r="Q144" s="319"/>
      <c r="R144" s="320"/>
    </row>
    <row r="145" spans="1:18" s="147" customFormat="1" ht="29.25" x14ac:dyDescent="0.2">
      <c r="A145" s="352">
        <v>73</v>
      </c>
      <c r="B145" s="353" t="s">
        <v>4938</v>
      </c>
      <c r="C145" s="349" t="s">
        <v>4722</v>
      </c>
      <c r="D145" s="349" t="s">
        <v>4723</v>
      </c>
      <c r="E145" s="317">
        <v>8000</v>
      </c>
      <c r="F145" s="317" t="s">
        <v>2657</v>
      </c>
      <c r="G145" s="356">
        <v>42523</v>
      </c>
      <c r="H145" s="359" t="s">
        <v>4724</v>
      </c>
      <c r="I145" s="361" t="s">
        <v>4725</v>
      </c>
      <c r="J145" s="364" t="s">
        <v>496</v>
      </c>
      <c r="K145" s="341"/>
      <c r="L145" s="364" t="s">
        <v>496</v>
      </c>
      <c r="M145" s="341"/>
      <c r="N145" s="364" t="s">
        <v>496</v>
      </c>
      <c r="O145" s="364"/>
      <c r="P145" s="364"/>
      <c r="Q145" s="319"/>
      <c r="R145" s="320"/>
    </row>
    <row r="146" spans="1:18" s="147" customFormat="1" ht="56.25" x14ac:dyDescent="0.2">
      <c r="A146" s="352">
        <v>74</v>
      </c>
      <c r="B146" s="353" t="s">
        <v>4939</v>
      </c>
      <c r="C146" s="349" t="s">
        <v>2659</v>
      </c>
      <c r="D146" s="349" t="s">
        <v>4726</v>
      </c>
      <c r="E146" s="317">
        <v>1400</v>
      </c>
      <c r="F146" s="317" t="s">
        <v>2827</v>
      </c>
      <c r="G146" s="356">
        <v>42485</v>
      </c>
      <c r="H146" s="359" t="s">
        <v>4727</v>
      </c>
      <c r="I146" s="361" t="s">
        <v>4728</v>
      </c>
      <c r="J146" s="362" t="s">
        <v>496</v>
      </c>
      <c r="K146" s="318"/>
      <c r="L146" s="362" t="s">
        <v>496</v>
      </c>
      <c r="M146" s="318"/>
      <c r="N146" s="364"/>
      <c r="O146" s="364"/>
      <c r="P146" s="364" t="s">
        <v>496</v>
      </c>
      <c r="Q146" s="319"/>
      <c r="R146" s="320"/>
    </row>
    <row r="147" spans="1:18" s="147" customFormat="1" ht="33.75" x14ac:dyDescent="0.2">
      <c r="A147" s="352">
        <v>75</v>
      </c>
      <c r="B147" s="353" t="s">
        <v>4940</v>
      </c>
      <c r="C147" s="349" t="s">
        <v>3826</v>
      </c>
      <c r="D147" s="349" t="s">
        <v>4729</v>
      </c>
      <c r="E147" s="317">
        <v>2500</v>
      </c>
      <c r="F147" s="317" t="s">
        <v>2827</v>
      </c>
      <c r="G147" s="356">
        <v>42487</v>
      </c>
      <c r="H147" s="359" t="s">
        <v>4730</v>
      </c>
      <c r="I147" s="361" t="s">
        <v>4731</v>
      </c>
      <c r="J147" s="362" t="s">
        <v>496</v>
      </c>
      <c r="K147" s="318"/>
      <c r="L147" s="362" t="s">
        <v>496</v>
      </c>
      <c r="M147" s="318"/>
      <c r="N147" s="364" t="s">
        <v>496</v>
      </c>
      <c r="O147" s="364"/>
      <c r="P147" s="364"/>
      <c r="Q147" s="319"/>
      <c r="R147" s="320"/>
    </row>
    <row r="148" spans="1:18" s="147" customFormat="1" ht="33.75" x14ac:dyDescent="0.2">
      <c r="A148" s="352">
        <v>76</v>
      </c>
      <c r="B148" s="353" t="s">
        <v>4941</v>
      </c>
      <c r="C148" s="349" t="s">
        <v>3888</v>
      </c>
      <c r="D148" s="349" t="s">
        <v>5226</v>
      </c>
      <c r="E148" s="317">
        <v>4535</v>
      </c>
      <c r="F148" s="317" t="s">
        <v>2827</v>
      </c>
      <c r="G148" s="356">
        <v>42115</v>
      </c>
      <c r="H148" s="359" t="s">
        <v>4656</v>
      </c>
      <c r="I148" s="361" t="s">
        <v>4732</v>
      </c>
      <c r="J148" s="362" t="s">
        <v>496</v>
      </c>
      <c r="K148" s="318"/>
      <c r="L148" s="362" t="s">
        <v>496</v>
      </c>
      <c r="M148" s="318"/>
      <c r="N148" s="364" t="s">
        <v>496</v>
      </c>
      <c r="O148" s="364"/>
      <c r="P148" s="364"/>
      <c r="Q148" s="319"/>
      <c r="R148" s="320"/>
    </row>
    <row r="149" spans="1:18" s="147" customFormat="1" ht="33.75" x14ac:dyDescent="0.2">
      <c r="A149" s="352">
        <v>77</v>
      </c>
      <c r="B149" s="353" t="s">
        <v>4942</v>
      </c>
      <c r="C149" s="349" t="s">
        <v>4733</v>
      </c>
      <c r="D149" s="349" t="s">
        <v>4850</v>
      </c>
      <c r="E149" s="317">
        <v>800</v>
      </c>
      <c r="F149" s="317" t="s">
        <v>2827</v>
      </c>
      <c r="G149" s="356">
        <v>42489</v>
      </c>
      <c r="H149" s="359" t="s">
        <v>4734</v>
      </c>
      <c r="I149" s="361" t="s">
        <v>4735</v>
      </c>
      <c r="J149" s="364" t="s">
        <v>496</v>
      </c>
      <c r="K149" s="341"/>
      <c r="L149" s="364" t="s">
        <v>496</v>
      </c>
      <c r="M149" s="341"/>
      <c r="N149" s="364"/>
      <c r="O149" s="364"/>
      <c r="P149" s="364" t="s">
        <v>496</v>
      </c>
      <c r="Q149" s="319"/>
      <c r="R149" s="320"/>
    </row>
    <row r="150" spans="1:18" s="147" customFormat="1" ht="22.5" x14ac:dyDescent="0.2">
      <c r="A150" s="352">
        <v>78</v>
      </c>
      <c r="B150" s="353" t="s">
        <v>4943</v>
      </c>
      <c r="C150" s="349" t="s">
        <v>3830</v>
      </c>
      <c r="D150" s="349" t="s">
        <v>4736</v>
      </c>
      <c r="E150" s="317">
        <v>600</v>
      </c>
      <c r="F150" s="317" t="s">
        <v>2847</v>
      </c>
      <c r="G150" s="356">
        <v>42501</v>
      </c>
      <c r="H150" s="359" t="s">
        <v>4737</v>
      </c>
      <c r="I150" s="361" t="s">
        <v>4738</v>
      </c>
      <c r="J150" s="362" t="s">
        <v>496</v>
      </c>
      <c r="K150" s="318"/>
      <c r="L150" s="362" t="s">
        <v>496</v>
      </c>
      <c r="M150" s="318"/>
      <c r="N150" s="364" t="s">
        <v>496</v>
      </c>
      <c r="O150" s="364"/>
      <c r="P150" s="364"/>
      <c r="Q150" s="319"/>
      <c r="R150" s="320"/>
    </row>
    <row r="151" spans="1:18" s="147" customFormat="1" ht="33.75" x14ac:dyDescent="0.2">
      <c r="A151" s="352">
        <v>79</v>
      </c>
      <c r="B151" s="353" t="s">
        <v>4944</v>
      </c>
      <c r="C151" s="349" t="s">
        <v>3465</v>
      </c>
      <c r="D151" s="349" t="s">
        <v>4851</v>
      </c>
      <c r="E151" s="317">
        <v>1800</v>
      </c>
      <c r="F151" s="317" t="s">
        <v>2847</v>
      </c>
      <c r="G151" s="356">
        <v>42515</v>
      </c>
      <c r="H151" s="359" t="s">
        <v>4739</v>
      </c>
      <c r="I151" s="361" t="s">
        <v>4740</v>
      </c>
      <c r="J151" s="362" t="s">
        <v>496</v>
      </c>
      <c r="K151" s="318"/>
      <c r="L151" s="362" t="s">
        <v>496</v>
      </c>
      <c r="M151" s="318"/>
      <c r="N151" s="364" t="s">
        <v>496</v>
      </c>
      <c r="O151" s="364"/>
      <c r="P151" s="364"/>
      <c r="Q151" s="319"/>
      <c r="R151" s="320"/>
    </row>
    <row r="152" spans="1:18" s="147" customFormat="1" ht="45" x14ac:dyDescent="0.2">
      <c r="A152" s="352">
        <v>80</v>
      </c>
      <c r="B152" s="353" t="s">
        <v>4945</v>
      </c>
      <c r="C152" s="349" t="s">
        <v>2976</v>
      </c>
      <c r="D152" s="349" t="s">
        <v>4741</v>
      </c>
      <c r="E152" s="317">
        <v>29700</v>
      </c>
      <c r="F152" s="317" t="s">
        <v>2657</v>
      </c>
      <c r="G152" s="356">
        <v>42545</v>
      </c>
      <c r="H152" s="359" t="s">
        <v>4742</v>
      </c>
      <c r="I152" s="361" t="s">
        <v>4743</v>
      </c>
      <c r="J152" s="364" t="s">
        <v>496</v>
      </c>
      <c r="K152" s="341"/>
      <c r="L152" s="364" t="s">
        <v>496</v>
      </c>
      <c r="M152" s="341"/>
      <c r="N152" s="364" t="s">
        <v>496</v>
      </c>
      <c r="O152" s="364"/>
      <c r="P152" s="364"/>
      <c r="Q152" s="319"/>
      <c r="R152" s="374"/>
    </row>
    <row r="153" spans="1:18" s="147" customFormat="1" ht="33.75" customHeight="1" x14ac:dyDescent="0.2">
      <c r="A153" s="1007">
        <v>81</v>
      </c>
      <c r="B153" s="1010" t="s">
        <v>4946</v>
      </c>
      <c r="C153" s="349" t="s">
        <v>3998</v>
      </c>
      <c r="D153" s="1013" t="s">
        <v>4744</v>
      </c>
      <c r="E153" s="317">
        <v>458</v>
      </c>
      <c r="F153" s="317" t="s">
        <v>2657</v>
      </c>
      <c r="G153" s="356">
        <v>42536</v>
      </c>
      <c r="H153" s="359" t="s">
        <v>4745</v>
      </c>
      <c r="I153" s="361" t="s">
        <v>4746</v>
      </c>
      <c r="J153" s="362" t="s">
        <v>496</v>
      </c>
      <c r="K153" s="318"/>
      <c r="L153" s="362" t="s">
        <v>496</v>
      </c>
      <c r="M153" s="318"/>
      <c r="N153" s="364" t="s">
        <v>496</v>
      </c>
      <c r="O153" s="364"/>
      <c r="P153" s="364"/>
      <c r="Q153" s="319"/>
      <c r="R153" s="320"/>
    </row>
    <row r="154" spans="1:18" s="147" customFormat="1" ht="18.75" customHeight="1" x14ac:dyDescent="0.2">
      <c r="A154" s="1008"/>
      <c r="B154" s="1011"/>
      <c r="C154" s="349" t="s">
        <v>3110</v>
      </c>
      <c r="D154" s="1014"/>
      <c r="E154" s="317">
        <v>675</v>
      </c>
      <c r="F154" s="317" t="s">
        <v>2657</v>
      </c>
      <c r="G154" s="356">
        <v>42536</v>
      </c>
      <c r="H154" s="359" t="s">
        <v>4745</v>
      </c>
      <c r="I154" s="361" t="s">
        <v>4747</v>
      </c>
      <c r="J154" s="362" t="s">
        <v>496</v>
      </c>
      <c r="K154" s="318"/>
      <c r="L154" s="362" t="s">
        <v>496</v>
      </c>
      <c r="M154" s="318"/>
      <c r="N154" s="364" t="s">
        <v>496</v>
      </c>
      <c r="O154" s="364"/>
      <c r="P154" s="364"/>
      <c r="Q154" s="319"/>
      <c r="R154" s="320"/>
    </row>
    <row r="155" spans="1:18" s="147" customFormat="1" ht="18.75" customHeight="1" x14ac:dyDescent="0.2">
      <c r="A155" s="1008"/>
      <c r="B155" s="1011"/>
      <c r="C155" s="349" t="s">
        <v>3976</v>
      </c>
      <c r="D155" s="1014"/>
      <c r="E155" s="317">
        <v>560</v>
      </c>
      <c r="F155" s="317" t="s">
        <v>2657</v>
      </c>
      <c r="G155" s="356">
        <v>42536</v>
      </c>
      <c r="H155" s="359" t="s">
        <v>4748</v>
      </c>
      <c r="I155" s="361" t="s">
        <v>4749</v>
      </c>
      <c r="J155" s="362" t="s">
        <v>496</v>
      </c>
      <c r="K155" s="318"/>
      <c r="L155" s="362" t="s">
        <v>496</v>
      </c>
      <c r="M155" s="318"/>
      <c r="N155" s="364" t="s">
        <v>496</v>
      </c>
      <c r="O155" s="364"/>
      <c r="P155" s="364"/>
      <c r="Q155" s="319"/>
      <c r="R155" s="320"/>
    </row>
    <row r="156" spans="1:18" s="147" customFormat="1" ht="18.75" customHeight="1" x14ac:dyDescent="0.2">
      <c r="A156" s="1008"/>
      <c r="B156" s="1011"/>
      <c r="C156" s="349" t="s">
        <v>3681</v>
      </c>
      <c r="D156" s="1014"/>
      <c r="E156" s="317">
        <v>204</v>
      </c>
      <c r="F156" s="317" t="s">
        <v>2657</v>
      </c>
      <c r="G156" s="356">
        <v>42536</v>
      </c>
      <c r="H156" s="359" t="s">
        <v>4750</v>
      </c>
      <c r="I156" s="361" t="s">
        <v>4751</v>
      </c>
      <c r="J156" s="362" t="s">
        <v>496</v>
      </c>
      <c r="K156" s="318"/>
      <c r="L156" s="362" t="s">
        <v>496</v>
      </c>
      <c r="M156" s="318"/>
      <c r="N156" s="364" t="s">
        <v>496</v>
      </c>
      <c r="O156" s="364"/>
      <c r="P156" s="364"/>
      <c r="Q156" s="319"/>
      <c r="R156" s="320"/>
    </row>
    <row r="157" spans="1:18" s="147" customFormat="1" ht="18.75" customHeight="1" x14ac:dyDescent="0.2">
      <c r="A157" s="1008"/>
      <c r="B157" s="1011"/>
      <c r="C157" s="349" t="s">
        <v>4015</v>
      </c>
      <c r="D157" s="1014"/>
      <c r="E157" s="317">
        <v>1531.9</v>
      </c>
      <c r="F157" s="317" t="s">
        <v>2657</v>
      </c>
      <c r="G157" s="356">
        <v>42536</v>
      </c>
      <c r="H157" s="359" t="s">
        <v>4752</v>
      </c>
      <c r="I157" s="361" t="s">
        <v>4753</v>
      </c>
      <c r="J157" s="362" t="s">
        <v>496</v>
      </c>
      <c r="K157" s="318"/>
      <c r="L157" s="362" t="s">
        <v>496</v>
      </c>
      <c r="M157" s="318"/>
      <c r="N157" s="364" t="s">
        <v>496</v>
      </c>
      <c r="O157" s="364"/>
      <c r="P157" s="364"/>
      <c r="Q157" s="319"/>
      <c r="R157" s="320"/>
    </row>
    <row r="158" spans="1:18" s="147" customFormat="1" ht="18.75" customHeight="1" x14ac:dyDescent="0.2">
      <c r="A158" s="1008"/>
      <c r="B158" s="1011"/>
      <c r="C158" s="349" t="s">
        <v>4240</v>
      </c>
      <c r="D158" s="1014"/>
      <c r="E158" s="317">
        <v>1110</v>
      </c>
      <c r="F158" s="317" t="s">
        <v>2657</v>
      </c>
      <c r="G158" s="356">
        <v>42536</v>
      </c>
      <c r="H158" s="359" t="s">
        <v>4750</v>
      </c>
      <c r="I158" s="361" t="s">
        <v>4754</v>
      </c>
      <c r="J158" s="362" t="s">
        <v>496</v>
      </c>
      <c r="K158" s="318"/>
      <c r="L158" s="362" t="s">
        <v>496</v>
      </c>
      <c r="M158" s="318"/>
      <c r="N158" s="364" t="s">
        <v>496</v>
      </c>
      <c r="O158" s="364"/>
      <c r="P158" s="364"/>
      <c r="Q158" s="319"/>
      <c r="R158" s="320"/>
    </row>
    <row r="159" spans="1:18" s="147" customFormat="1" ht="29.25" customHeight="1" x14ac:dyDescent="0.2">
      <c r="A159" s="1008"/>
      <c r="B159" s="1011"/>
      <c r="C159" s="349" t="s">
        <v>4755</v>
      </c>
      <c r="D159" s="1014"/>
      <c r="E159" s="317">
        <v>7022</v>
      </c>
      <c r="F159" s="317" t="s">
        <v>2657</v>
      </c>
      <c r="G159" s="356">
        <v>42544</v>
      </c>
      <c r="H159" s="359" t="s">
        <v>4756</v>
      </c>
      <c r="I159" s="361" t="s">
        <v>4757</v>
      </c>
      <c r="J159" s="362" t="s">
        <v>496</v>
      </c>
      <c r="K159" s="318"/>
      <c r="L159" s="362" t="s">
        <v>496</v>
      </c>
      <c r="M159" s="318"/>
      <c r="N159" s="364"/>
      <c r="O159" s="364"/>
      <c r="P159" s="364" t="s">
        <v>496</v>
      </c>
      <c r="Q159" s="319"/>
      <c r="R159" s="320"/>
    </row>
    <row r="160" spans="1:18" s="147" customFormat="1" ht="29.25" customHeight="1" x14ac:dyDescent="0.2">
      <c r="A160" s="1008"/>
      <c r="B160" s="1011"/>
      <c r="C160" s="349" t="s">
        <v>4758</v>
      </c>
      <c r="D160" s="1014"/>
      <c r="E160" s="317">
        <v>3250</v>
      </c>
      <c r="F160" s="317" t="s">
        <v>2657</v>
      </c>
      <c r="G160" s="356">
        <v>42544</v>
      </c>
      <c r="H160" s="359" t="s">
        <v>4759</v>
      </c>
      <c r="I160" s="361" t="s">
        <v>4760</v>
      </c>
      <c r="J160" s="362" t="s">
        <v>496</v>
      </c>
      <c r="K160" s="318"/>
      <c r="L160" s="362" t="s">
        <v>496</v>
      </c>
      <c r="M160" s="318"/>
      <c r="N160" s="364" t="s">
        <v>496</v>
      </c>
      <c r="O160" s="364"/>
      <c r="P160" s="364"/>
      <c r="Q160" s="319"/>
      <c r="R160" s="320"/>
    </row>
    <row r="161" spans="1:18" s="147" customFormat="1" ht="29.25" customHeight="1" x14ac:dyDescent="0.2">
      <c r="A161" s="1008"/>
      <c r="B161" s="1011"/>
      <c r="C161" s="349" t="s">
        <v>4761</v>
      </c>
      <c r="D161" s="1014"/>
      <c r="E161" s="317">
        <v>4225</v>
      </c>
      <c r="F161" s="317" t="s">
        <v>2657</v>
      </c>
      <c r="G161" s="356">
        <v>42544</v>
      </c>
      <c r="H161" s="359" t="s">
        <v>4762</v>
      </c>
      <c r="I161" s="361" t="s">
        <v>4763</v>
      </c>
      <c r="J161" s="362" t="s">
        <v>496</v>
      </c>
      <c r="K161" s="318"/>
      <c r="L161" s="362" t="s">
        <v>496</v>
      </c>
      <c r="M161" s="318"/>
      <c r="N161" s="364" t="s">
        <v>496</v>
      </c>
      <c r="O161" s="364"/>
      <c r="P161" s="364"/>
      <c r="Q161" s="319"/>
      <c r="R161" s="320"/>
    </row>
    <row r="162" spans="1:18" s="147" customFormat="1" ht="29.25" customHeight="1" x14ac:dyDescent="0.2">
      <c r="A162" s="1009"/>
      <c r="B162" s="1012"/>
      <c r="C162" s="349" t="s">
        <v>4764</v>
      </c>
      <c r="D162" s="1015"/>
      <c r="E162" s="317">
        <v>5544</v>
      </c>
      <c r="F162" s="317" t="s">
        <v>2657</v>
      </c>
      <c r="G162" s="356">
        <v>42544</v>
      </c>
      <c r="H162" s="359" t="s">
        <v>4765</v>
      </c>
      <c r="I162" s="361" t="s">
        <v>4766</v>
      </c>
      <c r="J162" s="362" t="s">
        <v>496</v>
      </c>
      <c r="K162" s="318"/>
      <c r="L162" s="362" t="s">
        <v>496</v>
      </c>
      <c r="M162" s="318"/>
      <c r="N162" s="364" t="s">
        <v>496</v>
      </c>
      <c r="O162" s="364"/>
      <c r="P162" s="364"/>
      <c r="Q162" s="319"/>
      <c r="R162" s="320"/>
    </row>
    <row r="163" spans="1:18" s="147" customFormat="1" ht="27" customHeight="1" x14ac:dyDescent="0.2">
      <c r="A163" s="1007">
        <v>82</v>
      </c>
      <c r="B163" s="1010" t="s">
        <v>4947</v>
      </c>
      <c r="C163" s="349" t="s">
        <v>1179</v>
      </c>
      <c r="D163" s="1013" t="s">
        <v>5227</v>
      </c>
      <c r="E163" s="317">
        <v>253.25</v>
      </c>
      <c r="F163" s="317" t="s">
        <v>2657</v>
      </c>
      <c r="G163" s="1016">
        <v>42527</v>
      </c>
      <c r="H163" s="359" t="s">
        <v>4767</v>
      </c>
      <c r="I163" s="361" t="s">
        <v>4768</v>
      </c>
      <c r="J163" s="362" t="s">
        <v>496</v>
      </c>
      <c r="K163" s="318"/>
      <c r="L163" s="362" t="s">
        <v>496</v>
      </c>
      <c r="M163" s="318"/>
      <c r="N163" s="364" t="s">
        <v>496</v>
      </c>
      <c r="O163" s="364"/>
      <c r="P163" s="364"/>
      <c r="Q163" s="319"/>
      <c r="R163" s="320"/>
    </row>
    <row r="164" spans="1:18" s="147" customFormat="1" ht="27" customHeight="1" x14ac:dyDescent="0.2">
      <c r="A164" s="1008"/>
      <c r="B164" s="1011"/>
      <c r="C164" s="349" t="s">
        <v>1173</v>
      </c>
      <c r="D164" s="1014"/>
      <c r="E164" s="317">
        <v>112.3</v>
      </c>
      <c r="F164" s="317" t="s">
        <v>2657</v>
      </c>
      <c r="G164" s="1017"/>
      <c r="H164" s="359" t="s">
        <v>4767</v>
      </c>
      <c r="I164" s="361" t="s">
        <v>4769</v>
      </c>
      <c r="J164" s="362" t="s">
        <v>496</v>
      </c>
      <c r="K164" s="318"/>
      <c r="L164" s="362" t="s">
        <v>496</v>
      </c>
      <c r="M164" s="318"/>
      <c r="N164" s="364"/>
      <c r="O164" s="364"/>
      <c r="P164" s="364" t="s">
        <v>496</v>
      </c>
      <c r="Q164" s="319"/>
      <c r="R164" s="320"/>
    </row>
    <row r="165" spans="1:18" s="147" customFormat="1" ht="27" customHeight="1" x14ac:dyDescent="0.2">
      <c r="A165" s="1008"/>
      <c r="B165" s="1011"/>
      <c r="C165" s="349" t="s">
        <v>2922</v>
      </c>
      <c r="D165" s="1014"/>
      <c r="E165" s="317">
        <v>688</v>
      </c>
      <c r="F165" s="317" t="s">
        <v>2657</v>
      </c>
      <c r="G165" s="1017"/>
      <c r="H165" s="359" t="s">
        <v>4767</v>
      </c>
      <c r="I165" s="361" t="s">
        <v>4770</v>
      </c>
      <c r="J165" s="362" t="s">
        <v>496</v>
      </c>
      <c r="K165" s="318"/>
      <c r="L165" s="362" t="s">
        <v>496</v>
      </c>
      <c r="M165" s="318"/>
      <c r="N165" s="364" t="s">
        <v>496</v>
      </c>
      <c r="O165" s="364"/>
      <c r="P165" s="364"/>
      <c r="Q165" s="319"/>
      <c r="R165" s="320"/>
    </row>
    <row r="166" spans="1:18" s="147" customFormat="1" ht="33.75" x14ac:dyDescent="0.2">
      <c r="A166" s="1009"/>
      <c r="B166" s="1012"/>
      <c r="C166" s="349" t="s">
        <v>3998</v>
      </c>
      <c r="D166" s="1015"/>
      <c r="E166" s="317">
        <v>1207</v>
      </c>
      <c r="F166" s="317" t="s">
        <v>2657</v>
      </c>
      <c r="G166" s="1018"/>
      <c r="H166" s="359" t="s">
        <v>4771</v>
      </c>
      <c r="I166" s="361" t="s">
        <v>4772</v>
      </c>
      <c r="J166" s="362" t="s">
        <v>496</v>
      </c>
      <c r="K166" s="318"/>
      <c r="L166" s="362" t="s">
        <v>496</v>
      </c>
      <c r="M166" s="318"/>
      <c r="N166" s="364" t="s">
        <v>496</v>
      </c>
      <c r="O166" s="364"/>
      <c r="P166" s="364"/>
      <c r="Q166" s="319"/>
      <c r="R166" s="320"/>
    </row>
    <row r="167" spans="1:18" s="147" customFormat="1" ht="22.5" x14ac:dyDescent="0.2">
      <c r="A167" s="352">
        <v>83</v>
      </c>
      <c r="B167" s="353" t="s">
        <v>4948</v>
      </c>
      <c r="C167" s="349" t="s">
        <v>2659</v>
      </c>
      <c r="D167" s="349" t="s">
        <v>4773</v>
      </c>
      <c r="E167" s="317">
        <v>4990</v>
      </c>
      <c r="F167" s="317" t="s">
        <v>2657</v>
      </c>
      <c r="G167" s="356">
        <v>42534</v>
      </c>
      <c r="H167" s="359" t="s">
        <v>4774</v>
      </c>
      <c r="I167" s="361" t="s">
        <v>4775</v>
      </c>
      <c r="J167" s="362" t="s">
        <v>496</v>
      </c>
      <c r="K167" s="318"/>
      <c r="L167" s="362" t="s">
        <v>496</v>
      </c>
      <c r="M167" s="318"/>
      <c r="N167" s="364"/>
      <c r="O167" s="364"/>
      <c r="P167" s="364" t="s">
        <v>496</v>
      </c>
      <c r="Q167" s="319"/>
      <c r="R167" s="320"/>
    </row>
    <row r="168" spans="1:18" s="147" customFormat="1" ht="33.75" x14ac:dyDescent="0.2">
      <c r="A168" s="352">
        <v>84</v>
      </c>
      <c r="B168" s="353" t="s">
        <v>4949</v>
      </c>
      <c r="C168" s="349" t="s">
        <v>4535</v>
      </c>
      <c r="D168" s="349" t="s">
        <v>4776</v>
      </c>
      <c r="E168" s="317">
        <v>4430.5</v>
      </c>
      <c r="F168" s="317" t="s">
        <v>2657</v>
      </c>
      <c r="G168" s="356">
        <v>42524</v>
      </c>
      <c r="H168" s="359" t="s">
        <v>4777</v>
      </c>
      <c r="I168" s="361" t="s">
        <v>4778</v>
      </c>
      <c r="J168" s="362" t="s">
        <v>496</v>
      </c>
      <c r="K168" s="318"/>
      <c r="L168" s="362" t="s">
        <v>496</v>
      </c>
      <c r="M168" s="318"/>
      <c r="N168" s="364" t="s">
        <v>496</v>
      </c>
      <c r="O168" s="364"/>
      <c r="P168" s="364"/>
      <c r="Q168" s="319"/>
      <c r="R168" s="320"/>
    </row>
    <row r="169" spans="1:18" s="147" customFormat="1" ht="33.75" x14ac:dyDescent="0.2">
      <c r="A169" s="352">
        <v>85</v>
      </c>
      <c r="B169" s="353" t="s">
        <v>4950</v>
      </c>
      <c r="C169" s="349" t="s">
        <v>3826</v>
      </c>
      <c r="D169" s="349" t="s">
        <v>4951</v>
      </c>
      <c r="E169" s="317">
        <v>310</v>
      </c>
      <c r="F169" s="317" t="s">
        <v>2657</v>
      </c>
      <c r="G169" s="356">
        <v>42527</v>
      </c>
      <c r="H169" s="359" t="s">
        <v>4779</v>
      </c>
      <c r="I169" s="361" t="s">
        <v>4780</v>
      </c>
      <c r="J169" s="362" t="s">
        <v>496</v>
      </c>
      <c r="K169" s="318"/>
      <c r="L169" s="362" t="s">
        <v>496</v>
      </c>
      <c r="M169" s="318"/>
      <c r="N169" s="364" t="s">
        <v>496</v>
      </c>
      <c r="O169" s="364"/>
      <c r="P169" s="364"/>
      <c r="Q169" s="319"/>
      <c r="R169" s="320"/>
    </row>
    <row r="170" spans="1:18" s="147" customFormat="1" ht="33.75" x14ac:dyDescent="0.2">
      <c r="A170" s="352">
        <v>86</v>
      </c>
      <c r="B170" s="353" t="s">
        <v>4952</v>
      </c>
      <c r="C170" s="349" t="s">
        <v>4852</v>
      </c>
      <c r="D170" s="349" t="s">
        <v>4853</v>
      </c>
      <c r="E170" s="317">
        <v>8358.4</v>
      </c>
      <c r="F170" s="317" t="s">
        <v>2657</v>
      </c>
      <c r="G170" s="356">
        <v>42551</v>
      </c>
      <c r="H170" s="359" t="s">
        <v>4854</v>
      </c>
      <c r="I170" s="361" t="s">
        <v>4781</v>
      </c>
      <c r="J170" s="362" t="s">
        <v>496</v>
      </c>
      <c r="K170" s="318"/>
      <c r="L170" s="362" t="s">
        <v>496</v>
      </c>
      <c r="M170" s="318"/>
      <c r="N170" s="364"/>
      <c r="O170" s="364"/>
      <c r="P170" s="364" t="s">
        <v>496</v>
      </c>
      <c r="Q170" s="319"/>
      <c r="R170" s="320"/>
    </row>
    <row r="171" spans="1:18" s="147" customFormat="1" ht="33.75" x14ac:dyDescent="0.2">
      <c r="A171" s="352">
        <v>87</v>
      </c>
      <c r="B171" s="353" t="s">
        <v>4953</v>
      </c>
      <c r="C171" s="349" t="s">
        <v>4782</v>
      </c>
      <c r="D171" s="349" t="s">
        <v>4783</v>
      </c>
      <c r="E171" s="317">
        <v>700</v>
      </c>
      <c r="F171" s="317" t="s">
        <v>2657</v>
      </c>
      <c r="G171" s="356">
        <v>42534</v>
      </c>
      <c r="H171" s="359" t="s">
        <v>4784</v>
      </c>
      <c r="I171" s="361" t="s">
        <v>4785</v>
      </c>
      <c r="J171" s="362" t="s">
        <v>496</v>
      </c>
      <c r="K171" s="318"/>
      <c r="L171" s="362" t="s">
        <v>496</v>
      </c>
      <c r="M171" s="318"/>
      <c r="N171" s="364" t="s">
        <v>496</v>
      </c>
      <c r="O171" s="364"/>
      <c r="P171" s="364"/>
      <c r="Q171" s="319"/>
      <c r="R171" s="320"/>
    </row>
    <row r="172" spans="1:18" s="147" customFormat="1" ht="18.75" customHeight="1" x14ac:dyDescent="0.2">
      <c r="A172" s="1007">
        <v>88</v>
      </c>
      <c r="B172" s="1010" t="s">
        <v>4954</v>
      </c>
      <c r="C172" s="349" t="s">
        <v>2551</v>
      </c>
      <c r="D172" s="1013" t="s">
        <v>2737</v>
      </c>
      <c r="E172" s="317">
        <v>169.5</v>
      </c>
      <c r="F172" s="317" t="s">
        <v>2657</v>
      </c>
      <c r="G172" s="1016">
        <v>42524</v>
      </c>
      <c r="H172" s="1019" t="s">
        <v>4786</v>
      </c>
      <c r="I172" s="361" t="s">
        <v>4787</v>
      </c>
      <c r="J172" s="362" t="s">
        <v>496</v>
      </c>
      <c r="K172" s="318"/>
      <c r="L172" s="362" t="s">
        <v>496</v>
      </c>
      <c r="M172" s="318"/>
      <c r="N172" s="364" t="s">
        <v>496</v>
      </c>
      <c r="O172" s="364"/>
      <c r="P172" s="364"/>
      <c r="Q172" s="319"/>
      <c r="R172" s="320"/>
    </row>
    <row r="173" spans="1:18" s="147" customFormat="1" ht="18.75" customHeight="1" x14ac:dyDescent="0.2">
      <c r="A173" s="1009"/>
      <c r="B173" s="1012"/>
      <c r="C173" s="349" t="s">
        <v>2554</v>
      </c>
      <c r="D173" s="1015"/>
      <c r="E173" s="317">
        <v>166.79</v>
      </c>
      <c r="F173" s="317" t="s">
        <v>2657</v>
      </c>
      <c r="G173" s="1018"/>
      <c r="H173" s="1021"/>
      <c r="I173" s="361" t="s">
        <v>4788</v>
      </c>
      <c r="J173" s="362" t="s">
        <v>496</v>
      </c>
      <c r="K173" s="318"/>
      <c r="L173" s="362" t="s">
        <v>496</v>
      </c>
      <c r="M173" s="318"/>
      <c r="N173" s="364" t="s">
        <v>496</v>
      </c>
      <c r="O173" s="364"/>
      <c r="P173" s="364"/>
      <c r="Q173" s="319"/>
      <c r="R173" s="320"/>
    </row>
    <row r="174" spans="1:18" s="147" customFormat="1" ht="33.75" x14ac:dyDescent="0.2">
      <c r="A174" s="352">
        <v>89</v>
      </c>
      <c r="B174" s="353" t="s">
        <v>4955</v>
      </c>
      <c r="C174" s="349" t="s">
        <v>4516</v>
      </c>
      <c r="D174" s="349" t="s">
        <v>4845</v>
      </c>
      <c r="E174" s="317">
        <v>2365</v>
      </c>
      <c r="F174" s="317" t="s">
        <v>2657</v>
      </c>
      <c r="G174" s="356">
        <v>42534</v>
      </c>
      <c r="H174" s="359" t="s">
        <v>4789</v>
      </c>
      <c r="I174" s="361" t="s">
        <v>4790</v>
      </c>
      <c r="J174" s="375" t="s">
        <v>2534</v>
      </c>
      <c r="K174" s="375" t="s">
        <v>2534</v>
      </c>
      <c r="L174" s="375" t="s">
        <v>2534</v>
      </c>
      <c r="M174" s="375" t="s">
        <v>2534</v>
      </c>
      <c r="N174" s="375" t="s">
        <v>2534</v>
      </c>
      <c r="O174" s="375" t="s">
        <v>2534</v>
      </c>
      <c r="P174" s="375" t="s">
        <v>2534</v>
      </c>
      <c r="Q174" s="391" t="s">
        <v>2534</v>
      </c>
      <c r="R174" s="320" t="s">
        <v>5914</v>
      </c>
    </row>
    <row r="175" spans="1:18" s="147" customFormat="1" ht="33.75" x14ac:dyDescent="0.2">
      <c r="A175" s="352">
        <v>90</v>
      </c>
      <c r="B175" s="353" t="s">
        <v>4956</v>
      </c>
      <c r="C175" s="349" t="s">
        <v>2909</v>
      </c>
      <c r="D175" s="349" t="s">
        <v>4846</v>
      </c>
      <c r="E175" s="317">
        <v>1130</v>
      </c>
      <c r="F175" s="317" t="s">
        <v>2657</v>
      </c>
      <c r="G175" s="356">
        <v>42534</v>
      </c>
      <c r="H175" s="359" t="s">
        <v>4789</v>
      </c>
      <c r="I175" s="361" t="s">
        <v>4791</v>
      </c>
      <c r="J175" s="362" t="s">
        <v>496</v>
      </c>
      <c r="K175" s="318"/>
      <c r="L175" s="362" t="s">
        <v>496</v>
      </c>
      <c r="M175" s="318"/>
      <c r="N175" s="364" t="s">
        <v>496</v>
      </c>
      <c r="O175" s="364"/>
      <c r="P175" s="364"/>
      <c r="Q175" s="319"/>
      <c r="R175" s="320"/>
    </row>
    <row r="176" spans="1:18" s="147" customFormat="1" ht="29.25" x14ac:dyDescent="0.2">
      <c r="A176" s="352">
        <v>91</v>
      </c>
      <c r="B176" s="353" t="s">
        <v>4957</v>
      </c>
      <c r="C176" s="349" t="s">
        <v>4792</v>
      </c>
      <c r="D176" s="349" t="s">
        <v>4793</v>
      </c>
      <c r="E176" s="317">
        <v>3430</v>
      </c>
      <c r="F176" s="317" t="s">
        <v>2657</v>
      </c>
      <c r="G176" s="356">
        <v>42536</v>
      </c>
      <c r="H176" s="359" t="s">
        <v>4794</v>
      </c>
      <c r="I176" s="361" t="s">
        <v>4795</v>
      </c>
      <c r="J176" s="362" t="s">
        <v>496</v>
      </c>
      <c r="K176" s="318"/>
      <c r="L176" s="362" t="s">
        <v>496</v>
      </c>
      <c r="M176" s="318"/>
      <c r="N176" s="364" t="s">
        <v>496</v>
      </c>
      <c r="O176" s="364"/>
      <c r="P176" s="364"/>
      <c r="Q176" s="319"/>
      <c r="R176" s="320"/>
    </row>
    <row r="177" spans="1:18" s="147" customFormat="1" ht="45" x14ac:dyDescent="0.2">
      <c r="A177" s="352">
        <v>92</v>
      </c>
      <c r="B177" s="353" t="s">
        <v>4958</v>
      </c>
      <c r="C177" s="349" t="s">
        <v>4796</v>
      </c>
      <c r="D177" s="349" t="s">
        <v>4797</v>
      </c>
      <c r="E177" s="317">
        <v>3640</v>
      </c>
      <c r="F177" s="317" t="s">
        <v>2657</v>
      </c>
      <c r="G177" s="356">
        <v>42548</v>
      </c>
      <c r="H177" s="359" t="s">
        <v>4798</v>
      </c>
      <c r="I177" s="361" t="s">
        <v>4799</v>
      </c>
      <c r="J177" s="362" t="s">
        <v>496</v>
      </c>
      <c r="K177" s="318"/>
      <c r="L177" s="362" t="s">
        <v>496</v>
      </c>
      <c r="M177" s="318"/>
      <c r="N177" s="364"/>
      <c r="O177" s="364"/>
      <c r="P177" s="364" t="s">
        <v>496</v>
      </c>
      <c r="Q177" s="319"/>
      <c r="R177" s="320"/>
    </row>
    <row r="178" spans="1:18" s="147" customFormat="1" ht="33.75" x14ac:dyDescent="0.2">
      <c r="A178" s="352">
        <v>93</v>
      </c>
      <c r="B178" s="353" t="s">
        <v>4959</v>
      </c>
      <c r="C178" s="349" t="s">
        <v>4625</v>
      </c>
      <c r="D178" s="349" t="s">
        <v>4960</v>
      </c>
      <c r="E178" s="317">
        <v>185</v>
      </c>
      <c r="F178" s="317" t="s">
        <v>2657</v>
      </c>
      <c r="G178" s="356">
        <v>42543</v>
      </c>
      <c r="H178" s="317" t="s">
        <v>4800</v>
      </c>
      <c r="I178" s="361" t="s">
        <v>4801</v>
      </c>
      <c r="J178" s="362" t="s">
        <v>496</v>
      </c>
      <c r="K178" s="318"/>
      <c r="L178" s="362" t="s">
        <v>496</v>
      </c>
      <c r="M178" s="318"/>
      <c r="N178" s="364" t="s">
        <v>496</v>
      </c>
      <c r="O178" s="364"/>
      <c r="P178" s="364"/>
      <c r="Q178" s="319"/>
      <c r="R178" s="320"/>
    </row>
    <row r="179" spans="1:18" s="147" customFormat="1" ht="22.5" x14ac:dyDescent="0.2">
      <c r="A179" s="352">
        <v>94</v>
      </c>
      <c r="B179" s="353" t="s">
        <v>4961</v>
      </c>
      <c r="C179" s="349" t="s">
        <v>2764</v>
      </c>
      <c r="D179" s="349" t="s">
        <v>4802</v>
      </c>
      <c r="E179" s="317">
        <v>380.7</v>
      </c>
      <c r="F179" s="317" t="s">
        <v>2657</v>
      </c>
      <c r="G179" s="356">
        <v>42543</v>
      </c>
      <c r="H179" s="359" t="s">
        <v>4803</v>
      </c>
      <c r="I179" s="361" t="s">
        <v>4804</v>
      </c>
      <c r="J179" s="362" t="s">
        <v>496</v>
      </c>
      <c r="K179" s="318"/>
      <c r="L179" s="362" t="s">
        <v>496</v>
      </c>
      <c r="M179" s="318"/>
      <c r="N179" s="364" t="s">
        <v>496</v>
      </c>
      <c r="O179" s="364"/>
      <c r="P179" s="364"/>
      <c r="Q179" s="319"/>
      <c r="R179" s="320"/>
    </row>
    <row r="180" spans="1:18" s="147" customFormat="1" ht="87.75" x14ac:dyDescent="0.2">
      <c r="A180" s="352">
        <v>95</v>
      </c>
      <c r="B180" s="353" t="s">
        <v>4808</v>
      </c>
      <c r="C180" s="349" t="s">
        <v>4809</v>
      </c>
      <c r="D180" s="349" t="s">
        <v>4810</v>
      </c>
      <c r="E180" s="317">
        <v>1105.2</v>
      </c>
      <c r="F180" s="317" t="s">
        <v>2612</v>
      </c>
      <c r="G180" s="356">
        <v>42549</v>
      </c>
      <c r="H180" s="359" t="s">
        <v>4811</v>
      </c>
      <c r="I180" s="361" t="s">
        <v>4812</v>
      </c>
      <c r="J180" s="362" t="s">
        <v>496</v>
      </c>
      <c r="K180" s="318"/>
      <c r="L180" s="362" t="s">
        <v>496</v>
      </c>
      <c r="M180" s="318"/>
      <c r="N180" s="364"/>
      <c r="O180" s="364"/>
      <c r="P180" s="364" t="s">
        <v>496</v>
      </c>
      <c r="Q180" s="319"/>
      <c r="R180" s="320"/>
    </row>
    <row r="181" spans="1:18" s="147" customFormat="1" ht="33.75" x14ac:dyDescent="0.2">
      <c r="A181" s="352">
        <v>96</v>
      </c>
      <c r="B181" s="353" t="s">
        <v>4962</v>
      </c>
      <c r="C181" s="349" t="s">
        <v>4520</v>
      </c>
      <c r="D181" s="349" t="s">
        <v>4805</v>
      </c>
      <c r="E181" s="317">
        <v>1278.3800000000001</v>
      </c>
      <c r="F181" s="317" t="s">
        <v>2657</v>
      </c>
      <c r="G181" s="356">
        <v>42551</v>
      </c>
      <c r="H181" s="359" t="s">
        <v>4806</v>
      </c>
      <c r="I181" s="361" t="s">
        <v>4807</v>
      </c>
      <c r="J181" s="362" t="s">
        <v>496</v>
      </c>
      <c r="K181" s="318"/>
      <c r="L181" s="362" t="s">
        <v>496</v>
      </c>
      <c r="M181" s="318"/>
      <c r="N181" s="364" t="s">
        <v>496</v>
      </c>
      <c r="O181" s="364"/>
      <c r="P181" s="364"/>
      <c r="Q181" s="319"/>
      <c r="R181" s="320"/>
    </row>
    <row r="182" spans="1:18" s="147" customFormat="1" ht="29.25" customHeight="1" x14ac:dyDescent="0.2">
      <c r="A182" s="1007">
        <v>97</v>
      </c>
      <c r="B182" s="1010" t="s">
        <v>4963</v>
      </c>
      <c r="C182" s="349" t="s">
        <v>2670</v>
      </c>
      <c r="D182" s="1013" t="s">
        <v>4813</v>
      </c>
      <c r="E182" s="317">
        <v>540</v>
      </c>
      <c r="F182" s="317" t="s">
        <v>2612</v>
      </c>
      <c r="G182" s="356">
        <v>42557</v>
      </c>
      <c r="H182" s="359" t="s">
        <v>4814</v>
      </c>
      <c r="I182" s="361" t="s">
        <v>4815</v>
      </c>
      <c r="J182" s="362" t="s">
        <v>496</v>
      </c>
      <c r="K182" s="318"/>
      <c r="L182" s="362" t="s">
        <v>496</v>
      </c>
      <c r="M182" s="318"/>
      <c r="N182" s="364" t="s">
        <v>496</v>
      </c>
      <c r="O182" s="364"/>
      <c r="P182" s="364"/>
      <c r="Q182" s="319"/>
      <c r="R182" s="320"/>
    </row>
    <row r="183" spans="1:18" s="147" customFormat="1" ht="18.75" customHeight="1" x14ac:dyDescent="0.2">
      <c r="A183" s="1008"/>
      <c r="B183" s="1011"/>
      <c r="C183" s="349" t="s">
        <v>3823</v>
      </c>
      <c r="D183" s="1014"/>
      <c r="E183" s="317">
        <v>274</v>
      </c>
      <c r="F183" s="317" t="s">
        <v>2612</v>
      </c>
      <c r="G183" s="356">
        <v>42557</v>
      </c>
      <c r="H183" s="359" t="s">
        <v>4816</v>
      </c>
      <c r="I183" s="361" t="s">
        <v>4817</v>
      </c>
      <c r="J183" s="362" t="s">
        <v>496</v>
      </c>
      <c r="K183" s="318"/>
      <c r="L183" s="362" t="s">
        <v>496</v>
      </c>
      <c r="M183" s="318"/>
      <c r="N183" s="364" t="s">
        <v>496</v>
      </c>
      <c r="O183" s="364"/>
      <c r="P183" s="364"/>
      <c r="Q183" s="319"/>
      <c r="R183" s="320"/>
    </row>
    <row r="184" spans="1:18" s="147" customFormat="1" ht="29.25" customHeight="1" x14ac:dyDescent="0.2">
      <c r="A184" s="1009"/>
      <c r="B184" s="1012"/>
      <c r="C184" s="349" t="s">
        <v>3826</v>
      </c>
      <c r="D184" s="1015"/>
      <c r="E184" s="317">
        <v>2023</v>
      </c>
      <c r="F184" s="317" t="s">
        <v>2612</v>
      </c>
      <c r="G184" s="356">
        <v>42557</v>
      </c>
      <c r="H184" s="359" t="s">
        <v>4814</v>
      </c>
      <c r="I184" s="361" t="s">
        <v>4818</v>
      </c>
      <c r="J184" s="362" t="s">
        <v>496</v>
      </c>
      <c r="K184" s="318"/>
      <c r="L184" s="362" t="s">
        <v>496</v>
      </c>
      <c r="M184" s="318"/>
      <c r="N184" s="364" t="s">
        <v>496</v>
      </c>
      <c r="O184" s="364"/>
      <c r="P184" s="364"/>
      <c r="Q184" s="319"/>
      <c r="R184" s="320"/>
    </row>
    <row r="185" spans="1:18" s="147" customFormat="1" ht="78.75" x14ac:dyDescent="0.2">
      <c r="A185" s="1007">
        <v>98</v>
      </c>
      <c r="B185" s="1010" t="s">
        <v>4964</v>
      </c>
      <c r="C185" s="349" t="s">
        <v>3648</v>
      </c>
      <c r="D185" s="1013" t="s">
        <v>4819</v>
      </c>
      <c r="E185" s="317">
        <v>75</v>
      </c>
      <c r="F185" s="317" t="s">
        <v>2612</v>
      </c>
      <c r="G185" s="356">
        <v>42558</v>
      </c>
      <c r="H185" s="359" t="s">
        <v>4820</v>
      </c>
      <c r="I185" s="361" t="s">
        <v>4821</v>
      </c>
      <c r="J185" s="362"/>
      <c r="K185" s="362" t="s">
        <v>496</v>
      </c>
      <c r="L185" s="362" t="s">
        <v>496</v>
      </c>
      <c r="M185" s="318"/>
      <c r="N185" s="364"/>
      <c r="O185" s="364"/>
      <c r="P185" s="364"/>
      <c r="Q185" s="319" t="s">
        <v>496</v>
      </c>
      <c r="R185" s="320" t="s">
        <v>7655</v>
      </c>
    </row>
    <row r="186" spans="1:18" s="147" customFormat="1" ht="29.25" customHeight="1" x14ac:dyDescent="0.2">
      <c r="A186" s="1009"/>
      <c r="B186" s="1012"/>
      <c r="C186" s="349" t="s">
        <v>1179</v>
      </c>
      <c r="D186" s="1015"/>
      <c r="E186" s="317">
        <v>24.9</v>
      </c>
      <c r="F186" s="317" t="s">
        <v>2612</v>
      </c>
      <c r="G186" s="356">
        <v>42558</v>
      </c>
      <c r="H186" s="359" t="s">
        <v>4822</v>
      </c>
      <c r="I186" s="361" t="s">
        <v>4823</v>
      </c>
      <c r="J186" s="362" t="s">
        <v>496</v>
      </c>
      <c r="K186" s="318"/>
      <c r="L186" s="362" t="s">
        <v>496</v>
      </c>
      <c r="M186" s="318"/>
      <c r="N186" s="364" t="s">
        <v>496</v>
      </c>
      <c r="O186" s="364"/>
      <c r="P186" s="364"/>
      <c r="Q186" s="319"/>
      <c r="R186" s="320"/>
    </row>
    <row r="187" spans="1:18" s="147" customFormat="1" ht="18.75" x14ac:dyDescent="0.2">
      <c r="A187" s="352">
        <v>99</v>
      </c>
      <c r="B187" s="353" t="s">
        <v>4965</v>
      </c>
      <c r="C187" s="351" t="s">
        <v>4966</v>
      </c>
      <c r="D187" s="351" t="s">
        <v>4967</v>
      </c>
      <c r="E187" s="317" t="s">
        <v>2534</v>
      </c>
      <c r="F187" s="317" t="s">
        <v>2944</v>
      </c>
      <c r="G187" s="356">
        <v>42604</v>
      </c>
      <c r="H187" s="359" t="s">
        <v>4968</v>
      </c>
      <c r="I187" s="321" t="s">
        <v>2534</v>
      </c>
      <c r="J187" s="362" t="s">
        <v>2534</v>
      </c>
      <c r="K187" s="362" t="s">
        <v>2534</v>
      </c>
      <c r="L187" s="362" t="s">
        <v>2534</v>
      </c>
      <c r="M187" s="362" t="s">
        <v>2534</v>
      </c>
      <c r="N187" s="362" t="s">
        <v>2534</v>
      </c>
      <c r="O187" s="362" t="s">
        <v>2534</v>
      </c>
      <c r="P187" s="362" t="s">
        <v>2534</v>
      </c>
      <c r="Q187" s="362" t="s">
        <v>2534</v>
      </c>
      <c r="R187" s="320" t="s">
        <v>4967</v>
      </c>
    </row>
    <row r="188" spans="1:18" s="147" customFormat="1" ht="29.25" customHeight="1" x14ac:dyDescent="0.2">
      <c r="A188" s="1007">
        <v>100</v>
      </c>
      <c r="B188" s="1010" t="s">
        <v>4969</v>
      </c>
      <c r="C188" s="349" t="s">
        <v>2653</v>
      </c>
      <c r="D188" s="1013" t="s">
        <v>4970</v>
      </c>
      <c r="E188" s="317">
        <v>4327.1000000000004</v>
      </c>
      <c r="F188" s="317" t="s">
        <v>2944</v>
      </c>
      <c r="G188" s="1016">
        <v>42604</v>
      </c>
      <c r="H188" s="359" t="s">
        <v>4971</v>
      </c>
      <c r="I188" s="361" t="s">
        <v>4972</v>
      </c>
      <c r="J188" s="362" t="s">
        <v>496</v>
      </c>
      <c r="K188" s="318"/>
      <c r="L188" s="362" t="s">
        <v>496</v>
      </c>
      <c r="M188" s="318"/>
      <c r="N188" s="364"/>
      <c r="O188" s="364"/>
      <c r="P188" s="364" t="s">
        <v>496</v>
      </c>
      <c r="Q188" s="319"/>
      <c r="R188" s="320"/>
    </row>
    <row r="189" spans="1:18" s="147" customFormat="1" ht="19.5" customHeight="1" x14ac:dyDescent="0.2">
      <c r="A189" s="1008"/>
      <c r="B189" s="1011"/>
      <c r="C189" s="349" t="s">
        <v>4973</v>
      </c>
      <c r="D189" s="1014"/>
      <c r="E189" s="317">
        <v>1914</v>
      </c>
      <c r="F189" s="317" t="s">
        <v>2944</v>
      </c>
      <c r="G189" s="1017"/>
      <c r="H189" s="359" t="s">
        <v>4974</v>
      </c>
      <c r="I189" s="361" t="s">
        <v>4975</v>
      </c>
      <c r="J189" s="362" t="s">
        <v>496</v>
      </c>
      <c r="K189" s="318"/>
      <c r="L189" s="362" t="s">
        <v>496</v>
      </c>
      <c r="M189" s="318"/>
      <c r="N189" s="364"/>
      <c r="O189" s="364"/>
      <c r="P189" s="364" t="s">
        <v>496</v>
      </c>
      <c r="Q189" s="319"/>
      <c r="R189" s="320"/>
    </row>
    <row r="190" spans="1:18" s="147" customFormat="1" ht="18.75" customHeight="1" x14ac:dyDescent="0.2">
      <c r="A190" s="1008"/>
      <c r="B190" s="1011"/>
      <c r="C190" s="349" t="s">
        <v>3451</v>
      </c>
      <c r="D190" s="1014"/>
      <c r="E190" s="317">
        <v>1751.5</v>
      </c>
      <c r="F190" s="317" t="s">
        <v>2944</v>
      </c>
      <c r="G190" s="1017"/>
      <c r="H190" s="359" t="s">
        <v>4976</v>
      </c>
      <c r="I190" s="361" t="s">
        <v>4977</v>
      </c>
      <c r="J190" s="362" t="s">
        <v>496</v>
      </c>
      <c r="K190" s="318"/>
      <c r="L190" s="362" t="s">
        <v>496</v>
      </c>
      <c r="M190" s="318"/>
      <c r="N190" s="364"/>
      <c r="O190" s="364"/>
      <c r="P190" s="364"/>
      <c r="Q190" s="319" t="s">
        <v>496</v>
      </c>
      <c r="R190" s="320"/>
    </row>
    <row r="191" spans="1:18" s="147" customFormat="1" ht="18.75" customHeight="1" x14ac:dyDescent="0.2">
      <c r="A191" s="1008"/>
      <c r="B191" s="1011"/>
      <c r="C191" s="349" t="s">
        <v>2796</v>
      </c>
      <c r="D191" s="1014"/>
      <c r="E191" s="317">
        <v>1900</v>
      </c>
      <c r="F191" s="317" t="s">
        <v>2944</v>
      </c>
      <c r="G191" s="1017"/>
      <c r="H191" s="359" t="s">
        <v>4976</v>
      </c>
      <c r="I191" s="361" t="s">
        <v>4978</v>
      </c>
      <c r="J191" s="362" t="s">
        <v>496</v>
      </c>
      <c r="K191" s="318"/>
      <c r="L191" s="362" t="s">
        <v>496</v>
      </c>
      <c r="M191" s="318"/>
      <c r="N191" s="364" t="s">
        <v>496</v>
      </c>
      <c r="O191" s="364"/>
      <c r="P191" s="364"/>
      <c r="Q191" s="319"/>
      <c r="R191" s="320"/>
    </row>
    <row r="192" spans="1:18" s="147" customFormat="1" ht="18.75" customHeight="1" x14ac:dyDescent="0.2">
      <c r="A192" s="1008"/>
      <c r="B192" s="1011"/>
      <c r="C192" s="349" t="s">
        <v>4979</v>
      </c>
      <c r="D192" s="1014"/>
      <c r="E192" s="317">
        <v>325.75</v>
      </c>
      <c r="F192" s="317" t="s">
        <v>2944</v>
      </c>
      <c r="G192" s="1017"/>
      <c r="H192" s="359" t="s">
        <v>4976</v>
      </c>
      <c r="I192" s="361" t="s">
        <v>4980</v>
      </c>
      <c r="J192" s="362" t="s">
        <v>496</v>
      </c>
      <c r="K192" s="318"/>
      <c r="L192" s="362" t="s">
        <v>496</v>
      </c>
      <c r="M192" s="318"/>
      <c r="N192" s="364" t="s">
        <v>496</v>
      </c>
      <c r="O192" s="364"/>
      <c r="P192" s="364"/>
      <c r="Q192" s="319"/>
      <c r="R192" s="320"/>
    </row>
    <row r="193" spans="1:18" s="147" customFormat="1" ht="29.25" customHeight="1" x14ac:dyDescent="0.2">
      <c r="A193" s="1009"/>
      <c r="B193" s="1012"/>
      <c r="C193" s="349" t="s">
        <v>4981</v>
      </c>
      <c r="D193" s="1015"/>
      <c r="E193" s="317">
        <v>20635</v>
      </c>
      <c r="F193" s="317" t="s">
        <v>2944</v>
      </c>
      <c r="G193" s="1018"/>
      <c r="H193" s="359" t="s">
        <v>4982</v>
      </c>
      <c r="I193" s="361" t="s">
        <v>4983</v>
      </c>
      <c r="J193" s="362" t="s">
        <v>496</v>
      </c>
      <c r="K193" s="318"/>
      <c r="L193" s="362" t="s">
        <v>496</v>
      </c>
      <c r="M193" s="318"/>
      <c r="N193" s="364" t="s">
        <v>496</v>
      </c>
      <c r="O193" s="364"/>
      <c r="P193" s="364"/>
      <c r="Q193" s="319"/>
      <c r="R193" s="320"/>
    </row>
    <row r="194" spans="1:18" s="147" customFormat="1" ht="22.5" x14ac:dyDescent="0.2">
      <c r="A194" s="352">
        <v>101</v>
      </c>
      <c r="B194" s="353" t="s">
        <v>4984</v>
      </c>
      <c r="C194" s="349" t="s">
        <v>3826</v>
      </c>
      <c r="D194" s="349" t="s">
        <v>4824</v>
      </c>
      <c r="E194" s="317">
        <v>960</v>
      </c>
      <c r="F194" s="317" t="s">
        <v>2612</v>
      </c>
      <c r="G194" s="356">
        <v>42562</v>
      </c>
      <c r="H194" s="359" t="s">
        <v>4825</v>
      </c>
      <c r="I194" s="361" t="s">
        <v>4826</v>
      </c>
      <c r="J194" s="362" t="s">
        <v>496</v>
      </c>
      <c r="K194" s="318"/>
      <c r="L194" s="362" t="s">
        <v>496</v>
      </c>
      <c r="M194" s="318"/>
      <c r="N194" s="364" t="s">
        <v>496</v>
      </c>
      <c r="O194" s="364"/>
      <c r="P194" s="364" t="s">
        <v>496</v>
      </c>
      <c r="Q194" s="319"/>
      <c r="R194" s="320"/>
    </row>
    <row r="195" spans="1:18" s="147" customFormat="1" ht="18.75" customHeight="1" x14ac:dyDescent="0.2">
      <c r="A195" s="1007">
        <v>102</v>
      </c>
      <c r="B195" s="1010" t="s">
        <v>4985</v>
      </c>
      <c r="C195" s="349" t="s">
        <v>4986</v>
      </c>
      <c r="D195" s="1013" t="s">
        <v>4987</v>
      </c>
      <c r="E195" s="317">
        <v>2400</v>
      </c>
      <c r="F195" s="317" t="s">
        <v>2944</v>
      </c>
      <c r="G195" s="1016">
        <v>42599</v>
      </c>
      <c r="H195" s="1034" t="s">
        <v>5228</v>
      </c>
      <c r="I195" s="361" t="s">
        <v>4988</v>
      </c>
      <c r="J195" s="362" t="s">
        <v>496</v>
      </c>
      <c r="K195" s="318"/>
      <c r="L195" s="362" t="s">
        <v>496</v>
      </c>
      <c r="M195" s="318"/>
      <c r="N195" s="364" t="s">
        <v>496</v>
      </c>
      <c r="O195" s="364"/>
      <c r="P195" s="364"/>
      <c r="Q195" s="319"/>
      <c r="R195" s="320"/>
    </row>
    <row r="196" spans="1:18" s="147" customFormat="1" ht="18.75" customHeight="1" x14ac:dyDescent="0.2">
      <c r="A196" s="1008"/>
      <c r="B196" s="1011"/>
      <c r="C196" s="349" t="s">
        <v>4092</v>
      </c>
      <c r="D196" s="1014"/>
      <c r="E196" s="317">
        <v>2400</v>
      </c>
      <c r="F196" s="317" t="s">
        <v>2944</v>
      </c>
      <c r="G196" s="1017"/>
      <c r="H196" s="1035"/>
      <c r="I196" s="361" t="s">
        <v>4989</v>
      </c>
      <c r="J196" s="362" t="s">
        <v>496</v>
      </c>
      <c r="K196" s="318"/>
      <c r="L196" s="362" t="s">
        <v>496</v>
      </c>
      <c r="M196" s="318"/>
      <c r="N196" s="364" t="s">
        <v>496</v>
      </c>
      <c r="O196" s="364"/>
      <c r="P196" s="364"/>
      <c r="Q196" s="319"/>
      <c r="R196" s="320"/>
    </row>
    <row r="197" spans="1:18" s="147" customFormat="1" ht="18.75" customHeight="1" x14ac:dyDescent="0.2">
      <c r="A197" s="1008"/>
      <c r="B197" s="1011"/>
      <c r="C197" s="349" t="s">
        <v>5229</v>
      </c>
      <c r="D197" s="1014"/>
      <c r="E197" s="317">
        <v>2400</v>
      </c>
      <c r="F197" s="317" t="s">
        <v>2944</v>
      </c>
      <c r="G197" s="1017"/>
      <c r="H197" s="1035"/>
      <c r="I197" s="361" t="s">
        <v>4990</v>
      </c>
      <c r="J197" s="362" t="s">
        <v>496</v>
      </c>
      <c r="K197" s="318"/>
      <c r="L197" s="362" t="s">
        <v>496</v>
      </c>
      <c r="M197" s="318"/>
      <c r="N197" s="364" t="s">
        <v>496</v>
      </c>
      <c r="O197" s="364"/>
      <c r="P197" s="364"/>
      <c r="Q197" s="319"/>
      <c r="R197" s="320"/>
    </row>
    <row r="198" spans="1:18" s="147" customFormat="1" ht="18.75" customHeight="1" x14ac:dyDescent="0.2">
      <c r="A198" s="1009"/>
      <c r="B198" s="1012"/>
      <c r="C198" s="349" t="s">
        <v>5230</v>
      </c>
      <c r="D198" s="1015"/>
      <c r="E198" s="317">
        <v>2400</v>
      </c>
      <c r="F198" s="317" t="s">
        <v>2944</v>
      </c>
      <c r="G198" s="1018"/>
      <c r="H198" s="1036"/>
      <c r="I198" s="361" t="s">
        <v>4991</v>
      </c>
      <c r="J198" s="362" t="s">
        <v>496</v>
      </c>
      <c r="K198" s="318"/>
      <c r="L198" s="362" t="s">
        <v>496</v>
      </c>
      <c r="M198" s="318"/>
      <c r="N198" s="364" t="s">
        <v>496</v>
      </c>
      <c r="O198" s="364"/>
      <c r="P198" s="364"/>
      <c r="Q198" s="319"/>
      <c r="R198" s="320"/>
    </row>
    <row r="199" spans="1:18" s="147" customFormat="1" ht="22.5" x14ac:dyDescent="0.2">
      <c r="A199" s="352">
        <v>103</v>
      </c>
      <c r="B199" s="353" t="s">
        <v>4992</v>
      </c>
      <c r="C199" s="349" t="s">
        <v>2764</v>
      </c>
      <c r="D199" s="349" t="s">
        <v>4827</v>
      </c>
      <c r="E199" s="317">
        <v>774.05</v>
      </c>
      <c r="F199" s="317" t="s">
        <v>2612</v>
      </c>
      <c r="G199" s="356">
        <v>42573</v>
      </c>
      <c r="H199" s="359" t="s">
        <v>4828</v>
      </c>
      <c r="I199" s="361" t="s">
        <v>4829</v>
      </c>
      <c r="J199" s="362" t="s">
        <v>496</v>
      </c>
      <c r="K199" s="318"/>
      <c r="L199" s="362" t="s">
        <v>496</v>
      </c>
      <c r="M199" s="318"/>
      <c r="N199" s="364" t="s">
        <v>496</v>
      </c>
      <c r="O199" s="364"/>
      <c r="P199" s="364"/>
      <c r="Q199" s="319"/>
      <c r="R199" s="320"/>
    </row>
    <row r="200" spans="1:18" s="147" customFormat="1" ht="45" x14ac:dyDescent="0.2">
      <c r="A200" s="352">
        <v>104</v>
      </c>
      <c r="B200" s="353" t="s">
        <v>4993</v>
      </c>
      <c r="C200" s="349" t="s">
        <v>4994</v>
      </c>
      <c r="D200" s="349" t="s">
        <v>5231</v>
      </c>
      <c r="E200" s="317">
        <v>11120</v>
      </c>
      <c r="F200" s="317" t="s">
        <v>3009</v>
      </c>
      <c r="G200" s="356">
        <v>42670</v>
      </c>
      <c r="H200" s="359" t="s">
        <v>4995</v>
      </c>
      <c r="I200" s="361" t="s">
        <v>4996</v>
      </c>
      <c r="J200" s="364" t="s">
        <v>496</v>
      </c>
      <c r="K200" s="341"/>
      <c r="L200" s="364" t="s">
        <v>496</v>
      </c>
      <c r="M200" s="341"/>
      <c r="N200" s="364" t="s">
        <v>496</v>
      </c>
      <c r="O200" s="364"/>
      <c r="P200" s="364"/>
      <c r="Q200" s="319"/>
      <c r="R200" s="374"/>
    </row>
    <row r="201" spans="1:18" s="147" customFormat="1" ht="33.75" x14ac:dyDescent="0.2">
      <c r="A201" s="352">
        <v>105</v>
      </c>
      <c r="B201" s="353" t="s">
        <v>4997</v>
      </c>
      <c r="C201" s="349" t="s">
        <v>2782</v>
      </c>
      <c r="D201" s="349" t="s">
        <v>4998</v>
      </c>
      <c r="E201" s="317">
        <v>49</v>
      </c>
      <c r="F201" s="317" t="s">
        <v>2612</v>
      </c>
      <c r="G201" s="356">
        <v>42570</v>
      </c>
      <c r="H201" s="359" t="s">
        <v>4830</v>
      </c>
      <c r="I201" s="361" t="s">
        <v>4831</v>
      </c>
      <c r="J201" s="362" t="s">
        <v>496</v>
      </c>
      <c r="K201" s="318"/>
      <c r="L201" s="362" t="s">
        <v>496</v>
      </c>
      <c r="M201" s="318"/>
      <c r="N201" s="364"/>
      <c r="O201" s="364"/>
      <c r="P201" s="364" t="s">
        <v>496</v>
      </c>
      <c r="Q201" s="319"/>
      <c r="R201" s="320"/>
    </row>
    <row r="202" spans="1:18" s="147" customFormat="1" ht="22.5" x14ac:dyDescent="0.2">
      <c r="A202" s="352">
        <v>106</v>
      </c>
      <c r="B202" s="353" t="s">
        <v>4999</v>
      </c>
      <c r="C202" s="349" t="s">
        <v>4832</v>
      </c>
      <c r="D202" s="349" t="s">
        <v>4833</v>
      </c>
      <c r="E202" s="317">
        <v>2162.65</v>
      </c>
      <c r="F202" s="317" t="s">
        <v>2612</v>
      </c>
      <c r="G202" s="356">
        <v>42572</v>
      </c>
      <c r="H202" s="359" t="s">
        <v>4834</v>
      </c>
      <c r="I202" s="361" t="s">
        <v>4835</v>
      </c>
      <c r="J202" s="362" t="s">
        <v>496</v>
      </c>
      <c r="K202" s="318"/>
      <c r="L202" s="362" t="s">
        <v>496</v>
      </c>
      <c r="M202" s="318"/>
      <c r="N202" s="364" t="s">
        <v>496</v>
      </c>
      <c r="O202" s="364"/>
      <c r="P202" s="364"/>
      <c r="Q202" s="319"/>
      <c r="R202" s="320"/>
    </row>
    <row r="203" spans="1:18" s="147" customFormat="1" ht="22.5" x14ac:dyDescent="0.2">
      <c r="A203" s="352">
        <v>107</v>
      </c>
      <c r="B203" s="353" t="s">
        <v>5000</v>
      </c>
      <c r="C203" s="349" t="s">
        <v>4516</v>
      </c>
      <c r="D203" s="349" t="s">
        <v>4836</v>
      </c>
      <c r="E203" s="317">
        <v>2300</v>
      </c>
      <c r="F203" s="317" t="s">
        <v>2612</v>
      </c>
      <c r="G203" s="356">
        <v>42570</v>
      </c>
      <c r="H203" s="359" t="s">
        <v>4837</v>
      </c>
      <c r="I203" s="361" t="s">
        <v>4838</v>
      </c>
      <c r="J203" s="362" t="s">
        <v>496</v>
      </c>
      <c r="K203" s="318"/>
      <c r="L203" s="362" t="s">
        <v>496</v>
      </c>
      <c r="M203" s="318"/>
      <c r="N203" s="364"/>
      <c r="O203" s="364"/>
      <c r="P203" s="364" t="s">
        <v>496</v>
      </c>
      <c r="Q203" s="319"/>
      <c r="R203" s="320"/>
    </row>
    <row r="204" spans="1:18" s="147" customFormat="1" ht="33.75" x14ac:dyDescent="0.2">
      <c r="A204" s="352">
        <v>108</v>
      </c>
      <c r="B204" s="353" t="s">
        <v>5001</v>
      </c>
      <c r="C204" s="349" t="s">
        <v>2976</v>
      </c>
      <c r="D204" s="349" t="s">
        <v>5002</v>
      </c>
      <c r="E204" s="317">
        <v>18265</v>
      </c>
      <c r="F204" s="317" t="s">
        <v>4094</v>
      </c>
      <c r="G204" s="356">
        <v>42620</v>
      </c>
      <c r="H204" s="359" t="s">
        <v>5228</v>
      </c>
      <c r="I204" s="361" t="s">
        <v>5003</v>
      </c>
      <c r="J204" s="364" t="s">
        <v>496</v>
      </c>
      <c r="K204" s="341"/>
      <c r="L204" s="364" t="s">
        <v>496</v>
      </c>
      <c r="M204" s="341"/>
      <c r="N204" s="364" t="s">
        <v>496</v>
      </c>
      <c r="O204" s="364"/>
      <c r="P204" s="364"/>
      <c r="Q204" s="319"/>
      <c r="R204" s="374"/>
    </row>
    <row r="205" spans="1:18" s="147" customFormat="1" ht="33.75" x14ac:dyDescent="0.2">
      <c r="A205" s="352">
        <v>109</v>
      </c>
      <c r="B205" s="353" t="s">
        <v>5004</v>
      </c>
      <c r="C205" s="349" t="s">
        <v>4400</v>
      </c>
      <c r="D205" s="349" t="s">
        <v>4632</v>
      </c>
      <c r="E205" s="317">
        <v>90</v>
      </c>
      <c r="F205" s="317" t="s">
        <v>2612</v>
      </c>
      <c r="G205" s="356">
        <v>42566</v>
      </c>
      <c r="H205" s="359" t="s">
        <v>4839</v>
      </c>
      <c r="I205" s="361" t="s">
        <v>4840</v>
      </c>
      <c r="J205" s="362" t="s">
        <v>496</v>
      </c>
      <c r="K205" s="318"/>
      <c r="L205" s="362" t="s">
        <v>496</v>
      </c>
      <c r="M205" s="318"/>
      <c r="N205" s="364" t="s">
        <v>496</v>
      </c>
      <c r="O205" s="364"/>
      <c r="P205" s="364"/>
      <c r="Q205" s="319"/>
      <c r="R205" s="320"/>
    </row>
    <row r="206" spans="1:18" s="147" customFormat="1" ht="22.5" x14ac:dyDescent="0.2">
      <c r="A206" s="352">
        <v>110</v>
      </c>
      <c r="B206" s="353" t="s">
        <v>5005</v>
      </c>
      <c r="C206" s="349" t="s">
        <v>4453</v>
      </c>
      <c r="D206" s="349" t="s">
        <v>5006</v>
      </c>
      <c r="E206" s="317">
        <v>840.5</v>
      </c>
      <c r="F206" s="317" t="s">
        <v>2944</v>
      </c>
      <c r="G206" s="356" t="s">
        <v>5007</v>
      </c>
      <c r="H206" s="359" t="s">
        <v>5008</v>
      </c>
      <c r="I206" s="361" t="s">
        <v>5009</v>
      </c>
      <c r="J206" s="362" t="s">
        <v>496</v>
      </c>
      <c r="K206" s="318"/>
      <c r="L206" s="362" t="s">
        <v>496</v>
      </c>
      <c r="M206" s="318"/>
      <c r="N206" s="364"/>
      <c r="O206" s="364"/>
      <c r="P206" s="364" t="s">
        <v>496</v>
      </c>
      <c r="Q206" s="319"/>
      <c r="R206" s="320"/>
    </row>
    <row r="207" spans="1:18" s="147" customFormat="1" ht="22.5" x14ac:dyDescent="0.2">
      <c r="A207" s="352">
        <v>111</v>
      </c>
      <c r="B207" s="353" t="s">
        <v>5010</v>
      </c>
      <c r="C207" s="349" t="s">
        <v>5011</v>
      </c>
      <c r="D207" s="349" t="s">
        <v>5012</v>
      </c>
      <c r="E207" s="317">
        <v>2025</v>
      </c>
      <c r="F207" s="317" t="s">
        <v>2944</v>
      </c>
      <c r="G207" s="356">
        <v>42592</v>
      </c>
      <c r="H207" s="359" t="s">
        <v>5013</v>
      </c>
      <c r="I207" s="361" t="s">
        <v>5014</v>
      </c>
      <c r="J207" s="362" t="s">
        <v>496</v>
      </c>
      <c r="K207" s="318"/>
      <c r="L207" s="362" t="s">
        <v>496</v>
      </c>
      <c r="M207" s="318"/>
      <c r="N207" s="364"/>
      <c r="O207" s="364"/>
      <c r="P207" s="364" t="s">
        <v>496</v>
      </c>
      <c r="Q207" s="319"/>
      <c r="R207" s="320"/>
    </row>
    <row r="208" spans="1:18" s="147" customFormat="1" ht="33.75" x14ac:dyDescent="0.2">
      <c r="A208" s="1007">
        <v>112</v>
      </c>
      <c r="B208" s="1010" t="s">
        <v>5015</v>
      </c>
      <c r="C208" s="349" t="s">
        <v>3998</v>
      </c>
      <c r="D208" s="1042" t="s">
        <v>5016</v>
      </c>
      <c r="E208" s="317">
        <v>174</v>
      </c>
      <c r="F208" s="317" t="s">
        <v>2944</v>
      </c>
      <c r="G208" s="1016">
        <v>42593</v>
      </c>
      <c r="H208" s="359" t="s">
        <v>5017</v>
      </c>
      <c r="I208" s="361" t="s">
        <v>5018</v>
      </c>
      <c r="J208" s="362" t="s">
        <v>496</v>
      </c>
      <c r="K208" s="318"/>
      <c r="L208" s="362" t="s">
        <v>496</v>
      </c>
      <c r="M208" s="318"/>
      <c r="N208" s="364"/>
      <c r="O208" s="364"/>
      <c r="P208" s="364" t="s">
        <v>496</v>
      </c>
      <c r="Q208" s="319"/>
      <c r="R208" s="320"/>
    </row>
    <row r="209" spans="1:18" s="147" customFormat="1" ht="22.5" customHeight="1" x14ac:dyDescent="0.2">
      <c r="A209" s="1008"/>
      <c r="B209" s="1011"/>
      <c r="C209" s="349" t="s">
        <v>5019</v>
      </c>
      <c r="D209" s="1043"/>
      <c r="E209" s="317">
        <v>348</v>
      </c>
      <c r="F209" s="317" t="s">
        <v>2944</v>
      </c>
      <c r="G209" s="1017"/>
      <c r="H209" s="359" t="s">
        <v>5020</v>
      </c>
      <c r="I209" s="361" t="s">
        <v>5021</v>
      </c>
      <c r="J209" s="362" t="s">
        <v>496</v>
      </c>
      <c r="K209" s="318"/>
      <c r="L209" s="362" t="s">
        <v>496</v>
      </c>
      <c r="M209" s="318"/>
      <c r="N209" s="364"/>
      <c r="O209" s="364"/>
      <c r="P209" s="364" t="s">
        <v>496</v>
      </c>
      <c r="Q209" s="319"/>
      <c r="R209" s="320"/>
    </row>
    <row r="210" spans="1:18" s="147" customFormat="1" ht="18.75" customHeight="1" x14ac:dyDescent="0.2">
      <c r="A210" s="1008"/>
      <c r="B210" s="1011"/>
      <c r="C210" s="349" t="s">
        <v>5022</v>
      </c>
      <c r="D210" s="1043"/>
      <c r="E210" s="317">
        <v>1800</v>
      </c>
      <c r="F210" s="317" t="s">
        <v>2944</v>
      </c>
      <c r="G210" s="1017"/>
      <c r="H210" s="359" t="s">
        <v>5023</v>
      </c>
      <c r="I210" s="361" t="s">
        <v>5024</v>
      </c>
      <c r="J210" s="362" t="s">
        <v>496</v>
      </c>
      <c r="K210" s="318"/>
      <c r="L210" s="362" t="s">
        <v>496</v>
      </c>
      <c r="M210" s="318"/>
      <c r="N210" s="364"/>
      <c r="O210" s="364"/>
      <c r="P210" s="364" t="s">
        <v>496</v>
      </c>
      <c r="Q210" s="319"/>
      <c r="R210" s="320"/>
    </row>
    <row r="211" spans="1:18" s="147" customFormat="1" ht="29.25" x14ac:dyDescent="0.2">
      <c r="A211" s="352">
        <v>113</v>
      </c>
      <c r="B211" s="353" t="s">
        <v>5025</v>
      </c>
      <c r="C211" s="349" t="s">
        <v>4625</v>
      </c>
      <c r="D211" s="349" t="s">
        <v>5026</v>
      </c>
      <c r="E211" s="317">
        <v>350</v>
      </c>
      <c r="F211" s="317" t="s">
        <v>2944</v>
      </c>
      <c r="G211" s="356">
        <v>42592</v>
      </c>
      <c r="H211" s="359" t="s">
        <v>5027</v>
      </c>
      <c r="I211" s="361" t="s">
        <v>5028</v>
      </c>
      <c r="J211" s="362" t="s">
        <v>496</v>
      </c>
      <c r="K211" s="318"/>
      <c r="L211" s="362" t="s">
        <v>496</v>
      </c>
      <c r="M211" s="318"/>
      <c r="N211" s="364"/>
      <c r="O211" s="364"/>
      <c r="P211" s="364" t="s">
        <v>496</v>
      </c>
      <c r="Q211" s="319"/>
      <c r="R211" s="320"/>
    </row>
    <row r="212" spans="1:18" s="147" customFormat="1" ht="22.5" x14ac:dyDescent="0.2">
      <c r="A212" s="352">
        <v>114</v>
      </c>
      <c r="B212" s="353" t="s">
        <v>5029</v>
      </c>
      <c r="C212" s="349" t="s">
        <v>75</v>
      </c>
      <c r="D212" s="349" t="s">
        <v>5030</v>
      </c>
      <c r="E212" s="317">
        <v>957.6</v>
      </c>
      <c r="F212" s="317" t="s">
        <v>2944</v>
      </c>
      <c r="G212" s="356">
        <v>42607</v>
      </c>
      <c r="H212" s="359" t="s">
        <v>5031</v>
      </c>
      <c r="I212" s="361" t="s">
        <v>5032</v>
      </c>
      <c r="J212" s="362" t="s">
        <v>496</v>
      </c>
      <c r="K212" s="318"/>
      <c r="L212" s="362" t="s">
        <v>496</v>
      </c>
      <c r="M212" s="318"/>
      <c r="N212" s="364"/>
      <c r="O212" s="364"/>
      <c r="P212" s="364" t="s">
        <v>496</v>
      </c>
      <c r="Q212" s="319"/>
      <c r="R212" s="320"/>
    </row>
    <row r="213" spans="1:18" s="147" customFormat="1" ht="33.75" x14ac:dyDescent="0.2">
      <c r="A213" s="352">
        <v>115</v>
      </c>
      <c r="B213" s="353" t="s">
        <v>5033</v>
      </c>
      <c r="C213" s="349" t="s">
        <v>3581</v>
      </c>
      <c r="D213" s="349" t="s">
        <v>5232</v>
      </c>
      <c r="E213" s="317">
        <v>23000</v>
      </c>
      <c r="F213" s="317" t="s">
        <v>2944</v>
      </c>
      <c r="G213" s="356">
        <v>42607</v>
      </c>
      <c r="H213" s="359" t="s">
        <v>5034</v>
      </c>
      <c r="I213" s="361" t="s">
        <v>5035</v>
      </c>
      <c r="J213" s="362" t="s">
        <v>496</v>
      </c>
      <c r="K213" s="318"/>
      <c r="L213" s="362" t="s">
        <v>496</v>
      </c>
      <c r="M213" s="318"/>
      <c r="N213" s="364" t="s">
        <v>496</v>
      </c>
      <c r="O213" s="364"/>
      <c r="P213" s="364"/>
      <c r="Q213" s="319"/>
      <c r="R213" s="320"/>
    </row>
    <row r="214" spans="1:18" s="147" customFormat="1" ht="27" customHeight="1" x14ac:dyDescent="0.2">
      <c r="A214" s="1007">
        <v>116</v>
      </c>
      <c r="B214" s="1010" t="s">
        <v>5036</v>
      </c>
      <c r="C214" s="349" t="s">
        <v>4796</v>
      </c>
      <c r="D214" s="1044" t="s">
        <v>5037</v>
      </c>
      <c r="E214" s="317">
        <v>945</v>
      </c>
      <c r="F214" s="317" t="s">
        <v>4094</v>
      </c>
      <c r="G214" s="1016">
        <v>42615</v>
      </c>
      <c r="H214" s="1029" t="s">
        <v>5038</v>
      </c>
      <c r="I214" s="361" t="s">
        <v>5039</v>
      </c>
      <c r="J214" s="362" t="s">
        <v>496</v>
      </c>
      <c r="K214" s="318"/>
      <c r="L214" s="362" t="s">
        <v>496</v>
      </c>
      <c r="M214" s="318"/>
      <c r="N214" s="364" t="s">
        <v>496</v>
      </c>
      <c r="O214" s="364"/>
      <c r="P214" s="364"/>
      <c r="Q214" s="319"/>
      <c r="R214" s="320"/>
    </row>
    <row r="215" spans="1:18" s="147" customFormat="1" ht="27" customHeight="1" x14ac:dyDescent="0.2">
      <c r="A215" s="1008"/>
      <c r="B215" s="1011"/>
      <c r="C215" s="349" t="s">
        <v>5040</v>
      </c>
      <c r="D215" s="1045"/>
      <c r="E215" s="317">
        <v>460</v>
      </c>
      <c r="F215" s="317" t="s">
        <v>4094</v>
      </c>
      <c r="G215" s="1017"/>
      <c r="H215" s="1047"/>
      <c r="I215" s="361" t="s">
        <v>5041</v>
      </c>
      <c r="J215" s="362" t="s">
        <v>496</v>
      </c>
      <c r="K215" s="318"/>
      <c r="L215" s="362" t="s">
        <v>496</v>
      </c>
      <c r="M215" s="318"/>
      <c r="N215" s="364" t="s">
        <v>496</v>
      </c>
      <c r="O215" s="364"/>
      <c r="P215" s="364"/>
      <c r="Q215" s="319"/>
      <c r="R215" s="320"/>
    </row>
    <row r="216" spans="1:18" s="147" customFormat="1" ht="27" customHeight="1" x14ac:dyDescent="0.2">
      <c r="A216" s="1009"/>
      <c r="B216" s="1012"/>
      <c r="C216" s="349" t="s">
        <v>3945</v>
      </c>
      <c r="D216" s="1046"/>
      <c r="E216" s="317">
        <v>1612.06</v>
      </c>
      <c r="F216" s="317" t="s">
        <v>4094</v>
      </c>
      <c r="G216" s="1018"/>
      <c r="H216" s="1030"/>
      <c r="I216" s="361" t="s">
        <v>5042</v>
      </c>
      <c r="J216" s="362" t="s">
        <v>496</v>
      </c>
      <c r="K216" s="318"/>
      <c r="L216" s="362" t="s">
        <v>496</v>
      </c>
      <c r="M216" s="318"/>
      <c r="N216" s="364" t="s">
        <v>496</v>
      </c>
      <c r="O216" s="364"/>
      <c r="P216" s="364"/>
      <c r="Q216" s="319"/>
      <c r="R216" s="320"/>
    </row>
    <row r="217" spans="1:18" s="147" customFormat="1" ht="45" x14ac:dyDescent="0.2">
      <c r="A217" s="352">
        <v>117</v>
      </c>
      <c r="B217" s="353" t="s">
        <v>5043</v>
      </c>
      <c r="C217" s="349" t="s">
        <v>3998</v>
      </c>
      <c r="D217" s="349" t="s">
        <v>5044</v>
      </c>
      <c r="E217" s="317">
        <v>678</v>
      </c>
      <c r="F217" s="317" t="s">
        <v>4094</v>
      </c>
      <c r="G217" s="356">
        <v>42621</v>
      </c>
      <c r="H217" s="359" t="s">
        <v>5045</v>
      </c>
      <c r="I217" s="361" t="s">
        <v>5046</v>
      </c>
      <c r="J217" s="362" t="s">
        <v>496</v>
      </c>
      <c r="K217" s="318"/>
      <c r="L217" s="362" t="s">
        <v>496</v>
      </c>
      <c r="M217" s="318"/>
      <c r="N217" s="364" t="s">
        <v>496</v>
      </c>
      <c r="O217" s="364"/>
      <c r="P217" s="364"/>
      <c r="Q217" s="319"/>
      <c r="R217" s="320"/>
    </row>
    <row r="218" spans="1:18" s="147" customFormat="1" ht="18.75" x14ac:dyDescent="0.2">
      <c r="A218" s="1007">
        <v>118</v>
      </c>
      <c r="B218" s="1010" t="s">
        <v>5047</v>
      </c>
      <c r="C218" s="349" t="s">
        <v>3298</v>
      </c>
      <c r="D218" s="1013" t="s">
        <v>4688</v>
      </c>
      <c r="E218" s="317">
        <v>1563</v>
      </c>
      <c r="F218" s="317" t="s">
        <v>4094</v>
      </c>
      <c r="G218" s="1016">
        <v>42621</v>
      </c>
      <c r="H218" s="359" t="s">
        <v>5048</v>
      </c>
      <c r="I218" s="361" t="s">
        <v>5049</v>
      </c>
      <c r="J218" s="362" t="s">
        <v>496</v>
      </c>
      <c r="K218" s="318"/>
      <c r="L218" s="362" t="s">
        <v>496</v>
      </c>
      <c r="M218" s="318"/>
      <c r="N218" s="364" t="s">
        <v>496</v>
      </c>
      <c r="O218" s="364"/>
      <c r="P218" s="364"/>
      <c r="Q218" s="319"/>
      <c r="R218" s="320"/>
    </row>
    <row r="219" spans="1:18" s="147" customFormat="1" ht="18.75" x14ac:dyDescent="0.2">
      <c r="A219" s="1008"/>
      <c r="B219" s="1011"/>
      <c r="C219" s="349" t="s">
        <v>3693</v>
      </c>
      <c r="D219" s="1014"/>
      <c r="E219" s="317">
        <v>114.43</v>
      </c>
      <c r="F219" s="317" t="s">
        <v>4094</v>
      </c>
      <c r="G219" s="1017"/>
      <c r="H219" s="359" t="s">
        <v>5050</v>
      </c>
      <c r="I219" s="361" t="s">
        <v>5051</v>
      </c>
      <c r="J219" s="362" t="s">
        <v>496</v>
      </c>
      <c r="K219" s="318"/>
      <c r="L219" s="362" t="s">
        <v>496</v>
      </c>
      <c r="M219" s="318"/>
      <c r="N219" s="364" t="s">
        <v>496</v>
      </c>
      <c r="O219" s="364"/>
      <c r="P219" s="364"/>
      <c r="Q219" s="319"/>
      <c r="R219" s="320"/>
    </row>
    <row r="220" spans="1:18" s="147" customFormat="1" ht="18.75" x14ac:dyDescent="0.2">
      <c r="A220" s="1009"/>
      <c r="B220" s="1012"/>
      <c r="C220" s="349" t="s">
        <v>4583</v>
      </c>
      <c r="D220" s="1015"/>
      <c r="E220" s="317">
        <v>40.65</v>
      </c>
      <c r="F220" s="317" t="s">
        <v>4094</v>
      </c>
      <c r="G220" s="1018"/>
      <c r="H220" s="359" t="s">
        <v>5050</v>
      </c>
      <c r="I220" s="361" t="s">
        <v>5052</v>
      </c>
      <c r="J220" s="362" t="s">
        <v>496</v>
      </c>
      <c r="K220" s="318"/>
      <c r="L220" s="362" t="s">
        <v>496</v>
      </c>
      <c r="M220" s="318"/>
      <c r="N220" s="364" t="s">
        <v>496</v>
      </c>
      <c r="O220" s="364"/>
      <c r="P220" s="364"/>
      <c r="Q220" s="319"/>
      <c r="R220" s="320"/>
    </row>
    <row r="221" spans="1:18" s="147" customFormat="1" ht="27" customHeight="1" x14ac:dyDescent="0.2">
      <c r="A221" s="1007">
        <v>119</v>
      </c>
      <c r="B221" s="1010" t="s">
        <v>5053</v>
      </c>
      <c r="C221" s="349" t="s">
        <v>2670</v>
      </c>
      <c r="D221" s="1013" t="s">
        <v>5054</v>
      </c>
      <c r="E221" s="317">
        <v>1100</v>
      </c>
      <c r="F221" s="317" t="s">
        <v>4094</v>
      </c>
      <c r="G221" s="1016">
        <v>42625</v>
      </c>
      <c r="H221" s="359" t="s">
        <v>5233</v>
      </c>
      <c r="I221" s="361" t="s">
        <v>5055</v>
      </c>
      <c r="J221" s="362" t="s">
        <v>496</v>
      </c>
      <c r="K221" s="318"/>
      <c r="L221" s="362" t="s">
        <v>496</v>
      </c>
      <c r="M221" s="318"/>
      <c r="N221" s="364" t="s">
        <v>496</v>
      </c>
      <c r="O221" s="364"/>
      <c r="P221" s="364"/>
      <c r="Q221" s="319"/>
      <c r="R221" s="320"/>
    </row>
    <row r="222" spans="1:18" s="147" customFormat="1" ht="27" customHeight="1" x14ac:dyDescent="0.2">
      <c r="A222" s="1009"/>
      <c r="B222" s="1012"/>
      <c r="C222" s="349" t="s">
        <v>5056</v>
      </c>
      <c r="D222" s="1015"/>
      <c r="E222" s="317">
        <v>2625</v>
      </c>
      <c r="F222" s="317" t="s">
        <v>4094</v>
      </c>
      <c r="G222" s="1018"/>
      <c r="H222" s="359" t="s">
        <v>5234</v>
      </c>
      <c r="I222" s="361" t="s">
        <v>5057</v>
      </c>
      <c r="J222" s="362" t="s">
        <v>496</v>
      </c>
      <c r="K222" s="318"/>
      <c r="L222" s="362" t="s">
        <v>496</v>
      </c>
      <c r="M222" s="318"/>
      <c r="N222" s="364" t="s">
        <v>496</v>
      </c>
      <c r="O222" s="364"/>
      <c r="P222" s="364"/>
      <c r="Q222" s="319"/>
      <c r="R222" s="320"/>
    </row>
    <row r="223" spans="1:18" s="147" customFormat="1" ht="18.75" customHeight="1" x14ac:dyDescent="0.2">
      <c r="A223" s="1007">
        <v>120</v>
      </c>
      <c r="B223" s="1010" t="s">
        <v>5058</v>
      </c>
      <c r="C223" s="349" t="s">
        <v>2922</v>
      </c>
      <c r="D223" s="1013" t="s">
        <v>4970</v>
      </c>
      <c r="E223" s="317">
        <v>6039</v>
      </c>
      <c r="F223" s="317" t="s">
        <v>4094</v>
      </c>
      <c r="G223" s="1016">
        <v>42643</v>
      </c>
      <c r="H223" s="359" t="s">
        <v>5059</v>
      </c>
      <c r="I223" s="361" t="s">
        <v>5060</v>
      </c>
      <c r="J223" s="362" t="s">
        <v>496</v>
      </c>
      <c r="K223" s="318"/>
      <c r="L223" s="362" t="s">
        <v>496</v>
      </c>
      <c r="M223" s="318"/>
      <c r="N223" s="364" t="s">
        <v>496</v>
      </c>
      <c r="O223" s="364"/>
      <c r="P223" s="364"/>
      <c r="Q223" s="319"/>
      <c r="R223" s="320"/>
    </row>
    <row r="224" spans="1:18" s="147" customFormat="1" ht="18.75" customHeight="1" x14ac:dyDescent="0.2">
      <c r="A224" s="1008"/>
      <c r="B224" s="1011"/>
      <c r="C224" s="349" t="s">
        <v>5061</v>
      </c>
      <c r="D224" s="1014"/>
      <c r="E224" s="317">
        <v>478.7</v>
      </c>
      <c r="F224" s="317" t="s">
        <v>4094</v>
      </c>
      <c r="G224" s="1017"/>
      <c r="H224" s="359" t="s">
        <v>5062</v>
      </c>
      <c r="I224" s="361" t="s">
        <v>5063</v>
      </c>
      <c r="J224" s="362" t="s">
        <v>496</v>
      </c>
      <c r="K224" s="318"/>
      <c r="L224" s="362" t="s">
        <v>496</v>
      </c>
      <c r="M224" s="318"/>
      <c r="N224" s="364"/>
      <c r="O224" s="364"/>
      <c r="P224" s="364" t="s">
        <v>496</v>
      </c>
      <c r="Q224" s="319"/>
      <c r="R224" s="320"/>
    </row>
    <row r="225" spans="1:18" s="147" customFormat="1" ht="18.75" customHeight="1" x14ac:dyDescent="0.2">
      <c r="A225" s="1009"/>
      <c r="B225" s="1012"/>
      <c r="C225" s="349" t="s">
        <v>2653</v>
      </c>
      <c r="D225" s="1015"/>
      <c r="E225" s="317">
        <v>18263</v>
      </c>
      <c r="F225" s="317" t="s">
        <v>4094</v>
      </c>
      <c r="G225" s="1018"/>
      <c r="H225" s="359" t="s">
        <v>5059</v>
      </c>
      <c r="I225" s="361" t="s">
        <v>5064</v>
      </c>
      <c r="J225" s="362" t="s">
        <v>496</v>
      </c>
      <c r="K225" s="318"/>
      <c r="L225" s="362" t="s">
        <v>496</v>
      </c>
      <c r="M225" s="318"/>
      <c r="N225" s="364"/>
      <c r="O225" s="364"/>
      <c r="P225" s="364" t="s">
        <v>496</v>
      </c>
      <c r="Q225" s="319"/>
      <c r="R225" s="320"/>
    </row>
    <row r="226" spans="1:18" s="147" customFormat="1" ht="33.75" x14ac:dyDescent="0.2">
      <c r="A226" s="352">
        <v>121</v>
      </c>
      <c r="B226" s="353" t="s">
        <v>5065</v>
      </c>
      <c r="C226" s="349" t="s">
        <v>4535</v>
      </c>
      <c r="D226" s="349" t="s">
        <v>4776</v>
      </c>
      <c r="E226" s="317">
        <v>18926.8</v>
      </c>
      <c r="F226" s="317" t="s">
        <v>4094</v>
      </c>
      <c r="G226" s="356">
        <v>42632</v>
      </c>
      <c r="H226" s="359" t="s">
        <v>5066</v>
      </c>
      <c r="I226" s="361" t="s">
        <v>5067</v>
      </c>
      <c r="J226" s="362" t="s">
        <v>496</v>
      </c>
      <c r="K226" s="318"/>
      <c r="L226" s="362" t="s">
        <v>496</v>
      </c>
      <c r="M226" s="318"/>
      <c r="N226" s="364" t="s">
        <v>496</v>
      </c>
      <c r="O226" s="364"/>
      <c r="P226" s="364"/>
      <c r="Q226" s="319"/>
      <c r="R226" s="320"/>
    </row>
    <row r="227" spans="1:18" s="147" customFormat="1" ht="33.75" x14ac:dyDescent="0.2">
      <c r="A227" s="352">
        <v>122</v>
      </c>
      <c r="B227" s="353" t="s">
        <v>5068</v>
      </c>
      <c r="C227" s="349" t="s">
        <v>4852</v>
      </c>
      <c r="D227" s="349" t="s">
        <v>5235</v>
      </c>
      <c r="E227" s="317">
        <v>6000</v>
      </c>
      <c r="F227" s="317" t="s">
        <v>3009</v>
      </c>
      <c r="G227" s="356">
        <v>42677</v>
      </c>
      <c r="H227" s="359" t="s">
        <v>4854</v>
      </c>
      <c r="I227" s="361" t="s">
        <v>5069</v>
      </c>
      <c r="J227" s="362" t="s">
        <v>496</v>
      </c>
      <c r="K227" s="318"/>
      <c r="L227" s="362" t="s">
        <v>496</v>
      </c>
      <c r="M227" s="318"/>
      <c r="N227" s="364"/>
      <c r="O227" s="364"/>
      <c r="P227" s="364"/>
      <c r="Q227" s="319" t="s">
        <v>496</v>
      </c>
      <c r="R227" s="320"/>
    </row>
    <row r="228" spans="1:18" s="147" customFormat="1" ht="29.25" customHeight="1" x14ac:dyDescent="0.2">
      <c r="A228" s="1007">
        <v>123</v>
      </c>
      <c r="B228" s="1010" t="s">
        <v>5070</v>
      </c>
      <c r="C228" s="349" t="s">
        <v>5071</v>
      </c>
      <c r="D228" s="1013" t="s">
        <v>5072</v>
      </c>
      <c r="E228" s="317">
        <v>2775</v>
      </c>
      <c r="F228" s="317" t="s">
        <v>3128</v>
      </c>
      <c r="G228" s="1016">
        <v>42656</v>
      </c>
      <c r="H228" s="359" t="s">
        <v>5073</v>
      </c>
      <c r="I228" s="361" t="s">
        <v>5074</v>
      </c>
      <c r="J228" s="362" t="s">
        <v>496</v>
      </c>
      <c r="K228" s="318"/>
      <c r="L228" s="362" t="s">
        <v>496</v>
      </c>
      <c r="M228" s="318"/>
      <c r="N228" s="364" t="s">
        <v>496</v>
      </c>
      <c r="O228" s="364"/>
      <c r="P228" s="364"/>
      <c r="Q228" s="319"/>
      <c r="R228" s="320"/>
    </row>
    <row r="229" spans="1:18" s="147" customFormat="1" ht="29.25" customHeight="1" x14ac:dyDescent="0.2">
      <c r="A229" s="1008"/>
      <c r="B229" s="1011"/>
      <c r="C229" s="349" t="s">
        <v>5075</v>
      </c>
      <c r="D229" s="1014"/>
      <c r="E229" s="317">
        <v>3275</v>
      </c>
      <c r="F229" s="317" t="s">
        <v>3128</v>
      </c>
      <c r="G229" s="1017"/>
      <c r="H229" s="359" t="s">
        <v>5073</v>
      </c>
      <c r="I229" s="361" t="s">
        <v>5076</v>
      </c>
      <c r="J229" s="362" t="s">
        <v>496</v>
      </c>
      <c r="K229" s="318"/>
      <c r="L229" s="362" t="s">
        <v>496</v>
      </c>
      <c r="M229" s="318"/>
      <c r="N229" s="364" t="s">
        <v>496</v>
      </c>
      <c r="O229" s="364"/>
      <c r="P229" s="364"/>
      <c r="Q229" s="319"/>
      <c r="R229" s="320"/>
    </row>
    <row r="230" spans="1:18" s="147" customFormat="1" ht="29.25" customHeight="1" x14ac:dyDescent="0.2">
      <c r="A230" s="1008"/>
      <c r="B230" s="1011"/>
      <c r="C230" s="349" t="s">
        <v>5077</v>
      </c>
      <c r="D230" s="1014"/>
      <c r="E230" s="317">
        <v>1102.5899999999999</v>
      </c>
      <c r="F230" s="317" t="s">
        <v>3128</v>
      </c>
      <c r="G230" s="1017"/>
      <c r="H230" s="359" t="s">
        <v>5073</v>
      </c>
      <c r="I230" s="361" t="s">
        <v>5078</v>
      </c>
      <c r="J230" s="362" t="s">
        <v>496</v>
      </c>
      <c r="K230" s="318"/>
      <c r="L230" s="362" t="s">
        <v>496</v>
      </c>
      <c r="M230" s="318"/>
      <c r="N230" s="364" t="s">
        <v>496</v>
      </c>
      <c r="O230" s="364"/>
      <c r="P230" s="364"/>
      <c r="Q230" s="319"/>
      <c r="R230" s="320"/>
    </row>
    <row r="231" spans="1:18" s="147" customFormat="1" ht="29.25" customHeight="1" x14ac:dyDescent="0.2">
      <c r="A231" s="1009"/>
      <c r="B231" s="1012"/>
      <c r="C231" s="349" t="s">
        <v>5079</v>
      </c>
      <c r="D231" s="1015"/>
      <c r="E231" s="317">
        <v>400</v>
      </c>
      <c r="F231" s="317" t="s">
        <v>3128</v>
      </c>
      <c r="G231" s="1018"/>
      <c r="H231" s="359" t="s">
        <v>5073</v>
      </c>
      <c r="I231" s="361" t="s">
        <v>5080</v>
      </c>
      <c r="J231" s="362" t="s">
        <v>496</v>
      </c>
      <c r="K231" s="318"/>
      <c r="L231" s="362" t="s">
        <v>496</v>
      </c>
      <c r="M231" s="318"/>
      <c r="N231" s="364" t="s">
        <v>496</v>
      </c>
      <c r="O231" s="364"/>
      <c r="P231" s="364"/>
      <c r="Q231" s="319"/>
      <c r="R231" s="320"/>
    </row>
    <row r="232" spans="1:18" s="147" customFormat="1" ht="22.5" x14ac:dyDescent="0.2">
      <c r="A232" s="352">
        <v>124</v>
      </c>
      <c r="B232" s="353" t="s">
        <v>5081</v>
      </c>
      <c r="C232" s="349" t="s">
        <v>5082</v>
      </c>
      <c r="D232" s="349" t="s">
        <v>5083</v>
      </c>
      <c r="E232" s="317">
        <v>880</v>
      </c>
      <c r="F232" s="317" t="s">
        <v>4094</v>
      </c>
      <c r="G232" s="356">
        <v>42633</v>
      </c>
      <c r="H232" s="359" t="s">
        <v>5084</v>
      </c>
      <c r="I232" s="361" t="s">
        <v>5085</v>
      </c>
      <c r="J232" s="362" t="s">
        <v>496</v>
      </c>
      <c r="K232" s="318"/>
      <c r="L232" s="362" t="s">
        <v>496</v>
      </c>
      <c r="M232" s="318"/>
      <c r="N232" s="364" t="s">
        <v>496</v>
      </c>
      <c r="O232" s="364"/>
      <c r="P232" s="364"/>
      <c r="Q232" s="319"/>
      <c r="R232" s="320"/>
    </row>
    <row r="233" spans="1:18" s="147" customFormat="1" ht="33.75" x14ac:dyDescent="0.2">
      <c r="A233" s="352">
        <v>125</v>
      </c>
      <c r="B233" s="353" t="s">
        <v>5086</v>
      </c>
      <c r="C233" s="349" t="s">
        <v>4443</v>
      </c>
      <c r="D233" s="349" t="s">
        <v>5236</v>
      </c>
      <c r="E233" s="317">
        <v>97.2</v>
      </c>
      <c r="F233" s="317" t="s">
        <v>4094</v>
      </c>
      <c r="G233" s="356">
        <v>42621</v>
      </c>
      <c r="H233" s="359" t="s">
        <v>5087</v>
      </c>
      <c r="I233" s="361" t="s">
        <v>5088</v>
      </c>
      <c r="J233" s="362" t="s">
        <v>496</v>
      </c>
      <c r="K233" s="318"/>
      <c r="L233" s="362" t="s">
        <v>496</v>
      </c>
      <c r="M233" s="318"/>
      <c r="N233" s="364" t="s">
        <v>496</v>
      </c>
      <c r="O233" s="364"/>
      <c r="P233" s="364"/>
      <c r="Q233" s="319"/>
      <c r="R233" s="320"/>
    </row>
    <row r="234" spans="1:18" s="147" customFormat="1" ht="56.25" x14ac:dyDescent="0.2">
      <c r="A234" s="352">
        <v>126</v>
      </c>
      <c r="B234" s="353" t="s">
        <v>5089</v>
      </c>
      <c r="C234" s="349" t="s">
        <v>5090</v>
      </c>
      <c r="D234" s="349" t="s">
        <v>5237</v>
      </c>
      <c r="E234" s="317">
        <v>720.5</v>
      </c>
      <c r="F234" s="317" t="s">
        <v>4094</v>
      </c>
      <c r="G234" s="356">
        <v>42640</v>
      </c>
      <c r="H234" s="359" t="s">
        <v>5091</v>
      </c>
      <c r="I234" s="361" t="s">
        <v>5092</v>
      </c>
      <c r="J234" s="362" t="s">
        <v>496</v>
      </c>
      <c r="K234" s="318"/>
      <c r="L234" s="362" t="s">
        <v>496</v>
      </c>
      <c r="M234" s="318"/>
      <c r="N234" s="364" t="s">
        <v>496</v>
      </c>
      <c r="O234" s="364"/>
      <c r="P234" s="364"/>
      <c r="Q234" s="319"/>
      <c r="R234" s="320"/>
    </row>
    <row r="235" spans="1:18" s="147" customFormat="1" ht="18.75" x14ac:dyDescent="0.2">
      <c r="A235" s="352">
        <v>127</v>
      </c>
      <c r="B235" s="353" t="s">
        <v>5093</v>
      </c>
      <c r="C235" s="351" t="s">
        <v>4966</v>
      </c>
      <c r="D235" s="349" t="s">
        <v>5094</v>
      </c>
      <c r="E235" s="317">
        <v>0</v>
      </c>
      <c r="F235" s="317" t="s">
        <v>4094</v>
      </c>
      <c r="G235" s="356">
        <v>42639</v>
      </c>
      <c r="H235" s="359" t="s">
        <v>5094</v>
      </c>
      <c r="I235" s="321" t="s">
        <v>2534</v>
      </c>
      <c r="J235" s="362" t="s">
        <v>2534</v>
      </c>
      <c r="K235" s="362" t="s">
        <v>2534</v>
      </c>
      <c r="L235" s="362" t="s">
        <v>2534</v>
      </c>
      <c r="M235" s="362" t="s">
        <v>2534</v>
      </c>
      <c r="N235" s="362" t="s">
        <v>2534</v>
      </c>
      <c r="O235" s="362" t="s">
        <v>2534</v>
      </c>
      <c r="P235" s="362" t="s">
        <v>2534</v>
      </c>
      <c r="Q235" s="362" t="s">
        <v>2534</v>
      </c>
      <c r="R235" s="320" t="s">
        <v>4967</v>
      </c>
    </row>
    <row r="236" spans="1:18" s="147" customFormat="1" ht="33.75" x14ac:dyDescent="0.2">
      <c r="A236" s="352">
        <v>128</v>
      </c>
      <c r="B236" s="353" t="s">
        <v>5095</v>
      </c>
      <c r="C236" s="349" t="s">
        <v>2779</v>
      </c>
      <c r="D236" s="349" t="s">
        <v>5096</v>
      </c>
      <c r="E236" s="317">
        <v>3579</v>
      </c>
      <c r="F236" s="317" t="s">
        <v>4094</v>
      </c>
      <c r="G236" s="356">
        <v>42636</v>
      </c>
      <c r="H236" s="359" t="s">
        <v>5097</v>
      </c>
      <c r="I236" s="361" t="s">
        <v>5098</v>
      </c>
      <c r="J236" s="364" t="s">
        <v>496</v>
      </c>
      <c r="K236" s="341"/>
      <c r="L236" s="364" t="s">
        <v>496</v>
      </c>
      <c r="M236" s="341"/>
      <c r="N236" s="364" t="s">
        <v>496</v>
      </c>
      <c r="O236" s="364"/>
      <c r="P236" s="364"/>
      <c r="Q236" s="319"/>
      <c r="R236" s="374"/>
    </row>
    <row r="237" spans="1:18" s="147" customFormat="1" ht="18.75" customHeight="1" x14ac:dyDescent="0.2">
      <c r="A237" s="1007">
        <v>129</v>
      </c>
      <c r="B237" s="1010" t="s">
        <v>5099</v>
      </c>
      <c r="C237" s="349" t="s">
        <v>5100</v>
      </c>
      <c r="D237" s="1013" t="s">
        <v>5101</v>
      </c>
      <c r="E237" s="317">
        <v>1600</v>
      </c>
      <c r="F237" s="317" t="s">
        <v>3128</v>
      </c>
      <c r="G237" s="356">
        <v>42650</v>
      </c>
      <c r="H237" s="359" t="s">
        <v>5102</v>
      </c>
      <c r="I237" s="361" t="s">
        <v>5103</v>
      </c>
      <c r="J237" s="362" t="s">
        <v>496</v>
      </c>
      <c r="K237" s="318"/>
      <c r="L237" s="362" t="s">
        <v>496</v>
      </c>
      <c r="M237" s="318"/>
      <c r="N237" s="364" t="s">
        <v>496</v>
      </c>
      <c r="O237" s="364"/>
      <c r="P237" s="364"/>
      <c r="Q237" s="319"/>
      <c r="R237" s="320"/>
    </row>
    <row r="238" spans="1:18" s="147" customFormat="1" ht="18.75" customHeight="1" x14ac:dyDescent="0.2">
      <c r="A238" s="1009"/>
      <c r="B238" s="1012"/>
      <c r="C238" s="349" t="s">
        <v>4316</v>
      </c>
      <c r="D238" s="1015"/>
      <c r="E238" s="317">
        <v>2400</v>
      </c>
      <c r="F238" s="317" t="s">
        <v>3128</v>
      </c>
      <c r="G238" s="356">
        <v>42650</v>
      </c>
      <c r="H238" s="359" t="s">
        <v>5104</v>
      </c>
      <c r="I238" s="361" t="s">
        <v>5105</v>
      </c>
      <c r="J238" s="362" t="s">
        <v>496</v>
      </c>
      <c r="K238" s="318"/>
      <c r="L238" s="362" t="s">
        <v>496</v>
      </c>
      <c r="M238" s="318"/>
      <c r="N238" s="364" t="s">
        <v>496</v>
      </c>
      <c r="O238" s="364"/>
      <c r="P238" s="364"/>
      <c r="Q238" s="319"/>
      <c r="R238" s="320"/>
    </row>
    <row r="239" spans="1:18" s="147" customFormat="1" ht="29.25" x14ac:dyDescent="0.2">
      <c r="A239" s="352">
        <v>130</v>
      </c>
      <c r="B239" s="353" t="s">
        <v>5106</v>
      </c>
      <c r="C239" s="349" t="s">
        <v>5107</v>
      </c>
      <c r="D239" s="349" t="s">
        <v>5108</v>
      </c>
      <c r="E239" s="317">
        <v>4500</v>
      </c>
      <c r="F239" s="317" t="s">
        <v>3128</v>
      </c>
      <c r="G239" s="356">
        <v>42646</v>
      </c>
      <c r="H239" s="359" t="s">
        <v>5109</v>
      </c>
      <c r="I239" s="361" t="s">
        <v>5110</v>
      </c>
      <c r="J239" s="364" t="s">
        <v>496</v>
      </c>
      <c r="K239" s="341"/>
      <c r="L239" s="364" t="s">
        <v>496</v>
      </c>
      <c r="M239" s="341"/>
      <c r="N239" s="364" t="s">
        <v>496</v>
      </c>
      <c r="O239" s="364"/>
      <c r="P239" s="364"/>
      <c r="Q239" s="319"/>
      <c r="R239" s="320"/>
    </row>
    <row r="240" spans="1:18" s="147" customFormat="1" ht="29.25" x14ac:dyDescent="0.2">
      <c r="A240" s="352">
        <v>131</v>
      </c>
      <c r="B240" s="353" t="s">
        <v>5111</v>
      </c>
      <c r="C240" s="336" t="s">
        <v>5112</v>
      </c>
      <c r="D240" s="326" t="s">
        <v>5112</v>
      </c>
      <c r="E240" s="317" t="s">
        <v>2534</v>
      </c>
      <c r="F240" s="317" t="s">
        <v>3128</v>
      </c>
      <c r="G240" s="356">
        <v>42647</v>
      </c>
      <c r="H240" s="359" t="s">
        <v>5113</v>
      </c>
      <c r="I240" s="361" t="s">
        <v>5114</v>
      </c>
      <c r="J240" s="362" t="s">
        <v>2534</v>
      </c>
      <c r="K240" s="362" t="s">
        <v>2534</v>
      </c>
      <c r="L240" s="362" t="s">
        <v>2534</v>
      </c>
      <c r="M240" s="362" t="s">
        <v>2534</v>
      </c>
      <c r="N240" s="362" t="s">
        <v>2534</v>
      </c>
      <c r="O240" s="362" t="s">
        <v>2534</v>
      </c>
      <c r="P240" s="362" t="s">
        <v>2534</v>
      </c>
      <c r="Q240" s="362" t="s">
        <v>2534</v>
      </c>
      <c r="R240" s="320" t="s">
        <v>5112</v>
      </c>
    </row>
    <row r="241" spans="1:18" s="147" customFormat="1" ht="33.75" x14ac:dyDescent="0.2">
      <c r="A241" s="352">
        <v>132</v>
      </c>
      <c r="B241" s="353" t="s">
        <v>5115</v>
      </c>
      <c r="C241" s="349" t="s">
        <v>2764</v>
      </c>
      <c r="D241" s="349" t="s">
        <v>5116</v>
      </c>
      <c r="E241" s="317">
        <v>510.76</v>
      </c>
      <c r="F241" s="317" t="s">
        <v>3128</v>
      </c>
      <c r="G241" s="356">
        <v>42655</v>
      </c>
      <c r="H241" s="359" t="s">
        <v>5117</v>
      </c>
      <c r="I241" s="361" t="s">
        <v>5118</v>
      </c>
      <c r="J241" s="362" t="s">
        <v>496</v>
      </c>
      <c r="K241" s="318"/>
      <c r="L241" s="362" t="s">
        <v>496</v>
      </c>
      <c r="M241" s="318"/>
      <c r="N241" s="364" t="s">
        <v>496</v>
      </c>
      <c r="O241" s="364"/>
      <c r="P241" s="364"/>
      <c r="Q241" s="319"/>
      <c r="R241" s="320"/>
    </row>
    <row r="242" spans="1:18" s="147" customFormat="1" ht="27" customHeight="1" x14ac:dyDescent="0.2">
      <c r="A242" s="1007">
        <v>133</v>
      </c>
      <c r="B242" s="1010" t="s">
        <v>5119</v>
      </c>
      <c r="C242" s="349" t="s">
        <v>3298</v>
      </c>
      <c r="D242" s="1013" t="s">
        <v>5120</v>
      </c>
      <c r="E242" s="317">
        <v>2628.58</v>
      </c>
      <c r="F242" s="317" t="s">
        <v>3128</v>
      </c>
      <c r="G242" s="356">
        <v>42653</v>
      </c>
      <c r="H242" s="359" t="s">
        <v>5121</v>
      </c>
      <c r="I242" s="361" t="s">
        <v>5122</v>
      </c>
      <c r="J242" s="362" t="s">
        <v>496</v>
      </c>
      <c r="K242" s="318"/>
      <c r="L242" s="362" t="s">
        <v>496</v>
      </c>
      <c r="M242" s="318"/>
      <c r="N242" s="364" t="s">
        <v>496</v>
      </c>
      <c r="O242" s="364"/>
      <c r="P242" s="364"/>
      <c r="Q242" s="319"/>
      <c r="R242" s="320"/>
    </row>
    <row r="243" spans="1:18" s="147" customFormat="1" ht="27" customHeight="1" x14ac:dyDescent="0.2">
      <c r="A243" s="1008"/>
      <c r="B243" s="1011"/>
      <c r="C243" s="349" t="s">
        <v>4535</v>
      </c>
      <c r="D243" s="1014"/>
      <c r="E243" s="317">
        <v>1376.7</v>
      </c>
      <c r="F243" s="317" t="s">
        <v>3128</v>
      </c>
      <c r="G243" s="356">
        <v>42653</v>
      </c>
      <c r="H243" s="359" t="s">
        <v>5123</v>
      </c>
      <c r="I243" s="361" t="s">
        <v>5124</v>
      </c>
      <c r="J243" s="362" t="s">
        <v>496</v>
      </c>
      <c r="K243" s="318"/>
      <c r="L243" s="362" t="s">
        <v>496</v>
      </c>
      <c r="M243" s="318"/>
      <c r="N243" s="364" t="s">
        <v>496</v>
      </c>
      <c r="O243" s="364"/>
      <c r="P243" s="364"/>
      <c r="Q243" s="319"/>
      <c r="R243" s="320"/>
    </row>
    <row r="244" spans="1:18" s="147" customFormat="1" ht="33.75" x14ac:dyDescent="0.2">
      <c r="A244" s="1009"/>
      <c r="B244" s="1012"/>
      <c r="C244" s="349" t="s">
        <v>3998</v>
      </c>
      <c r="D244" s="1015"/>
      <c r="E244" s="317">
        <v>765</v>
      </c>
      <c r="F244" s="317" t="s">
        <v>3128</v>
      </c>
      <c r="G244" s="356">
        <v>42653</v>
      </c>
      <c r="H244" s="359" t="s">
        <v>5125</v>
      </c>
      <c r="I244" s="361" t="s">
        <v>5126</v>
      </c>
      <c r="J244" s="362" t="s">
        <v>496</v>
      </c>
      <c r="K244" s="318"/>
      <c r="L244" s="362" t="s">
        <v>496</v>
      </c>
      <c r="M244" s="318"/>
      <c r="N244" s="364" t="s">
        <v>496</v>
      </c>
      <c r="O244" s="364"/>
      <c r="P244" s="364"/>
      <c r="Q244" s="319"/>
      <c r="R244" s="320"/>
    </row>
    <row r="245" spans="1:18" s="147" customFormat="1" ht="19.5" x14ac:dyDescent="0.2">
      <c r="A245" s="1007">
        <v>134</v>
      </c>
      <c r="B245" s="1010" t="s">
        <v>5127</v>
      </c>
      <c r="C245" s="349" t="s">
        <v>5128</v>
      </c>
      <c r="D245" s="1013" t="s">
        <v>5238</v>
      </c>
      <c r="E245" s="317">
        <v>585</v>
      </c>
      <c r="F245" s="317" t="s">
        <v>3128</v>
      </c>
      <c r="G245" s="356">
        <v>42655</v>
      </c>
      <c r="H245" s="359" t="s">
        <v>5129</v>
      </c>
      <c r="I245" s="361" t="s">
        <v>5130</v>
      </c>
      <c r="J245" s="362" t="s">
        <v>496</v>
      </c>
      <c r="K245" s="318"/>
      <c r="L245" s="362" t="s">
        <v>496</v>
      </c>
      <c r="M245" s="318"/>
      <c r="N245" s="364"/>
      <c r="O245" s="364"/>
      <c r="P245" s="364" t="s">
        <v>496</v>
      </c>
      <c r="Q245" s="319"/>
      <c r="R245" s="320"/>
    </row>
    <row r="246" spans="1:18" s="147" customFormat="1" ht="19.5" x14ac:dyDescent="0.2">
      <c r="A246" s="1009"/>
      <c r="B246" s="1012"/>
      <c r="C246" s="349" t="s">
        <v>5090</v>
      </c>
      <c r="D246" s="1015"/>
      <c r="E246" s="317">
        <v>240.52</v>
      </c>
      <c r="F246" s="317" t="s">
        <v>3128</v>
      </c>
      <c r="G246" s="356">
        <v>42655</v>
      </c>
      <c r="H246" s="359" t="s">
        <v>5131</v>
      </c>
      <c r="I246" s="361" t="s">
        <v>5132</v>
      </c>
      <c r="J246" s="362" t="s">
        <v>496</v>
      </c>
      <c r="K246" s="318"/>
      <c r="L246" s="362" t="s">
        <v>496</v>
      </c>
      <c r="M246" s="318"/>
      <c r="N246" s="364" t="s">
        <v>496</v>
      </c>
      <c r="O246" s="364"/>
      <c r="P246" s="364"/>
      <c r="Q246" s="319" t="s">
        <v>496</v>
      </c>
      <c r="R246" s="320"/>
    </row>
    <row r="247" spans="1:18" s="147" customFormat="1" ht="22.5" x14ac:dyDescent="0.2">
      <c r="A247" s="352">
        <v>135</v>
      </c>
      <c r="B247" s="353" t="s">
        <v>5133</v>
      </c>
      <c r="C247" s="349" t="s">
        <v>2796</v>
      </c>
      <c r="D247" s="349" t="s">
        <v>5134</v>
      </c>
      <c r="E247" s="317">
        <v>3130</v>
      </c>
      <c r="F247" s="317" t="s">
        <v>3128</v>
      </c>
      <c r="G247" s="356">
        <v>42661</v>
      </c>
      <c r="H247" s="359" t="s">
        <v>5135</v>
      </c>
      <c r="I247" s="361" t="s">
        <v>5136</v>
      </c>
      <c r="J247" s="362" t="s">
        <v>496</v>
      </c>
      <c r="K247" s="318"/>
      <c r="L247" s="362" t="s">
        <v>496</v>
      </c>
      <c r="M247" s="318"/>
      <c r="N247" s="364" t="s">
        <v>496</v>
      </c>
      <c r="O247" s="364"/>
      <c r="P247" s="364"/>
      <c r="Q247" s="319"/>
      <c r="R247" s="320"/>
    </row>
    <row r="248" spans="1:18" s="147" customFormat="1" ht="33.75" x14ac:dyDescent="0.2">
      <c r="A248" s="352">
        <v>136</v>
      </c>
      <c r="B248" s="353" t="s">
        <v>5137</v>
      </c>
      <c r="C248" s="349" t="s">
        <v>5239</v>
      </c>
      <c r="D248" s="349" t="s">
        <v>5240</v>
      </c>
      <c r="E248" s="317">
        <v>3000</v>
      </c>
      <c r="F248" s="317" t="s">
        <v>3128</v>
      </c>
      <c r="G248" s="356">
        <v>42660</v>
      </c>
      <c r="H248" s="359" t="s">
        <v>5138</v>
      </c>
      <c r="I248" s="361" t="s">
        <v>5139</v>
      </c>
      <c r="J248" s="362" t="s">
        <v>496</v>
      </c>
      <c r="K248" s="318"/>
      <c r="L248" s="362" t="s">
        <v>496</v>
      </c>
      <c r="M248" s="318"/>
      <c r="N248" s="364" t="s">
        <v>496</v>
      </c>
      <c r="O248" s="364"/>
      <c r="P248" s="364"/>
      <c r="Q248" s="319"/>
      <c r="R248" s="320"/>
    </row>
    <row r="249" spans="1:18" s="147" customFormat="1" ht="22.5" x14ac:dyDescent="0.2">
      <c r="A249" s="352">
        <v>137</v>
      </c>
      <c r="B249" s="353" t="s">
        <v>5140</v>
      </c>
      <c r="C249" s="349" t="s">
        <v>4792</v>
      </c>
      <c r="D249" s="349" t="s">
        <v>4793</v>
      </c>
      <c r="E249" s="317">
        <v>800</v>
      </c>
      <c r="F249" s="317" t="s">
        <v>3128</v>
      </c>
      <c r="G249" s="356">
        <v>42656</v>
      </c>
      <c r="H249" s="359" t="s">
        <v>5141</v>
      </c>
      <c r="I249" s="361" t="s">
        <v>5142</v>
      </c>
      <c r="J249" s="362" t="s">
        <v>496</v>
      </c>
      <c r="K249" s="318"/>
      <c r="L249" s="362" t="s">
        <v>496</v>
      </c>
      <c r="M249" s="318"/>
      <c r="N249" s="364" t="s">
        <v>496</v>
      </c>
      <c r="O249" s="364"/>
      <c r="P249" s="364"/>
      <c r="Q249" s="319"/>
      <c r="R249" s="320"/>
    </row>
    <row r="250" spans="1:18" s="147" customFormat="1" ht="29.25" x14ac:dyDescent="0.2">
      <c r="A250" s="352">
        <v>138</v>
      </c>
      <c r="B250" s="353" t="s">
        <v>5143</v>
      </c>
      <c r="C250" s="349" t="s">
        <v>5144</v>
      </c>
      <c r="D250" s="349" t="s">
        <v>5145</v>
      </c>
      <c r="E250" s="317">
        <v>1869</v>
      </c>
      <c r="F250" s="317" t="s">
        <v>3128</v>
      </c>
      <c r="G250" s="356">
        <v>42667</v>
      </c>
      <c r="H250" s="359" t="s">
        <v>5241</v>
      </c>
      <c r="I250" s="361" t="s">
        <v>5146</v>
      </c>
      <c r="J250" s="362" t="s">
        <v>496</v>
      </c>
      <c r="K250" s="318"/>
      <c r="L250" s="362" t="s">
        <v>496</v>
      </c>
      <c r="M250" s="318"/>
      <c r="N250" s="364" t="s">
        <v>496</v>
      </c>
      <c r="O250" s="364"/>
      <c r="P250" s="364"/>
      <c r="Q250" s="319"/>
      <c r="R250" s="320"/>
    </row>
    <row r="251" spans="1:18" s="147" customFormat="1" ht="33.75" x14ac:dyDescent="0.2">
      <c r="A251" s="352">
        <v>139</v>
      </c>
      <c r="B251" s="353" t="s">
        <v>5147</v>
      </c>
      <c r="C251" s="349" t="s">
        <v>5148</v>
      </c>
      <c r="D251" s="349" t="s">
        <v>5242</v>
      </c>
      <c r="E251" s="317">
        <v>1017</v>
      </c>
      <c r="F251" s="317" t="s">
        <v>3009</v>
      </c>
      <c r="G251" s="356">
        <v>42682</v>
      </c>
      <c r="H251" s="359" t="s">
        <v>5149</v>
      </c>
      <c r="I251" s="361" t="s">
        <v>5150</v>
      </c>
      <c r="J251" s="362" t="s">
        <v>496</v>
      </c>
      <c r="K251" s="318"/>
      <c r="L251" s="362" t="s">
        <v>496</v>
      </c>
      <c r="M251" s="318"/>
      <c r="N251" s="364" t="s">
        <v>496</v>
      </c>
      <c r="O251" s="364"/>
      <c r="P251" s="364"/>
      <c r="Q251" s="319"/>
      <c r="R251" s="320"/>
    </row>
    <row r="252" spans="1:18" s="147" customFormat="1" ht="33.75" x14ac:dyDescent="0.2">
      <c r="A252" s="352">
        <v>140</v>
      </c>
      <c r="B252" s="353" t="s">
        <v>5151</v>
      </c>
      <c r="C252" s="349" t="s">
        <v>5152</v>
      </c>
      <c r="D252" s="349" t="s">
        <v>5153</v>
      </c>
      <c r="E252" s="317">
        <v>522.28</v>
      </c>
      <c r="F252" s="317" t="s">
        <v>3009</v>
      </c>
      <c r="G252" s="356">
        <v>42684</v>
      </c>
      <c r="H252" s="359" t="s">
        <v>5154</v>
      </c>
      <c r="I252" s="361" t="s">
        <v>5155</v>
      </c>
      <c r="J252" s="362" t="s">
        <v>496</v>
      </c>
      <c r="K252" s="318"/>
      <c r="L252" s="362" t="s">
        <v>496</v>
      </c>
      <c r="M252" s="318"/>
      <c r="N252" s="364" t="s">
        <v>496</v>
      </c>
      <c r="O252" s="364"/>
      <c r="P252" s="364"/>
      <c r="Q252" s="319"/>
      <c r="R252" s="320"/>
    </row>
    <row r="253" spans="1:18" s="147" customFormat="1" ht="31.5" customHeight="1" x14ac:dyDescent="0.2">
      <c r="A253" s="1007">
        <v>141</v>
      </c>
      <c r="B253" s="1010" t="s">
        <v>5156</v>
      </c>
      <c r="C253" s="349" t="s">
        <v>4605</v>
      </c>
      <c r="D253" s="1013" t="s">
        <v>5157</v>
      </c>
      <c r="E253" s="317">
        <v>25.97</v>
      </c>
      <c r="F253" s="317" t="s">
        <v>3009</v>
      </c>
      <c r="G253" s="1016">
        <v>42684</v>
      </c>
      <c r="H253" s="359" t="s">
        <v>5158</v>
      </c>
      <c r="I253" s="361" t="s">
        <v>5159</v>
      </c>
      <c r="J253" s="362" t="s">
        <v>496</v>
      </c>
      <c r="K253" s="318"/>
      <c r="L253" s="362" t="s">
        <v>496</v>
      </c>
      <c r="M253" s="318"/>
      <c r="N253" s="364" t="s">
        <v>496</v>
      </c>
      <c r="O253" s="364"/>
      <c r="P253" s="364"/>
      <c r="Q253" s="319"/>
      <c r="R253" s="320"/>
    </row>
    <row r="254" spans="1:18" s="147" customFormat="1" ht="31.5" customHeight="1" x14ac:dyDescent="0.2">
      <c r="A254" s="1008"/>
      <c r="B254" s="1011"/>
      <c r="C254" s="349" t="s">
        <v>4610</v>
      </c>
      <c r="D254" s="1014"/>
      <c r="E254" s="317">
        <v>98.89</v>
      </c>
      <c r="F254" s="317" t="s">
        <v>3009</v>
      </c>
      <c r="G254" s="1017"/>
      <c r="H254" s="359" t="s">
        <v>5160</v>
      </c>
      <c r="I254" s="361" t="s">
        <v>5161</v>
      </c>
      <c r="J254" s="362" t="s">
        <v>496</v>
      </c>
      <c r="K254" s="318"/>
      <c r="L254" s="362" t="s">
        <v>496</v>
      </c>
      <c r="M254" s="318"/>
      <c r="N254" s="364" t="s">
        <v>496</v>
      </c>
      <c r="O254" s="364"/>
      <c r="P254" s="364"/>
      <c r="Q254" s="319"/>
      <c r="R254" s="320"/>
    </row>
    <row r="255" spans="1:18" s="147" customFormat="1" ht="31.5" customHeight="1" x14ac:dyDescent="0.2">
      <c r="A255" s="1008"/>
      <c r="B255" s="1011"/>
      <c r="C255" s="349" t="s">
        <v>149</v>
      </c>
      <c r="D255" s="1014"/>
      <c r="E255" s="317">
        <v>30.5</v>
      </c>
      <c r="F255" s="317" t="s">
        <v>3009</v>
      </c>
      <c r="G255" s="1017"/>
      <c r="H255" s="359" t="s">
        <v>5158</v>
      </c>
      <c r="I255" s="361" t="s">
        <v>5162</v>
      </c>
      <c r="J255" s="362" t="s">
        <v>496</v>
      </c>
      <c r="K255" s="318"/>
      <c r="L255" s="362" t="s">
        <v>496</v>
      </c>
      <c r="M255" s="318"/>
      <c r="N255" s="364" t="s">
        <v>496</v>
      </c>
      <c r="O255" s="364"/>
      <c r="P255" s="364"/>
      <c r="Q255" s="319"/>
      <c r="R255" s="320"/>
    </row>
    <row r="256" spans="1:18" s="147" customFormat="1" ht="31.5" customHeight="1" x14ac:dyDescent="0.2">
      <c r="A256" s="1008"/>
      <c r="B256" s="1011"/>
      <c r="C256" s="349" t="s">
        <v>1179</v>
      </c>
      <c r="D256" s="1014"/>
      <c r="E256" s="317">
        <v>93.1</v>
      </c>
      <c r="F256" s="317" t="s">
        <v>3009</v>
      </c>
      <c r="G256" s="1017"/>
      <c r="H256" s="359" t="s">
        <v>5163</v>
      </c>
      <c r="I256" s="361" t="s">
        <v>5164</v>
      </c>
      <c r="J256" s="362" t="s">
        <v>496</v>
      </c>
      <c r="K256" s="318"/>
      <c r="L256" s="362" t="s">
        <v>496</v>
      </c>
      <c r="M256" s="318"/>
      <c r="N256" s="364" t="s">
        <v>496</v>
      </c>
      <c r="O256" s="364"/>
      <c r="P256" s="364"/>
      <c r="Q256" s="319"/>
      <c r="R256" s="320"/>
    </row>
    <row r="257" spans="1:18" s="147" customFormat="1" ht="31.5" customHeight="1" x14ac:dyDescent="0.2">
      <c r="A257" s="1009"/>
      <c r="B257" s="1012"/>
      <c r="C257" s="349" t="s">
        <v>147</v>
      </c>
      <c r="D257" s="1015"/>
      <c r="E257" s="317">
        <v>150</v>
      </c>
      <c r="F257" s="317" t="s">
        <v>3009</v>
      </c>
      <c r="G257" s="1018"/>
      <c r="H257" s="359" t="s">
        <v>5160</v>
      </c>
      <c r="I257" s="361" t="s">
        <v>5165</v>
      </c>
      <c r="J257" s="362" t="s">
        <v>496</v>
      </c>
      <c r="K257" s="318"/>
      <c r="L257" s="362" t="s">
        <v>496</v>
      </c>
      <c r="M257" s="318"/>
      <c r="N257" s="364" t="s">
        <v>496</v>
      </c>
      <c r="O257" s="364"/>
      <c r="P257" s="364"/>
      <c r="Q257" s="319"/>
      <c r="R257" s="320"/>
    </row>
    <row r="258" spans="1:18" s="147" customFormat="1" ht="22.5" x14ac:dyDescent="0.2">
      <c r="A258" s="352">
        <v>142</v>
      </c>
      <c r="B258" s="353" t="s">
        <v>5166</v>
      </c>
      <c r="C258" s="349" t="s">
        <v>4483</v>
      </c>
      <c r="D258" s="349" t="s">
        <v>5167</v>
      </c>
      <c r="E258" s="317">
        <v>119.37</v>
      </c>
      <c r="F258" s="317" t="s">
        <v>3009</v>
      </c>
      <c r="G258" s="356">
        <v>42690</v>
      </c>
      <c r="H258" s="359" t="s">
        <v>5168</v>
      </c>
      <c r="I258" s="361" t="s">
        <v>5169</v>
      </c>
      <c r="J258" s="362" t="s">
        <v>496</v>
      </c>
      <c r="K258" s="318"/>
      <c r="L258" s="362" t="s">
        <v>496</v>
      </c>
      <c r="M258" s="318"/>
      <c r="N258" s="364"/>
      <c r="O258" s="364"/>
      <c r="P258" s="364" t="s">
        <v>496</v>
      </c>
      <c r="Q258" s="319"/>
      <c r="R258" s="320"/>
    </row>
    <row r="259" spans="1:18" s="147" customFormat="1" ht="22.5" x14ac:dyDescent="0.2">
      <c r="A259" s="352">
        <v>143</v>
      </c>
      <c r="B259" s="353" t="s">
        <v>5170</v>
      </c>
      <c r="C259" s="349" t="s">
        <v>4483</v>
      </c>
      <c r="D259" s="349" t="s">
        <v>5171</v>
      </c>
      <c r="E259" s="317">
        <v>1020</v>
      </c>
      <c r="F259" s="317" t="s">
        <v>3009</v>
      </c>
      <c r="G259" s="356">
        <v>42682</v>
      </c>
      <c r="H259" s="359" t="s">
        <v>5172</v>
      </c>
      <c r="I259" s="361" t="s">
        <v>5173</v>
      </c>
      <c r="J259" s="362" t="s">
        <v>496</v>
      </c>
      <c r="K259" s="318"/>
      <c r="L259" s="362" t="s">
        <v>496</v>
      </c>
      <c r="M259" s="318"/>
      <c r="N259" s="364"/>
      <c r="O259" s="364"/>
      <c r="P259" s="364" t="s">
        <v>496</v>
      </c>
      <c r="Q259" s="319"/>
      <c r="R259" s="320"/>
    </row>
    <row r="260" spans="1:18" s="147" customFormat="1" ht="31.5" customHeight="1" x14ac:dyDescent="0.2">
      <c r="A260" s="1007">
        <v>144</v>
      </c>
      <c r="B260" s="1048" t="s">
        <v>5174</v>
      </c>
      <c r="C260" s="349" t="s">
        <v>4483</v>
      </c>
      <c r="D260" s="1013" t="s">
        <v>4475</v>
      </c>
      <c r="E260" s="317">
        <v>174.4</v>
      </c>
      <c r="F260" s="317" t="s">
        <v>3009</v>
      </c>
      <c r="G260" s="356">
        <v>42698</v>
      </c>
      <c r="H260" s="359" t="s">
        <v>5175</v>
      </c>
      <c r="I260" s="361" t="s">
        <v>5176</v>
      </c>
      <c r="J260" s="362" t="s">
        <v>496</v>
      </c>
      <c r="K260" s="318"/>
      <c r="L260" s="362" t="s">
        <v>496</v>
      </c>
      <c r="M260" s="318"/>
      <c r="N260" s="364"/>
      <c r="O260" s="364"/>
      <c r="P260" s="364" t="s">
        <v>496</v>
      </c>
      <c r="Q260" s="319"/>
      <c r="R260" s="320"/>
    </row>
    <row r="261" spans="1:18" s="147" customFormat="1" ht="31.5" customHeight="1" x14ac:dyDescent="0.2">
      <c r="A261" s="1009"/>
      <c r="B261" s="1049"/>
      <c r="C261" s="349" t="s">
        <v>5177</v>
      </c>
      <c r="D261" s="1015"/>
      <c r="E261" s="317">
        <v>1225</v>
      </c>
      <c r="F261" s="317" t="s">
        <v>3009</v>
      </c>
      <c r="G261" s="356">
        <v>42698</v>
      </c>
      <c r="H261" s="359" t="s">
        <v>5175</v>
      </c>
      <c r="I261" s="361" t="s">
        <v>5178</v>
      </c>
      <c r="J261" s="362" t="s">
        <v>496</v>
      </c>
      <c r="K261" s="318"/>
      <c r="L261" s="362" t="s">
        <v>496</v>
      </c>
      <c r="M261" s="318"/>
      <c r="N261" s="364"/>
      <c r="O261" s="364"/>
      <c r="P261" s="364" t="s">
        <v>496</v>
      </c>
      <c r="Q261" s="319"/>
      <c r="R261" s="320"/>
    </row>
    <row r="262" spans="1:18" s="147" customFormat="1" ht="33.75" customHeight="1" x14ac:dyDescent="0.2">
      <c r="A262" s="1007">
        <v>145</v>
      </c>
      <c r="B262" s="1010" t="s">
        <v>5179</v>
      </c>
      <c r="C262" s="349" t="s">
        <v>5180</v>
      </c>
      <c r="D262" s="1013" t="s">
        <v>5243</v>
      </c>
      <c r="E262" s="317">
        <v>385</v>
      </c>
      <c r="F262" s="317" t="s">
        <v>3009</v>
      </c>
      <c r="G262" s="356">
        <v>42695</v>
      </c>
      <c r="H262" s="359" t="s">
        <v>5181</v>
      </c>
      <c r="I262" s="361" t="s">
        <v>5182</v>
      </c>
      <c r="J262" s="362" t="s">
        <v>496</v>
      </c>
      <c r="K262" s="318"/>
      <c r="L262" s="362" t="s">
        <v>496</v>
      </c>
      <c r="M262" s="318"/>
      <c r="N262" s="364"/>
      <c r="O262" s="364"/>
      <c r="P262" s="364" t="s">
        <v>496</v>
      </c>
      <c r="Q262" s="319"/>
      <c r="R262" s="320"/>
    </row>
    <row r="263" spans="1:18" s="147" customFormat="1" ht="31.5" customHeight="1" x14ac:dyDescent="0.2">
      <c r="A263" s="1009"/>
      <c r="B263" s="1012"/>
      <c r="C263" s="349" t="s">
        <v>5183</v>
      </c>
      <c r="D263" s="1015"/>
      <c r="E263" s="317">
        <v>101</v>
      </c>
      <c r="F263" s="317" t="s">
        <v>3009</v>
      </c>
      <c r="G263" s="356">
        <v>42695</v>
      </c>
      <c r="H263" s="359" t="s">
        <v>5184</v>
      </c>
      <c r="I263" s="361" t="s">
        <v>5185</v>
      </c>
      <c r="J263" s="362" t="s">
        <v>496</v>
      </c>
      <c r="K263" s="318"/>
      <c r="L263" s="362" t="s">
        <v>496</v>
      </c>
      <c r="M263" s="318"/>
      <c r="N263" s="364"/>
      <c r="O263" s="364"/>
      <c r="P263" s="364" t="s">
        <v>496</v>
      </c>
      <c r="Q263" s="319"/>
      <c r="R263" s="320"/>
    </row>
    <row r="264" spans="1:18" s="147" customFormat="1" ht="33.75" x14ac:dyDescent="0.2">
      <c r="A264" s="352">
        <v>146</v>
      </c>
      <c r="B264" s="353" t="s">
        <v>5186</v>
      </c>
      <c r="C264" s="349" t="s">
        <v>5187</v>
      </c>
      <c r="D264" s="349" t="s">
        <v>5188</v>
      </c>
      <c r="E264" s="317">
        <v>1875</v>
      </c>
      <c r="F264" s="317" t="s">
        <v>3009</v>
      </c>
      <c r="G264" s="356">
        <v>42698</v>
      </c>
      <c r="H264" s="359" t="s">
        <v>5189</v>
      </c>
      <c r="I264" s="361" t="s">
        <v>5190</v>
      </c>
      <c r="J264" s="362"/>
      <c r="K264" s="362" t="s">
        <v>496</v>
      </c>
      <c r="L264" s="362" t="s">
        <v>496</v>
      </c>
      <c r="M264" s="318"/>
      <c r="N264" s="364"/>
      <c r="O264" s="364"/>
      <c r="P264" s="364"/>
      <c r="Q264" s="319" t="s">
        <v>496</v>
      </c>
      <c r="R264" s="320"/>
    </row>
    <row r="265" spans="1:18" s="147" customFormat="1" ht="29.25" x14ac:dyDescent="0.2">
      <c r="A265" s="352">
        <v>147</v>
      </c>
      <c r="B265" s="353" t="s">
        <v>5191</v>
      </c>
      <c r="C265" s="349" t="s">
        <v>4625</v>
      </c>
      <c r="D265" s="349" t="s">
        <v>5026</v>
      </c>
      <c r="E265" s="317">
        <v>250</v>
      </c>
      <c r="F265" s="317" t="s">
        <v>3009</v>
      </c>
      <c r="G265" s="356">
        <v>42704</v>
      </c>
      <c r="H265" s="359" t="s">
        <v>5192</v>
      </c>
      <c r="I265" s="361" t="s">
        <v>5193</v>
      </c>
      <c r="J265" s="362" t="s">
        <v>496</v>
      </c>
      <c r="K265" s="318"/>
      <c r="L265" s="362" t="s">
        <v>496</v>
      </c>
      <c r="M265" s="318"/>
      <c r="N265" s="364" t="s">
        <v>496</v>
      </c>
      <c r="O265" s="364"/>
      <c r="P265" s="364"/>
      <c r="Q265" s="319"/>
      <c r="R265" s="320"/>
    </row>
    <row r="266" spans="1:18" s="147" customFormat="1" ht="19.5" x14ac:dyDescent="0.2">
      <c r="A266" s="352">
        <v>148</v>
      </c>
      <c r="B266" s="353" t="s">
        <v>5194</v>
      </c>
      <c r="C266" s="349" t="s">
        <v>2764</v>
      </c>
      <c r="D266" s="349" t="s">
        <v>5195</v>
      </c>
      <c r="E266" s="317">
        <v>2486</v>
      </c>
      <c r="F266" s="317" t="s">
        <v>3009</v>
      </c>
      <c r="G266" s="356">
        <v>42702</v>
      </c>
      <c r="H266" s="359" t="s">
        <v>5196</v>
      </c>
      <c r="I266" s="361" t="s">
        <v>5197</v>
      </c>
      <c r="J266" s="362" t="s">
        <v>496</v>
      </c>
      <c r="K266" s="318"/>
      <c r="L266" s="362" t="s">
        <v>496</v>
      </c>
      <c r="M266" s="318"/>
      <c r="N266" s="364"/>
      <c r="O266" s="364"/>
      <c r="P266" s="364"/>
      <c r="Q266" s="319" t="s">
        <v>496</v>
      </c>
      <c r="R266" s="320"/>
    </row>
    <row r="267" spans="1:18" s="147" customFormat="1" ht="22.5" x14ac:dyDescent="0.2">
      <c r="A267" s="352">
        <v>149</v>
      </c>
      <c r="B267" s="353" t="s">
        <v>5198</v>
      </c>
      <c r="C267" s="349" t="s">
        <v>2670</v>
      </c>
      <c r="D267" s="349" t="s">
        <v>5199</v>
      </c>
      <c r="E267" s="317">
        <v>120</v>
      </c>
      <c r="F267" s="317" t="s">
        <v>3009</v>
      </c>
      <c r="G267" s="356">
        <v>42702</v>
      </c>
      <c r="H267" s="359" t="s">
        <v>5196</v>
      </c>
      <c r="I267" s="361" t="s">
        <v>5200</v>
      </c>
      <c r="J267" s="362" t="s">
        <v>496</v>
      </c>
      <c r="K267" s="318"/>
      <c r="L267" s="362" t="s">
        <v>496</v>
      </c>
      <c r="M267" s="318"/>
      <c r="N267" s="364" t="s">
        <v>496</v>
      </c>
      <c r="O267" s="364"/>
      <c r="P267" s="364"/>
      <c r="Q267" s="319"/>
      <c r="R267" s="320"/>
    </row>
    <row r="268" spans="1:18" s="147" customFormat="1" ht="29.25" x14ac:dyDescent="0.2">
      <c r="A268" s="352">
        <v>150</v>
      </c>
      <c r="B268" s="353" t="s">
        <v>5201</v>
      </c>
      <c r="C268" s="349" t="s">
        <v>4583</v>
      </c>
      <c r="D268" s="349" t="s">
        <v>5244</v>
      </c>
      <c r="E268" s="317">
        <v>882.95</v>
      </c>
      <c r="F268" s="317" t="s">
        <v>5202</v>
      </c>
      <c r="G268" s="356">
        <v>42706</v>
      </c>
      <c r="H268" s="359" t="s">
        <v>4481</v>
      </c>
      <c r="I268" s="361" t="s">
        <v>5203</v>
      </c>
      <c r="J268" s="362" t="s">
        <v>496</v>
      </c>
      <c r="K268" s="318"/>
      <c r="L268" s="362" t="s">
        <v>496</v>
      </c>
      <c r="M268" s="318"/>
      <c r="N268" s="364" t="s">
        <v>496</v>
      </c>
      <c r="O268" s="364"/>
      <c r="P268" s="364"/>
      <c r="Q268" s="319"/>
      <c r="R268" s="320"/>
    </row>
    <row r="269" spans="1:18" s="147" customFormat="1" ht="45" x14ac:dyDescent="0.2">
      <c r="A269" s="352">
        <v>151</v>
      </c>
      <c r="B269" s="355" t="s">
        <v>5204</v>
      </c>
      <c r="C269" s="349" t="s">
        <v>5245</v>
      </c>
      <c r="D269" s="349" t="s">
        <v>5205</v>
      </c>
      <c r="E269" s="317">
        <v>565.28</v>
      </c>
      <c r="F269" s="317" t="s">
        <v>5202</v>
      </c>
      <c r="G269" s="356">
        <v>42723</v>
      </c>
      <c r="H269" s="359" t="s">
        <v>5206</v>
      </c>
      <c r="I269" s="361" t="s">
        <v>5207</v>
      </c>
      <c r="J269" s="364"/>
      <c r="K269" s="364" t="s">
        <v>496</v>
      </c>
      <c r="L269" s="364" t="s">
        <v>496</v>
      </c>
      <c r="M269" s="341"/>
      <c r="N269" s="364"/>
      <c r="O269" s="364"/>
      <c r="P269" s="364"/>
      <c r="Q269" s="319" t="s">
        <v>496</v>
      </c>
      <c r="R269" s="320" t="s">
        <v>6122</v>
      </c>
    </row>
    <row r="270" spans="1:18" s="291" customFormat="1" ht="45" x14ac:dyDescent="0.2">
      <c r="A270" s="328">
        <v>152</v>
      </c>
      <c r="B270" s="333" t="s">
        <v>5208</v>
      </c>
      <c r="C270" s="343" t="s">
        <v>4359</v>
      </c>
      <c r="D270" s="343" t="s">
        <v>3281</v>
      </c>
      <c r="E270" s="366">
        <v>101000</v>
      </c>
      <c r="F270" s="183" t="s">
        <v>2569</v>
      </c>
      <c r="G270" s="345">
        <v>42397</v>
      </c>
      <c r="H270" s="334" t="s">
        <v>4844</v>
      </c>
      <c r="I270" s="335" t="s">
        <v>4843</v>
      </c>
      <c r="J270" s="315" t="s">
        <v>496</v>
      </c>
      <c r="K270" s="367"/>
      <c r="L270" s="315" t="s">
        <v>496</v>
      </c>
      <c r="M270" s="367"/>
      <c r="N270" s="315" t="s">
        <v>496</v>
      </c>
      <c r="O270" s="333"/>
      <c r="P270" s="333"/>
      <c r="Q270" s="333"/>
      <c r="R270" s="373"/>
    </row>
    <row r="271" spans="1:18" s="291" customFormat="1" ht="34.5" thickBot="1" x14ac:dyDescent="0.25">
      <c r="A271" s="329">
        <v>153</v>
      </c>
      <c r="B271" s="292" t="s">
        <v>5209</v>
      </c>
      <c r="C271" s="344" t="s">
        <v>3807</v>
      </c>
      <c r="D271" s="344" t="s">
        <v>3808</v>
      </c>
      <c r="E271" s="368">
        <v>69000</v>
      </c>
      <c r="F271" s="186" t="s">
        <v>2612</v>
      </c>
      <c r="G271" s="346">
        <v>42551</v>
      </c>
      <c r="H271" s="187" t="s">
        <v>4842</v>
      </c>
      <c r="I271" s="330" t="s">
        <v>4841</v>
      </c>
      <c r="J271" s="322" t="s">
        <v>496</v>
      </c>
      <c r="K271" s="331"/>
      <c r="L271" s="322" t="s">
        <v>496</v>
      </c>
      <c r="M271" s="331"/>
      <c r="N271" s="322" t="s">
        <v>496</v>
      </c>
      <c r="O271" s="331"/>
      <c r="P271" s="332"/>
      <c r="Q271" s="292"/>
      <c r="R271" s="323"/>
    </row>
    <row r="272" spans="1:18" s="370" customFormat="1" ht="15.75" thickTop="1" x14ac:dyDescent="0.25">
      <c r="A272" s="293"/>
      <c r="B272" s="294"/>
      <c r="C272" s="295"/>
      <c r="D272" s="369"/>
      <c r="E272" s="296"/>
      <c r="F272" s="296"/>
      <c r="G272" s="296"/>
      <c r="H272" s="296" t="s">
        <v>5210</v>
      </c>
      <c r="I272" s="297"/>
      <c r="J272" s="298"/>
      <c r="K272" s="298"/>
      <c r="L272" s="298"/>
      <c r="M272" s="298"/>
      <c r="N272" s="299"/>
      <c r="O272" s="299"/>
      <c r="P272" s="299"/>
      <c r="Q272" s="299"/>
      <c r="R272" s="300"/>
    </row>
    <row r="273" spans="1:18" s="147" customFormat="1" x14ac:dyDescent="0.2">
      <c r="A273" s="289"/>
      <c r="B273" s="301"/>
      <c r="C273" s="290"/>
      <c r="D273" s="342"/>
      <c r="E273" s="302"/>
      <c r="F273" s="302"/>
      <c r="G273" s="303"/>
      <c r="H273" s="303"/>
      <c r="I273" s="304"/>
      <c r="J273" s="165"/>
      <c r="K273" s="165"/>
      <c r="L273" s="165"/>
      <c r="M273" s="165"/>
      <c r="N273" s="348"/>
      <c r="O273" s="348"/>
      <c r="P273" s="348"/>
      <c r="Q273" s="348"/>
      <c r="R273" s="300"/>
    </row>
    <row r="274" spans="1:18" s="147" customFormat="1" x14ac:dyDescent="0.2">
      <c r="A274" s="305"/>
      <c r="B274" s="165"/>
      <c r="C274" s="168"/>
      <c r="D274" s="342"/>
      <c r="E274" s="169"/>
      <c r="F274" s="164"/>
      <c r="G274" s="168"/>
      <c r="H274" s="168"/>
      <c r="I274" s="282"/>
      <c r="N274" s="148"/>
      <c r="O274" s="148"/>
      <c r="P274" s="148"/>
      <c r="Q274" s="148"/>
      <c r="R274" s="279"/>
    </row>
    <row r="275" spans="1:18" s="147" customFormat="1" x14ac:dyDescent="0.2">
      <c r="A275" s="305"/>
      <c r="B275" s="165"/>
      <c r="C275" s="168"/>
      <c r="D275" s="342"/>
      <c r="E275" s="169"/>
      <c r="F275" s="164"/>
      <c r="G275" s="168"/>
      <c r="H275" s="168"/>
      <c r="I275" s="282"/>
      <c r="N275" s="148"/>
      <c r="O275" s="148"/>
      <c r="P275" s="148"/>
      <c r="Q275" s="148"/>
      <c r="R275" s="279"/>
    </row>
    <row r="276" spans="1:18" s="147" customFormat="1" x14ac:dyDescent="0.2">
      <c r="A276" s="305"/>
      <c r="B276" s="165"/>
      <c r="C276" s="168"/>
      <c r="D276" s="342"/>
      <c r="E276" s="169"/>
      <c r="F276" s="164"/>
      <c r="G276" s="168"/>
      <c r="H276" s="168"/>
      <c r="I276" s="282"/>
      <c r="N276" s="148"/>
      <c r="O276" s="148"/>
      <c r="P276" s="148"/>
      <c r="Q276" s="148"/>
      <c r="R276" s="279"/>
    </row>
    <row r="277" spans="1:18" s="147" customFormat="1" x14ac:dyDescent="0.2">
      <c r="A277" s="305"/>
      <c r="B277" s="165"/>
      <c r="C277" s="168"/>
      <c r="D277" s="342"/>
      <c r="E277" s="169"/>
      <c r="F277" s="164"/>
      <c r="G277" s="168"/>
      <c r="H277" s="168"/>
      <c r="I277" s="282"/>
      <c r="N277" s="148"/>
      <c r="O277" s="148"/>
      <c r="P277" s="148"/>
      <c r="Q277" s="148"/>
      <c r="R277" s="279"/>
    </row>
    <row r="278" spans="1:18" s="147" customFormat="1" x14ac:dyDescent="0.2">
      <c r="A278" s="305"/>
      <c r="B278" s="165"/>
      <c r="C278" s="168"/>
      <c r="D278" s="342"/>
      <c r="E278" s="169"/>
      <c r="F278" s="164"/>
      <c r="G278" s="168"/>
      <c r="H278" s="168"/>
      <c r="I278" s="282"/>
      <c r="N278" s="148"/>
      <c r="O278" s="148"/>
      <c r="P278" s="148"/>
      <c r="Q278" s="148"/>
      <c r="R278" s="279"/>
    </row>
    <row r="279" spans="1:18" s="147" customFormat="1" x14ac:dyDescent="0.2">
      <c r="A279" s="305"/>
      <c r="B279" s="165"/>
      <c r="C279" s="168"/>
      <c r="D279" s="342"/>
      <c r="E279" s="169"/>
      <c r="F279" s="164"/>
      <c r="G279" s="168"/>
      <c r="H279" s="168"/>
      <c r="I279" s="282"/>
      <c r="N279" s="148"/>
      <c r="O279" s="148"/>
      <c r="P279" s="148"/>
      <c r="Q279" s="148"/>
      <c r="R279" s="279"/>
    </row>
    <row r="280" spans="1:18" s="147" customFormat="1" x14ac:dyDescent="0.2">
      <c r="A280" s="305"/>
      <c r="B280" s="165"/>
      <c r="C280" s="168"/>
      <c r="D280" s="342"/>
      <c r="E280" s="169"/>
      <c r="F280" s="164"/>
      <c r="G280" s="168"/>
      <c r="H280" s="168"/>
      <c r="I280" s="282"/>
      <c r="N280" s="148"/>
      <c r="O280" s="148"/>
      <c r="P280" s="148"/>
      <c r="Q280" s="148"/>
      <c r="R280" s="279"/>
    </row>
    <row r="281" spans="1:18" s="147" customFormat="1" x14ac:dyDescent="0.2">
      <c r="A281" s="305"/>
      <c r="B281" s="165"/>
      <c r="C281" s="168"/>
      <c r="D281" s="342"/>
      <c r="E281" s="169"/>
      <c r="F281" s="164"/>
      <c r="G281" s="168"/>
      <c r="H281" s="168"/>
      <c r="I281" s="282"/>
      <c r="N281" s="148"/>
      <c r="O281" s="148"/>
      <c r="P281" s="148"/>
      <c r="Q281" s="148"/>
      <c r="R281" s="279"/>
    </row>
    <row r="282" spans="1:18" s="147" customFormat="1" x14ac:dyDescent="0.2">
      <c r="A282" s="305"/>
      <c r="B282" s="165"/>
      <c r="C282" s="168"/>
      <c r="D282" s="342"/>
      <c r="E282" s="169"/>
      <c r="F282" s="164"/>
      <c r="G282" s="168"/>
      <c r="H282" s="168"/>
      <c r="I282" s="282"/>
      <c r="N282" s="148"/>
      <c r="O282" s="148"/>
      <c r="P282" s="148"/>
      <c r="Q282" s="148"/>
      <c r="R282" s="279"/>
    </row>
    <row r="283" spans="1:18" s="147" customFormat="1" x14ac:dyDescent="0.2">
      <c r="A283" s="305"/>
      <c r="B283" s="165"/>
      <c r="C283" s="168"/>
      <c r="D283" s="342"/>
      <c r="E283" s="169"/>
      <c r="F283" s="164"/>
      <c r="G283" s="168"/>
      <c r="H283" s="168"/>
      <c r="I283" s="282"/>
      <c r="N283" s="148"/>
      <c r="O283" s="148"/>
      <c r="P283" s="148"/>
      <c r="Q283" s="148"/>
      <c r="R283" s="279"/>
    </row>
    <row r="284" spans="1:18" s="147" customFormat="1" x14ac:dyDescent="0.2">
      <c r="A284" s="305"/>
      <c r="B284" s="165"/>
      <c r="C284" s="168"/>
      <c r="D284" s="342"/>
      <c r="E284" s="169"/>
      <c r="F284" s="164"/>
      <c r="G284" s="168"/>
      <c r="H284" s="168"/>
      <c r="I284" s="282"/>
      <c r="N284" s="148"/>
      <c r="O284" s="148"/>
      <c r="P284" s="148"/>
      <c r="Q284" s="148"/>
      <c r="R284" s="279"/>
    </row>
    <row r="285" spans="1:18" s="147" customFormat="1" x14ac:dyDescent="0.2">
      <c r="A285" s="305"/>
      <c r="B285" s="165"/>
      <c r="C285" s="168"/>
      <c r="D285" s="342"/>
      <c r="E285" s="169"/>
      <c r="F285" s="164"/>
      <c r="G285" s="168"/>
      <c r="H285" s="168"/>
      <c r="I285" s="282"/>
      <c r="N285" s="148"/>
      <c r="O285" s="148"/>
      <c r="P285" s="148"/>
      <c r="Q285" s="148"/>
      <c r="R285" s="279"/>
    </row>
    <row r="286" spans="1:18" s="147" customFormat="1" x14ac:dyDescent="0.2">
      <c r="A286" s="305"/>
      <c r="B286" s="165"/>
      <c r="C286" s="168"/>
      <c r="D286" s="342"/>
      <c r="E286" s="169"/>
      <c r="F286" s="164"/>
      <c r="G286" s="168"/>
      <c r="H286" s="168"/>
      <c r="I286" s="282"/>
      <c r="N286" s="148"/>
      <c r="O286" s="148"/>
      <c r="P286" s="148"/>
      <c r="Q286" s="148"/>
      <c r="R286" s="279"/>
    </row>
    <row r="287" spans="1:18" s="147" customFormat="1" x14ac:dyDescent="0.2">
      <c r="A287" s="305"/>
      <c r="B287" s="165"/>
      <c r="C287" s="168"/>
      <c r="D287" s="342"/>
      <c r="E287" s="169"/>
      <c r="F287" s="164"/>
      <c r="G287" s="168"/>
      <c r="H287" s="168"/>
      <c r="I287" s="282"/>
      <c r="N287" s="148"/>
      <c r="O287" s="148"/>
      <c r="P287" s="148"/>
      <c r="Q287" s="148"/>
      <c r="R287" s="279"/>
    </row>
    <row r="288" spans="1:18" s="147" customFormat="1" x14ac:dyDescent="0.2">
      <c r="A288" s="305"/>
      <c r="B288" s="165"/>
      <c r="C288" s="168"/>
      <c r="D288" s="342"/>
      <c r="E288" s="169"/>
      <c r="F288" s="164"/>
      <c r="G288" s="168"/>
      <c r="H288" s="168"/>
      <c r="I288" s="282"/>
      <c r="N288" s="148"/>
      <c r="O288" s="148"/>
      <c r="P288" s="148"/>
      <c r="Q288" s="148"/>
      <c r="R288" s="279"/>
    </row>
    <row r="289" spans="1:18" s="147" customFormat="1" x14ac:dyDescent="0.2">
      <c r="A289" s="305"/>
      <c r="B289" s="165"/>
      <c r="C289" s="168"/>
      <c r="D289" s="342"/>
      <c r="E289" s="169"/>
      <c r="F289" s="164"/>
      <c r="G289" s="168"/>
      <c r="H289" s="168"/>
      <c r="I289" s="282"/>
      <c r="N289" s="148"/>
      <c r="O289" s="148"/>
      <c r="P289" s="148"/>
      <c r="Q289" s="148"/>
      <c r="R289" s="279"/>
    </row>
    <row r="290" spans="1:18" s="147" customFormat="1" x14ac:dyDescent="0.2">
      <c r="A290" s="305"/>
      <c r="B290" s="165"/>
      <c r="C290" s="168"/>
      <c r="D290" s="342"/>
      <c r="E290" s="169"/>
      <c r="F290" s="164"/>
      <c r="G290" s="168"/>
      <c r="H290" s="168"/>
      <c r="I290" s="282"/>
      <c r="N290" s="148"/>
      <c r="O290" s="148"/>
      <c r="P290" s="148"/>
      <c r="Q290" s="148"/>
      <c r="R290" s="279"/>
    </row>
    <row r="291" spans="1:18" s="147" customFormat="1" x14ac:dyDescent="0.2">
      <c r="A291" s="305"/>
      <c r="B291" s="165"/>
      <c r="C291" s="168"/>
      <c r="D291" s="342"/>
      <c r="E291" s="169"/>
      <c r="F291" s="164"/>
      <c r="G291" s="168"/>
      <c r="H291" s="168"/>
      <c r="I291" s="282"/>
      <c r="N291" s="148"/>
      <c r="O291" s="148"/>
      <c r="P291" s="148"/>
      <c r="Q291" s="148"/>
      <c r="R291" s="279"/>
    </row>
    <row r="292" spans="1:18" s="147" customFormat="1" x14ac:dyDescent="0.2">
      <c r="A292" s="305"/>
      <c r="B292" s="165"/>
      <c r="C292" s="168"/>
      <c r="D292" s="342"/>
      <c r="E292" s="169"/>
      <c r="F292" s="164"/>
      <c r="G292" s="168"/>
      <c r="H292" s="168"/>
      <c r="I292" s="282"/>
      <c r="N292" s="148"/>
      <c r="O292" s="148"/>
      <c r="P292" s="148"/>
      <c r="Q292" s="148"/>
      <c r="R292" s="279"/>
    </row>
    <row r="293" spans="1:18" s="147" customFormat="1" x14ac:dyDescent="0.2">
      <c r="A293" s="305"/>
      <c r="B293" s="165"/>
      <c r="C293" s="168"/>
      <c r="D293" s="342"/>
      <c r="E293" s="169"/>
      <c r="F293" s="164"/>
      <c r="G293" s="168"/>
      <c r="H293" s="168"/>
      <c r="I293" s="282"/>
      <c r="N293" s="148"/>
      <c r="O293" s="148"/>
      <c r="P293" s="148"/>
      <c r="Q293" s="148"/>
      <c r="R293" s="279"/>
    </row>
    <row r="294" spans="1:18" s="147" customFormat="1" x14ac:dyDescent="0.2">
      <c r="A294" s="305"/>
      <c r="B294" s="165"/>
      <c r="C294" s="168"/>
      <c r="D294" s="342"/>
      <c r="E294" s="169"/>
      <c r="F294" s="164"/>
      <c r="G294" s="168"/>
      <c r="H294" s="168"/>
      <c r="I294" s="282"/>
      <c r="N294" s="148"/>
      <c r="O294" s="148"/>
      <c r="P294" s="148"/>
      <c r="Q294" s="148"/>
      <c r="R294" s="279"/>
    </row>
    <row r="295" spans="1:18" s="147" customFormat="1" x14ac:dyDescent="0.2">
      <c r="A295" s="305"/>
      <c r="B295" s="165"/>
      <c r="C295" s="168"/>
      <c r="D295" s="342"/>
      <c r="E295" s="169"/>
      <c r="F295" s="164"/>
      <c r="G295" s="168"/>
      <c r="H295" s="168"/>
      <c r="I295" s="282"/>
      <c r="N295" s="148"/>
      <c r="O295" s="148"/>
      <c r="P295" s="148"/>
      <c r="Q295" s="148"/>
      <c r="R295" s="279"/>
    </row>
    <row r="296" spans="1:18" s="147" customFormat="1" x14ac:dyDescent="0.2">
      <c r="A296" s="305"/>
      <c r="B296" s="165"/>
      <c r="C296" s="168"/>
      <c r="D296" s="342"/>
      <c r="E296" s="169"/>
      <c r="F296" s="164"/>
      <c r="G296" s="168"/>
      <c r="H296" s="168"/>
      <c r="I296" s="282"/>
      <c r="N296" s="148"/>
      <c r="O296" s="148"/>
      <c r="P296" s="148"/>
      <c r="Q296" s="148"/>
      <c r="R296" s="279"/>
    </row>
    <row r="297" spans="1:18" s="147" customFormat="1" x14ac:dyDescent="0.2">
      <c r="A297" s="305"/>
      <c r="B297" s="165"/>
      <c r="C297" s="168"/>
      <c r="D297" s="342"/>
      <c r="E297" s="169"/>
      <c r="F297" s="164"/>
      <c r="G297" s="168"/>
      <c r="H297" s="168"/>
      <c r="I297" s="282"/>
      <c r="N297" s="148"/>
      <c r="O297" s="148"/>
      <c r="P297" s="148"/>
      <c r="Q297" s="148"/>
      <c r="R297" s="279"/>
    </row>
    <row r="298" spans="1:18" s="147" customFormat="1" x14ac:dyDescent="0.2">
      <c r="A298" s="305"/>
      <c r="B298" s="165"/>
      <c r="C298" s="168"/>
      <c r="D298" s="342"/>
      <c r="E298" s="169"/>
      <c r="F298" s="164"/>
      <c r="G298" s="168"/>
      <c r="H298" s="168"/>
      <c r="I298" s="282"/>
      <c r="N298" s="148"/>
      <c r="O298" s="148"/>
      <c r="P298" s="148"/>
      <c r="Q298" s="148"/>
      <c r="R298" s="279"/>
    </row>
    <row r="299" spans="1:18" s="147" customFormat="1" x14ac:dyDescent="0.2">
      <c r="A299" s="305"/>
      <c r="B299" s="165"/>
      <c r="C299" s="168"/>
      <c r="D299" s="342"/>
      <c r="E299" s="169"/>
      <c r="F299" s="164"/>
      <c r="G299" s="168"/>
      <c r="H299" s="168"/>
      <c r="I299" s="282"/>
      <c r="N299" s="148"/>
      <c r="O299" s="148"/>
      <c r="P299" s="148"/>
      <c r="Q299" s="148"/>
      <c r="R299" s="279"/>
    </row>
    <row r="300" spans="1:18" s="147" customFormat="1" x14ac:dyDescent="0.2">
      <c r="A300" s="305"/>
      <c r="B300" s="165"/>
      <c r="C300" s="168"/>
      <c r="D300" s="342"/>
      <c r="E300" s="169"/>
      <c r="F300" s="164"/>
      <c r="G300" s="168"/>
      <c r="H300" s="168"/>
      <c r="I300" s="282"/>
      <c r="N300" s="148"/>
      <c r="O300" s="148"/>
      <c r="P300" s="148"/>
      <c r="Q300" s="148"/>
      <c r="R300" s="279"/>
    </row>
    <row r="301" spans="1:18" s="147" customFormat="1" x14ac:dyDescent="0.2">
      <c r="A301" s="305"/>
      <c r="B301" s="165"/>
      <c r="C301" s="168"/>
      <c r="D301" s="342"/>
      <c r="E301" s="169"/>
      <c r="F301" s="164"/>
      <c r="G301" s="168"/>
      <c r="H301" s="168"/>
      <c r="I301" s="282"/>
      <c r="N301" s="148"/>
      <c r="O301" s="148"/>
      <c r="P301" s="148"/>
      <c r="Q301" s="148"/>
      <c r="R301" s="279"/>
    </row>
    <row r="302" spans="1:18" s="147" customFormat="1" x14ac:dyDescent="0.2">
      <c r="A302" s="305"/>
      <c r="B302" s="165"/>
      <c r="C302" s="168"/>
      <c r="D302" s="342"/>
      <c r="E302" s="169"/>
      <c r="F302" s="164"/>
      <c r="G302" s="168"/>
      <c r="H302" s="168"/>
      <c r="I302" s="282"/>
      <c r="N302" s="148"/>
      <c r="O302" s="148"/>
      <c r="P302" s="148"/>
      <c r="Q302" s="148"/>
      <c r="R302" s="279"/>
    </row>
    <row r="303" spans="1:18" s="147" customFormat="1" x14ac:dyDescent="0.2">
      <c r="A303" s="305"/>
      <c r="B303" s="165"/>
      <c r="C303" s="168"/>
      <c r="D303" s="342"/>
      <c r="E303" s="169"/>
      <c r="F303" s="164"/>
      <c r="G303" s="168"/>
      <c r="H303" s="168"/>
      <c r="I303" s="282"/>
      <c r="N303" s="148"/>
      <c r="O303" s="148"/>
      <c r="P303" s="148"/>
      <c r="Q303" s="148"/>
      <c r="R303" s="279"/>
    </row>
    <row r="304" spans="1:18" s="147" customFormat="1" x14ac:dyDescent="0.2">
      <c r="A304" s="305"/>
      <c r="B304" s="165"/>
      <c r="C304" s="168"/>
      <c r="D304" s="342"/>
      <c r="E304" s="169"/>
      <c r="F304" s="164"/>
      <c r="G304" s="168"/>
      <c r="H304" s="168"/>
      <c r="I304" s="282"/>
      <c r="N304" s="148"/>
      <c r="O304" s="148"/>
      <c r="P304" s="148"/>
      <c r="Q304" s="148"/>
      <c r="R304" s="279"/>
    </row>
    <row r="305" spans="1:18" s="147" customFormat="1" x14ac:dyDescent="0.2">
      <c r="A305" s="305"/>
      <c r="B305" s="165"/>
      <c r="C305" s="168"/>
      <c r="D305" s="342"/>
      <c r="E305" s="169"/>
      <c r="F305" s="164"/>
      <c r="G305" s="168"/>
      <c r="H305" s="168"/>
      <c r="I305" s="282"/>
      <c r="N305" s="148"/>
      <c r="O305" s="148"/>
      <c r="P305" s="148"/>
      <c r="Q305" s="148"/>
      <c r="R305" s="279"/>
    </row>
    <row r="306" spans="1:18" s="147" customFormat="1" x14ac:dyDescent="0.2">
      <c r="A306" s="305"/>
      <c r="B306" s="165"/>
      <c r="C306" s="168"/>
      <c r="D306" s="342"/>
      <c r="E306" s="169"/>
      <c r="F306" s="164"/>
      <c r="G306" s="168"/>
      <c r="H306" s="168"/>
      <c r="I306" s="282"/>
      <c r="N306" s="148"/>
      <c r="O306" s="148"/>
      <c r="P306" s="148"/>
      <c r="Q306" s="148"/>
      <c r="R306" s="279"/>
    </row>
    <row r="307" spans="1:18" s="147" customFormat="1" x14ac:dyDescent="0.2">
      <c r="A307" s="305"/>
      <c r="B307" s="165"/>
      <c r="C307" s="168"/>
      <c r="D307" s="342"/>
      <c r="E307" s="169"/>
      <c r="F307" s="164"/>
      <c r="G307" s="168"/>
      <c r="H307" s="168"/>
      <c r="I307" s="282"/>
      <c r="N307" s="148"/>
      <c r="O307" s="148"/>
      <c r="P307" s="148"/>
      <c r="Q307" s="148"/>
      <c r="R307" s="279"/>
    </row>
    <row r="308" spans="1:18" s="147" customFormat="1" x14ac:dyDescent="0.2">
      <c r="A308" s="305"/>
      <c r="B308" s="165"/>
      <c r="C308" s="168"/>
      <c r="D308" s="342"/>
      <c r="E308" s="169"/>
      <c r="F308" s="164"/>
      <c r="G308" s="168"/>
      <c r="H308" s="168"/>
      <c r="I308" s="282"/>
      <c r="N308" s="148"/>
      <c r="O308" s="148"/>
      <c r="P308" s="148"/>
      <c r="Q308" s="148"/>
      <c r="R308" s="279"/>
    </row>
    <row r="309" spans="1:18" s="147" customFormat="1" x14ac:dyDescent="0.2">
      <c r="A309" s="305"/>
      <c r="B309" s="165"/>
      <c r="C309" s="168"/>
      <c r="D309" s="342"/>
      <c r="E309" s="169"/>
      <c r="F309" s="164"/>
      <c r="G309" s="168"/>
      <c r="H309" s="168"/>
      <c r="I309" s="282"/>
      <c r="N309" s="148"/>
      <c r="O309" s="148"/>
      <c r="P309" s="148"/>
      <c r="Q309" s="148"/>
      <c r="R309" s="279"/>
    </row>
    <row r="310" spans="1:18" s="147" customFormat="1" x14ac:dyDescent="0.2">
      <c r="A310" s="305"/>
      <c r="B310" s="165"/>
      <c r="C310" s="168"/>
      <c r="D310" s="342"/>
      <c r="E310" s="169"/>
      <c r="F310" s="164"/>
      <c r="G310" s="168"/>
      <c r="H310" s="168"/>
      <c r="I310" s="282"/>
      <c r="N310" s="148"/>
      <c r="O310" s="148"/>
      <c r="P310" s="148"/>
      <c r="Q310" s="148"/>
      <c r="R310" s="279"/>
    </row>
    <row r="311" spans="1:18" s="147" customFormat="1" x14ac:dyDescent="0.2">
      <c r="A311" s="305"/>
      <c r="B311" s="165"/>
      <c r="C311" s="168"/>
      <c r="D311" s="342"/>
      <c r="E311" s="169"/>
      <c r="F311" s="164"/>
      <c r="G311" s="168"/>
      <c r="H311" s="168"/>
      <c r="I311" s="282"/>
      <c r="N311" s="148"/>
      <c r="O311" s="148"/>
      <c r="P311" s="148"/>
      <c r="Q311" s="148"/>
      <c r="R311" s="279"/>
    </row>
    <row r="312" spans="1:18" s="147" customFormat="1" x14ac:dyDescent="0.2">
      <c r="A312" s="305"/>
      <c r="B312" s="165"/>
      <c r="C312" s="168"/>
      <c r="D312" s="342"/>
      <c r="E312" s="169"/>
      <c r="F312" s="164"/>
      <c r="G312" s="168"/>
      <c r="H312" s="168"/>
      <c r="I312" s="282"/>
      <c r="N312" s="148"/>
      <c r="O312" s="148"/>
      <c r="P312" s="148"/>
      <c r="Q312" s="148"/>
      <c r="R312" s="279"/>
    </row>
    <row r="313" spans="1:18" s="147" customFormat="1" x14ac:dyDescent="0.2">
      <c r="A313" s="305"/>
      <c r="B313" s="165"/>
      <c r="C313" s="168"/>
      <c r="D313" s="342"/>
      <c r="E313" s="169"/>
      <c r="F313" s="164"/>
      <c r="G313" s="168"/>
      <c r="H313" s="168"/>
      <c r="I313" s="282"/>
      <c r="N313" s="148"/>
      <c r="O313" s="148"/>
      <c r="P313" s="148"/>
      <c r="Q313" s="148"/>
      <c r="R313" s="279"/>
    </row>
    <row r="314" spans="1:18" s="147" customFormat="1" x14ac:dyDescent="0.2">
      <c r="A314" s="305"/>
      <c r="B314" s="165"/>
      <c r="C314" s="168"/>
      <c r="D314" s="342"/>
      <c r="E314" s="169"/>
      <c r="F314" s="164"/>
      <c r="G314" s="168"/>
      <c r="H314" s="168"/>
      <c r="I314" s="282"/>
      <c r="N314" s="148"/>
      <c r="O314" s="148"/>
      <c r="P314" s="148"/>
      <c r="Q314" s="148"/>
      <c r="R314" s="279"/>
    </row>
    <row r="315" spans="1:18" s="147" customFormat="1" x14ac:dyDescent="0.2">
      <c r="A315" s="305"/>
      <c r="B315" s="165"/>
      <c r="C315" s="168"/>
      <c r="D315" s="342"/>
      <c r="E315" s="169"/>
      <c r="F315" s="164"/>
      <c r="G315" s="168"/>
      <c r="H315" s="168"/>
      <c r="I315" s="282"/>
      <c r="N315" s="148"/>
      <c r="O315" s="148"/>
      <c r="P315" s="148"/>
      <c r="Q315" s="148"/>
      <c r="R315" s="279"/>
    </row>
    <row r="316" spans="1:18" s="147" customFormat="1" x14ac:dyDescent="0.2">
      <c r="A316" s="305"/>
      <c r="B316" s="165"/>
      <c r="C316" s="168"/>
      <c r="D316" s="342"/>
      <c r="E316" s="169"/>
      <c r="F316" s="164"/>
      <c r="G316" s="168"/>
      <c r="H316" s="168"/>
      <c r="I316" s="282"/>
      <c r="N316" s="148"/>
      <c r="O316" s="148"/>
      <c r="P316" s="148"/>
      <c r="Q316" s="148"/>
      <c r="R316" s="279"/>
    </row>
    <row r="317" spans="1:18" s="147" customFormat="1" x14ac:dyDescent="0.2">
      <c r="A317" s="305"/>
      <c r="B317" s="165"/>
      <c r="C317" s="168"/>
      <c r="D317" s="342"/>
      <c r="E317" s="169"/>
      <c r="F317" s="164"/>
      <c r="G317" s="168"/>
      <c r="H317" s="168"/>
      <c r="I317" s="282"/>
      <c r="N317" s="148"/>
      <c r="O317" s="148"/>
      <c r="P317" s="148"/>
      <c r="Q317" s="148"/>
      <c r="R317" s="279"/>
    </row>
    <row r="318" spans="1:18" s="147" customFormat="1" x14ac:dyDescent="0.2">
      <c r="A318" s="305"/>
      <c r="B318" s="165"/>
      <c r="C318" s="168"/>
      <c r="D318" s="342"/>
      <c r="E318" s="169"/>
      <c r="F318" s="164"/>
      <c r="G318" s="168"/>
      <c r="H318" s="168"/>
      <c r="I318" s="282"/>
      <c r="N318" s="148"/>
      <c r="O318" s="148"/>
      <c r="P318" s="148"/>
      <c r="Q318" s="148"/>
      <c r="R318" s="279"/>
    </row>
    <row r="319" spans="1:18" s="147" customFormat="1" x14ac:dyDescent="0.2">
      <c r="A319" s="305"/>
      <c r="B319" s="165"/>
      <c r="C319" s="168"/>
      <c r="D319" s="342"/>
      <c r="E319" s="169"/>
      <c r="F319" s="164"/>
      <c r="G319" s="168"/>
      <c r="H319" s="168"/>
      <c r="I319" s="282"/>
      <c r="N319" s="148"/>
      <c r="O319" s="148"/>
      <c r="P319" s="148"/>
      <c r="Q319" s="148"/>
      <c r="R319" s="279"/>
    </row>
    <row r="320" spans="1:18" s="147" customFormat="1" x14ac:dyDescent="0.2">
      <c r="A320" s="305"/>
      <c r="B320" s="165"/>
      <c r="C320" s="168"/>
      <c r="D320" s="342"/>
      <c r="E320" s="169"/>
      <c r="F320" s="164"/>
      <c r="G320" s="168"/>
      <c r="H320" s="168"/>
      <c r="I320" s="282"/>
      <c r="N320" s="148"/>
      <c r="O320" s="148"/>
      <c r="P320" s="148"/>
      <c r="Q320" s="148"/>
      <c r="R320" s="279"/>
    </row>
    <row r="321" spans="1:18" s="147" customFormat="1" x14ac:dyDescent="0.2">
      <c r="A321" s="305"/>
      <c r="B321" s="165"/>
      <c r="C321" s="168"/>
      <c r="D321" s="342"/>
      <c r="E321" s="169"/>
      <c r="F321" s="164"/>
      <c r="G321" s="168"/>
      <c r="H321" s="168"/>
      <c r="I321" s="282"/>
      <c r="N321" s="148"/>
      <c r="O321" s="148"/>
      <c r="P321" s="148"/>
      <c r="Q321" s="148"/>
      <c r="R321" s="279"/>
    </row>
    <row r="322" spans="1:18" s="147" customFormat="1" x14ac:dyDescent="0.2">
      <c r="A322" s="305"/>
      <c r="B322" s="165"/>
      <c r="C322" s="168"/>
      <c r="D322" s="342"/>
      <c r="E322" s="169"/>
      <c r="F322" s="164"/>
      <c r="G322" s="168"/>
      <c r="H322" s="168"/>
      <c r="I322" s="282"/>
      <c r="N322" s="148"/>
      <c r="O322" s="148"/>
      <c r="P322" s="148"/>
      <c r="Q322" s="148"/>
      <c r="R322" s="279"/>
    </row>
    <row r="323" spans="1:18" s="147" customFormat="1" x14ac:dyDescent="0.2">
      <c r="A323" s="305"/>
      <c r="B323" s="165"/>
      <c r="C323" s="168"/>
      <c r="D323" s="342"/>
      <c r="E323" s="169"/>
      <c r="F323" s="164"/>
      <c r="G323" s="168"/>
      <c r="H323" s="168"/>
      <c r="I323" s="282"/>
      <c r="N323" s="148"/>
      <c r="O323" s="148"/>
      <c r="P323" s="148"/>
      <c r="Q323" s="148"/>
      <c r="R323" s="279"/>
    </row>
    <row r="324" spans="1:18" s="147" customFormat="1" x14ac:dyDescent="0.2">
      <c r="A324" s="305"/>
      <c r="B324" s="165"/>
      <c r="C324" s="168"/>
      <c r="D324" s="342"/>
      <c r="E324" s="169"/>
      <c r="F324" s="164"/>
      <c r="G324" s="168"/>
      <c r="H324" s="168"/>
      <c r="I324" s="282"/>
      <c r="N324" s="148"/>
      <c r="O324" s="148"/>
      <c r="P324" s="148"/>
      <c r="Q324" s="148"/>
      <c r="R324" s="279"/>
    </row>
    <row r="325" spans="1:18" s="147" customFormat="1" x14ac:dyDescent="0.2">
      <c r="A325" s="305"/>
      <c r="B325" s="165"/>
      <c r="C325" s="168"/>
      <c r="D325" s="342"/>
      <c r="E325" s="169"/>
      <c r="F325" s="164"/>
      <c r="G325" s="168"/>
      <c r="H325" s="168"/>
      <c r="I325" s="282"/>
      <c r="N325" s="148"/>
      <c r="O325" s="148"/>
      <c r="P325" s="148"/>
      <c r="Q325" s="148"/>
      <c r="R325" s="279"/>
    </row>
    <row r="326" spans="1:18" s="147" customFormat="1" x14ac:dyDescent="0.2">
      <c r="A326" s="305"/>
      <c r="B326" s="165"/>
      <c r="C326" s="168"/>
      <c r="D326" s="342"/>
      <c r="E326" s="169"/>
      <c r="F326" s="164"/>
      <c r="G326" s="168"/>
      <c r="H326" s="168"/>
      <c r="I326" s="282"/>
      <c r="N326" s="148"/>
      <c r="O326" s="148"/>
      <c r="P326" s="148"/>
      <c r="Q326" s="148"/>
      <c r="R326" s="279"/>
    </row>
    <row r="327" spans="1:18" s="147" customFormat="1" x14ac:dyDescent="0.2">
      <c r="A327" s="305"/>
      <c r="B327" s="165"/>
      <c r="C327" s="168"/>
      <c r="D327" s="342"/>
      <c r="E327" s="169"/>
      <c r="F327" s="164"/>
      <c r="G327" s="168"/>
      <c r="H327" s="168"/>
      <c r="I327" s="282"/>
      <c r="N327" s="148"/>
      <c r="O327" s="148"/>
      <c r="P327" s="148"/>
      <c r="Q327" s="148"/>
      <c r="R327" s="279"/>
    </row>
    <row r="328" spans="1:18" s="147" customFormat="1" x14ac:dyDescent="0.2">
      <c r="A328" s="305"/>
      <c r="B328" s="165"/>
      <c r="C328" s="168"/>
      <c r="D328" s="342"/>
      <c r="E328" s="169"/>
      <c r="F328" s="164"/>
      <c r="G328" s="168"/>
      <c r="H328" s="168"/>
      <c r="I328" s="282"/>
      <c r="N328" s="148"/>
      <c r="O328" s="148"/>
      <c r="P328" s="148"/>
      <c r="Q328" s="148"/>
      <c r="R328" s="279"/>
    </row>
    <row r="329" spans="1:18" s="147" customFormat="1" x14ac:dyDescent="0.2">
      <c r="A329" s="305"/>
      <c r="B329" s="165"/>
      <c r="C329" s="168"/>
      <c r="D329" s="342"/>
      <c r="E329" s="169"/>
      <c r="F329" s="164"/>
      <c r="G329" s="168"/>
      <c r="H329" s="168"/>
      <c r="I329" s="282"/>
      <c r="N329" s="148"/>
      <c r="O329" s="148"/>
      <c r="P329" s="148"/>
      <c r="Q329" s="148"/>
      <c r="R329" s="279"/>
    </row>
    <row r="330" spans="1:18" s="147" customFormat="1" x14ac:dyDescent="0.2">
      <c r="A330" s="305"/>
      <c r="B330" s="165"/>
      <c r="C330" s="168"/>
      <c r="D330" s="342"/>
      <c r="E330" s="169"/>
      <c r="F330" s="164"/>
      <c r="G330" s="168"/>
      <c r="H330" s="168"/>
      <c r="I330" s="282"/>
      <c r="N330" s="148"/>
      <c r="O330" s="148"/>
      <c r="P330" s="148"/>
      <c r="Q330" s="148"/>
      <c r="R330" s="279"/>
    </row>
    <row r="331" spans="1:18" s="147" customFormat="1" x14ac:dyDescent="0.2">
      <c r="A331" s="305"/>
      <c r="B331" s="165"/>
      <c r="C331" s="168"/>
      <c r="D331" s="342"/>
      <c r="E331" s="169"/>
      <c r="F331" s="164"/>
      <c r="G331" s="168"/>
      <c r="H331" s="168"/>
      <c r="I331" s="282"/>
      <c r="N331" s="148"/>
      <c r="O331" s="148"/>
      <c r="P331" s="148"/>
      <c r="Q331" s="148"/>
      <c r="R331" s="279"/>
    </row>
    <row r="332" spans="1:18" s="147" customFormat="1" x14ac:dyDescent="0.2">
      <c r="A332" s="305"/>
      <c r="B332" s="165"/>
      <c r="C332" s="168"/>
      <c r="D332" s="342"/>
      <c r="E332" s="169"/>
      <c r="F332" s="164"/>
      <c r="G332" s="168"/>
      <c r="H332" s="168"/>
      <c r="I332" s="282"/>
      <c r="N332" s="148"/>
      <c r="O332" s="148"/>
      <c r="P332" s="148"/>
      <c r="Q332" s="148"/>
      <c r="R332" s="279"/>
    </row>
    <row r="333" spans="1:18" s="147" customFormat="1" x14ac:dyDescent="0.2">
      <c r="A333" s="305"/>
      <c r="B333" s="165"/>
      <c r="C333" s="168"/>
      <c r="D333" s="342"/>
      <c r="E333" s="169"/>
      <c r="F333" s="164"/>
      <c r="G333" s="168"/>
      <c r="H333" s="168"/>
      <c r="I333" s="282"/>
      <c r="N333" s="148"/>
      <c r="O333" s="148"/>
      <c r="P333" s="148"/>
      <c r="Q333" s="148"/>
      <c r="R333" s="279"/>
    </row>
    <row r="334" spans="1:18" s="147" customFormat="1" x14ac:dyDescent="0.2">
      <c r="A334" s="305"/>
      <c r="B334" s="165"/>
      <c r="C334" s="168"/>
      <c r="D334" s="342"/>
      <c r="E334" s="169"/>
      <c r="F334" s="164"/>
      <c r="G334" s="168"/>
      <c r="H334" s="168"/>
      <c r="I334" s="282"/>
      <c r="N334" s="148"/>
      <c r="O334" s="148"/>
      <c r="P334" s="148"/>
      <c r="Q334" s="148"/>
      <c r="R334" s="279"/>
    </row>
    <row r="335" spans="1:18" s="147" customFormat="1" x14ac:dyDescent="0.2">
      <c r="A335" s="305"/>
      <c r="B335" s="165"/>
      <c r="C335" s="168"/>
      <c r="D335" s="342"/>
      <c r="E335" s="169"/>
      <c r="F335" s="164"/>
      <c r="G335" s="168"/>
      <c r="H335" s="168"/>
      <c r="I335" s="282"/>
      <c r="N335" s="148"/>
      <c r="O335" s="148"/>
      <c r="P335" s="148"/>
      <c r="Q335" s="148"/>
      <c r="R335" s="279"/>
    </row>
    <row r="336" spans="1:18" s="147" customFormat="1" x14ac:dyDescent="0.2">
      <c r="A336" s="305"/>
      <c r="B336" s="165"/>
      <c r="C336" s="168"/>
      <c r="D336" s="342"/>
      <c r="E336" s="169"/>
      <c r="F336" s="164"/>
      <c r="G336" s="168"/>
      <c r="H336" s="168"/>
      <c r="I336" s="282"/>
      <c r="N336" s="148"/>
      <c r="O336" s="148"/>
      <c r="P336" s="148"/>
      <c r="Q336" s="148"/>
      <c r="R336" s="279"/>
    </row>
    <row r="337" spans="1:18" s="147" customFormat="1" x14ac:dyDescent="0.2">
      <c r="A337" s="305"/>
      <c r="B337" s="165"/>
      <c r="C337" s="168"/>
      <c r="D337" s="342"/>
      <c r="E337" s="169"/>
      <c r="F337" s="164"/>
      <c r="G337" s="168"/>
      <c r="H337" s="168"/>
      <c r="I337" s="282"/>
      <c r="N337" s="148"/>
      <c r="O337" s="148"/>
      <c r="P337" s="148"/>
      <c r="Q337" s="148"/>
      <c r="R337" s="279"/>
    </row>
    <row r="338" spans="1:18" s="147" customFormat="1" x14ac:dyDescent="0.2">
      <c r="A338" s="305"/>
      <c r="B338" s="165"/>
      <c r="C338" s="168"/>
      <c r="D338" s="342"/>
      <c r="E338" s="169"/>
      <c r="F338" s="164"/>
      <c r="G338" s="168"/>
      <c r="H338" s="168"/>
      <c r="I338" s="282"/>
      <c r="N338" s="148"/>
      <c r="O338" s="148"/>
      <c r="P338" s="148"/>
      <c r="Q338" s="148"/>
      <c r="R338" s="279"/>
    </row>
    <row r="339" spans="1:18" s="147" customFormat="1" x14ac:dyDescent="0.2">
      <c r="A339" s="305"/>
      <c r="B339" s="165"/>
      <c r="C339" s="168"/>
      <c r="D339" s="342"/>
      <c r="E339" s="169"/>
      <c r="F339" s="164"/>
      <c r="G339" s="168"/>
      <c r="H339" s="168"/>
      <c r="I339" s="282"/>
      <c r="N339" s="148"/>
      <c r="O339" s="148"/>
      <c r="P339" s="148"/>
      <c r="Q339" s="148"/>
      <c r="R339" s="279"/>
    </row>
    <row r="340" spans="1:18" s="147" customFormat="1" x14ac:dyDescent="0.2">
      <c r="A340" s="305"/>
      <c r="B340" s="165"/>
      <c r="C340" s="168"/>
      <c r="D340" s="342"/>
      <c r="E340" s="169"/>
      <c r="F340" s="164"/>
      <c r="G340" s="168"/>
      <c r="H340" s="168"/>
      <c r="I340" s="282"/>
      <c r="N340" s="148"/>
      <c r="O340" s="148"/>
      <c r="P340" s="148"/>
      <c r="Q340" s="148"/>
      <c r="R340" s="279"/>
    </row>
    <row r="341" spans="1:18" s="147" customFormat="1" x14ac:dyDescent="0.2">
      <c r="A341" s="305"/>
      <c r="B341" s="165"/>
      <c r="C341" s="168"/>
      <c r="D341" s="342"/>
      <c r="E341" s="169"/>
      <c r="F341" s="164"/>
      <c r="G341" s="168"/>
      <c r="H341" s="168"/>
      <c r="I341" s="282"/>
      <c r="N341" s="148"/>
      <c r="O341" s="148"/>
      <c r="P341" s="148"/>
      <c r="Q341" s="148"/>
      <c r="R341" s="279"/>
    </row>
    <row r="342" spans="1:18" s="147" customFormat="1" x14ac:dyDescent="0.2">
      <c r="A342" s="305"/>
      <c r="B342" s="165"/>
      <c r="C342" s="168"/>
      <c r="D342" s="342"/>
      <c r="E342" s="169"/>
      <c r="F342" s="164"/>
      <c r="G342" s="168"/>
      <c r="H342" s="168"/>
      <c r="I342" s="282"/>
      <c r="N342" s="148"/>
      <c r="O342" s="148"/>
      <c r="P342" s="148"/>
      <c r="Q342" s="148"/>
      <c r="R342" s="279"/>
    </row>
    <row r="343" spans="1:18" s="147" customFormat="1" x14ac:dyDescent="0.2">
      <c r="A343" s="305"/>
      <c r="B343" s="165"/>
      <c r="C343" s="168"/>
      <c r="D343" s="342"/>
      <c r="E343" s="169"/>
      <c r="F343" s="164"/>
      <c r="G343" s="168"/>
      <c r="H343" s="168"/>
      <c r="I343" s="282"/>
      <c r="N343" s="148"/>
      <c r="O343" s="148"/>
      <c r="P343" s="148"/>
      <c r="Q343" s="148"/>
      <c r="R343" s="279"/>
    </row>
    <row r="344" spans="1:18" s="147" customFormat="1" x14ac:dyDescent="0.2">
      <c r="A344" s="305"/>
      <c r="B344" s="165"/>
      <c r="C344" s="168"/>
      <c r="D344" s="342"/>
      <c r="E344" s="169"/>
      <c r="F344" s="164"/>
      <c r="G344" s="168"/>
      <c r="H344" s="168"/>
      <c r="I344" s="282"/>
      <c r="N344" s="148"/>
      <c r="O344" s="148"/>
      <c r="P344" s="148"/>
      <c r="Q344" s="148"/>
      <c r="R344" s="279"/>
    </row>
    <row r="345" spans="1:18" s="147" customFormat="1" x14ac:dyDescent="0.2">
      <c r="A345" s="305"/>
      <c r="B345" s="165"/>
      <c r="C345" s="168"/>
      <c r="D345" s="342"/>
      <c r="E345" s="169"/>
      <c r="F345" s="164"/>
      <c r="G345" s="168"/>
      <c r="H345" s="168"/>
      <c r="I345" s="282"/>
      <c r="N345" s="148"/>
      <c r="O345" s="148"/>
      <c r="P345" s="148"/>
      <c r="Q345" s="148"/>
      <c r="R345" s="279"/>
    </row>
    <row r="346" spans="1:18" s="147" customFormat="1" x14ac:dyDescent="0.2">
      <c r="A346" s="305"/>
      <c r="B346" s="165"/>
      <c r="C346" s="168"/>
      <c r="D346" s="342"/>
      <c r="E346" s="169"/>
      <c r="F346" s="164"/>
      <c r="G346" s="168"/>
      <c r="H346" s="168"/>
      <c r="I346" s="282"/>
      <c r="N346" s="148"/>
      <c r="O346" s="148"/>
      <c r="P346" s="148"/>
      <c r="Q346" s="148"/>
      <c r="R346" s="279"/>
    </row>
    <row r="347" spans="1:18" s="147" customFormat="1" x14ac:dyDescent="0.2">
      <c r="A347" s="305"/>
      <c r="B347" s="165"/>
      <c r="C347" s="168"/>
      <c r="D347" s="342"/>
      <c r="E347" s="169"/>
      <c r="F347" s="164"/>
      <c r="G347" s="168"/>
      <c r="H347" s="168"/>
      <c r="I347" s="282"/>
      <c r="N347" s="148"/>
      <c r="O347" s="148"/>
      <c r="P347" s="148"/>
      <c r="Q347" s="148"/>
      <c r="R347" s="279"/>
    </row>
    <row r="348" spans="1:18" s="147" customFormat="1" x14ac:dyDescent="0.2">
      <c r="A348" s="305"/>
      <c r="B348" s="165"/>
      <c r="C348" s="168"/>
      <c r="D348" s="342"/>
      <c r="E348" s="169"/>
      <c r="F348" s="164"/>
      <c r="G348" s="168"/>
      <c r="H348" s="168"/>
      <c r="I348" s="282"/>
      <c r="N348" s="148"/>
      <c r="O348" s="148"/>
      <c r="P348" s="148"/>
      <c r="Q348" s="148"/>
      <c r="R348" s="279"/>
    </row>
    <row r="349" spans="1:18" s="147" customFormat="1" x14ac:dyDescent="0.2">
      <c r="A349" s="305"/>
      <c r="B349" s="165"/>
      <c r="C349" s="168"/>
      <c r="D349" s="342"/>
      <c r="E349" s="169"/>
      <c r="F349" s="164"/>
      <c r="G349" s="168"/>
      <c r="H349" s="168"/>
      <c r="I349" s="282"/>
      <c r="N349" s="148"/>
      <c r="O349" s="148"/>
      <c r="P349" s="148"/>
      <c r="Q349" s="148"/>
      <c r="R349" s="279"/>
    </row>
    <row r="350" spans="1:18" s="147" customFormat="1" x14ac:dyDescent="0.2">
      <c r="A350" s="305"/>
      <c r="B350" s="165"/>
      <c r="C350" s="168"/>
      <c r="D350" s="342"/>
      <c r="E350" s="169"/>
      <c r="F350" s="164"/>
      <c r="G350" s="168"/>
      <c r="H350" s="168"/>
      <c r="I350" s="282"/>
      <c r="N350" s="148"/>
      <c r="O350" s="148"/>
      <c r="P350" s="148"/>
      <c r="Q350" s="148"/>
      <c r="R350" s="279"/>
    </row>
    <row r="351" spans="1:18" s="147" customFormat="1" x14ac:dyDescent="0.2">
      <c r="A351" s="305"/>
      <c r="B351" s="165"/>
      <c r="C351" s="168"/>
      <c r="D351" s="342"/>
      <c r="E351" s="169"/>
      <c r="F351" s="164"/>
      <c r="G351" s="168"/>
      <c r="H351" s="168"/>
      <c r="I351" s="282"/>
      <c r="N351" s="148"/>
      <c r="O351" s="148"/>
      <c r="P351" s="148"/>
      <c r="Q351" s="148"/>
      <c r="R351" s="279"/>
    </row>
    <row r="352" spans="1:18" s="147" customFormat="1" x14ac:dyDescent="0.2">
      <c r="A352" s="305"/>
      <c r="B352" s="165"/>
      <c r="C352" s="168"/>
      <c r="D352" s="342"/>
      <c r="E352" s="169"/>
      <c r="F352" s="164"/>
      <c r="G352" s="168"/>
      <c r="H352" s="168"/>
      <c r="I352" s="282"/>
      <c r="N352" s="148"/>
      <c r="O352" s="148"/>
      <c r="P352" s="148"/>
      <c r="Q352" s="148"/>
      <c r="R352" s="279"/>
    </row>
    <row r="353" spans="1:18" s="147" customFormat="1" x14ac:dyDescent="0.2">
      <c r="A353" s="305"/>
      <c r="B353" s="165"/>
      <c r="C353" s="168"/>
      <c r="D353" s="342"/>
      <c r="E353" s="169"/>
      <c r="F353" s="164"/>
      <c r="G353" s="168"/>
      <c r="H353" s="168"/>
      <c r="I353" s="282"/>
      <c r="N353" s="148"/>
      <c r="O353" s="148"/>
      <c r="P353" s="148"/>
      <c r="Q353" s="148"/>
      <c r="R353" s="279"/>
    </row>
    <row r="354" spans="1:18" s="147" customFormat="1" x14ac:dyDescent="0.2">
      <c r="A354" s="305"/>
      <c r="B354" s="165"/>
      <c r="C354" s="168"/>
      <c r="D354" s="342"/>
      <c r="E354" s="169"/>
      <c r="F354" s="164"/>
      <c r="G354" s="168"/>
      <c r="H354" s="168"/>
      <c r="I354" s="282"/>
      <c r="N354" s="148"/>
      <c r="O354" s="148"/>
      <c r="P354" s="148"/>
      <c r="Q354" s="148"/>
      <c r="R354" s="279"/>
    </row>
    <row r="355" spans="1:18" s="147" customFormat="1" x14ac:dyDescent="0.2">
      <c r="A355" s="305"/>
      <c r="B355" s="165"/>
      <c r="C355" s="168"/>
      <c r="D355" s="342"/>
      <c r="E355" s="169"/>
      <c r="F355" s="164"/>
      <c r="G355" s="168"/>
      <c r="H355" s="168"/>
      <c r="I355" s="282"/>
      <c r="N355" s="148"/>
      <c r="O355" s="148"/>
      <c r="P355" s="148"/>
      <c r="Q355" s="148"/>
      <c r="R355" s="279"/>
    </row>
    <row r="356" spans="1:18" s="147" customFormat="1" x14ac:dyDescent="0.2">
      <c r="A356" s="305"/>
      <c r="B356" s="165"/>
      <c r="C356" s="168"/>
      <c r="D356" s="342"/>
      <c r="E356" s="169"/>
      <c r="F356" s="164"/>
      <c r="G356" s="168"/>
      <c r="H356" s="168"/>
      <c r="I356" s="282"/>
      <c r="N356" s="148"/>
      <c r="O356" s="148"/>
      <c r="P356" s="148"/>
      <c r="Q356" s="148"/>
      <c r="R356" s="279"/>
    </row>
    <row r="357" spans="1:18" s="147" customFormat="1" x14ac:dyDescent="0.2">
      <c r="A357" s="305"/>
      <c r="B357" s="165"/>
      <c r="C357" s="168"/>
      <c r="D357" s="342"/>
      <c r="E357" s="169"/>
      <c r="F357" s="164"/>
      <c r="G357" s="168"/>
      <c r="H357" s="168"/>
      <c r="I357" s="282"/>
      <c r="N357" s="148"/>
      <c r="O357" s="148"/>
      <c r="P357" s="148"/>
      <c r="Q357" s="148"/>
      <c r="R357" s="279"/>
    </row>
    <row r="358" spans="1:18" s="147" customFormat="1" x14ac:dyDescent="0.2">
      <c r="A358" s="305"/>
      <c r="B358" s="165"/>
      <c r="C358" s="168"/>
      <c r="D358" s="342"/>
      <c r="E358" s="169"/>
      <c r="F358" s="164"/>
      <c r="G358" s="168"/>
      <c r="H358" s="168"/>
      <c r="I358" s="282"/>
      <c r="N358" s="148"/>
      <c r="O358" s="148"/>
      <c r="P358" s="148"/>
      <c r="Q358" s="148"/>
      <c r="R358" s="279"/>
    </row>
    <row r="359" spans="1:18" s="147" customFormat="1" x14ac:dyDescent="0.2">
      <c r="A359" s="305"/>
      <c r="B359" s="165"/>
      <c r="C359" s="168"/>
      <c r="D359" s="342"/>
      <c r="E359" s="169"/>
      <c r="F359" s="164"/>
      <c r="G359" s="168"/>
      <c r="H359" s="168"/>
      <c r="I359" s="282"/>
      <c r="N359" s="148"/>
      <c r="O359" s="148"/>
      <c r="P359" s="148"/>
      <c r="Q359" s="148"/>
      <c r="R359" s="279"/>
    </row>
    <row r="360" spans="1:18" s="147" customFormat="1" x14ac:dyDescent="0.2">
      <c r="A360" s="305"/>
      <c r="B360" s="165"/>
      <c r="C360" s="168"/>
      <c r="D360" s="342"/>
      <c r="E360" s="169"/>
      <c r="F360" s="164"/>
      <c r="G360" s="168"/>
      <c r="H360" s="168"/>
      <c r="I360" s="282"/>
      <c r="N360" s="148"/>
      <c r="O360" s="148"/>
      <c r="P360" s="148"/>
      <c r="Q360" s="148"/>
      <c r="R360" s="279"/>
    </row>
    <row r="361" spans="1:18" s="147" customFormat="1" x14ac:dyDescent="0.2">
      <c r="A361" s="305"/>
      <c r="B361" s="165"/>
      <c r="C361" s="168"/>
      <c r="D361" s="342"/>
      <c r="E361" s="169"/>
      <c r="F361" s="164"/>
      <c r="G361" s="168"/>
      <c r="H361" s="168"/>
      <c r="I361" s="282"/>
      <c r="N361" s="148"/>
      <c r="O361" s="148"/>
      <c r="P361" s="148"/>
      <c r="Q361" s="148"/>
      <c r="R361" s="279"/>
    </row>
    <row r="362" spans="1:18" s="147" customFormat="1" x14ac:dyDescent="0.2">
      <c r="A362" s="305"/>
      <c r="B362" s="165"/>
      <c r="C362" s="168"/>
      <c r="D362" s="342"/>
      <c r="E362" s="169"/>
      <c r="F362" s="164"/>
      <c r="G362" s="168"/>
      <c r="H362" s="168"/>
      <c r="I362" s="282"/>
      <c r="N362" s="148"/>
      <c r="O362" s="148"/>
      <c r="P362" s="148"/>
      <c r="Q362" s="148"/>
      <c r="R362" s="279"/>
    </row>
    <row r="363" spans="1:18" s="147" customFormat="1" x14ac:dyDescent="0.2">
      <c r="A363" s="305"/>
      <c r="B363" s="165"/>
      <c r="C363" s="168"/>
      <c r="D363" s="342"/>
      <c r="E363" s="169"/>
      <c r="F363" s="164"/>
      <c r="G363" s="168"/>
      <c r="H363" s="168"/>
      <c r="I363" s="282"/>
      <c r="N363" s="148"/>
      <c r="O363" s="148"/>
      <c r="P363" s="148"/>
      <c r="Q363" s="148"/>
      <c r="R363" s="279"/>
    </row>
    <row r="364" spans="1:18" s="147" customFormat="1" x14ac:dyDescent="0.2">
      <c r="A364" s="305"/>
      <c r="B364" s="165"/>
      <c r="C364" s="168"/>
      <c r="D364" s="342"/>
      <c r="E364" s="169"/>
      <c r="F364" s="164"/>
      <c r="G364" s="168"/>
      <c r="H364" s="168"/>
      <c r="I364" s="282"/>
      <c r="N364" s="148"/>
      <c r="O364" s="148"/>
      <c r="P364" s="148"/>
      <c r="Q364" s="148"/>
      <c r="R364" s="279"/>
    </row>
    <row r="365" spans="1:18" s="147" customFormat="1" x14ac:dyDescent="0.2">
      <c r="A365" s="305"/>
      <c r="B365" s="165"/>
      <c r="C365" s="168"/>
      <c r="D365" s="342"/>
      <c r="E365" s="169"/>
      <c r="F365" s="164"/>
      <c r="G365" s="168"/>
      <c r="H365" s="168"/>
      <c r="I365" s="282"/>
      <c r="N365" s="148"/>
      <c r="O365" s="148"/>
      <c r="P365" s="148"/>
      <c r="Q365" s="148"/>
      <c r="R365" s="279"/>
    </row>
    <row r="366" spans="1:18" s="147" customFormat="1" x14ac:dyDescent="0.2">
      <c r="A366" s="305"/>
      <c r="B366" s="165"/>
      <c r="C366" s="168"/>
      <c r="D366" s="342"/>
      <c r="E366" s="169"/>
      <c r="F366" s="164"/>
      <c r="G366" s="168"/>
      <c r="H366" s="168"/>
      <c r="I366" s="282"/>
      <c r="N366" s="148"/>
      <c r="O366" s="148"/>
      <c r="P366" s="148"/>
      <c r="Q366" s="148"/>
      <c r="R366" s="279"/>
    </row>
    <row r="367" spans="1:18" s="147" customFormat="1" x14ac:dyDescent="0.2">
      <c r="A367" s="305"/>
      <c r="B367" s="165"/>
      <c r="C367" s="168"/>
      <c r="D367" s="342"/>
      <c r="E367" s="169"/>
      <c r="F367" s="164"/>
      <c r="G367" s="168"/>
      <c r="H367" s="168"/>
      <c r="I367" s="282"/>
      <c r="N367" s="148"/>
      <c r="O367" s="148"/>
      <c r="P367" s="148"/>
      <c r="Q367" s="148"/>
      <c r="R367" s="279"/>
    </row>
    <row r="368" spans="1:18" s="147" customFormat="1" x14ac:dyDescent="0.2">
      <c r="A368" s="305"/>
      <c r="B368" s="165"/>
      <c r="C368" s="168"/>
      <c r="D368" s="342"/>
      <c r="E368" s="169"/>
      <c r="F368" s="164"/>
      <c r="G368" s="168"/>
      <c r="H368" s="168"/>
      <c r="I368" s="282"/>
      <c r="N368" s="148"/>
      <c r="O368" s="148"/>
      <c r="P368" s="148"/>
      <c r="Q368" s="148"/>
      <c r="R368" s="279"/>
    </row>
    <row r="369" spans="1:18" s="147" customFormat="1" x14ac:dyDescent="0.2">
      <c r="A369" s="305"/>
      <c r="B369" s="165"/>
      <c r="C369" s="168"/>
      <c r="D369" s="342"/>
      <c r="E369" s="169"/>
      <c r="F369" s="164"/>
      <c r="G369" s="168"/>
      <c r="H369" s="168"/>
      <c r="I369" s="282"/>
      <c r="N369" s="148"/>
      <c r="O369" s="148"/>
      <c r="P369" s="148"/>
      <c r="Q369" s="148"/>
      <c r="R369" s="279"/>
    </row>
    <row r="370" spans="1:18" s="147" customFormat="1" x14ac:dyDescent="0.2">
      <c r="A370" s="305"/>
      <c r="B370" s="165"/>
      <c r="C370" s="168"/>
      <c r="D370" s="342"/>
      <c r="E370" s="169"/>
      <c r="F370" s="164"/>
      <c r="G370" s="168"/>
      <c r="H370" s="168"/>
      <c r="I370" s="282"/>
      <c r="N370" s="148"/>
      <c r="O370" s="148"/>
      <c r="P370" s="148"/>
      <c r="Q370" s="148"/>
      <c r="R370" s="279"/>
    </row>
    <row r="371" spans="1:18" s="147" customFormat="1" x14ac:dyDescent="0.2">
      <c r="A371" s="305"/>
      <c r="B371" s="165"/>
      <c r="C371" s="168"/>
      <c r="D371" s="342"/>
      <c r="E371" s="169"/>
      <c r="F371" s="164"/>
      <c r="G371" s="168"/>
      <c r="H371" s="168"/>
      <c r="I371" s="282"/>
      <c r="N371" s="148"/>
      <c r="O371" s="148"/>
      <c r="P371" s="148"/>
      <c r="Q371" s="148"/>
      <c r="R371" s="279"/>
    </row>
    <row r="372" spans="1:18" s="147" customFormat="1" x14ac:dyDescent="0.2">
      <c r="A372" s="305"/>
      <c r="B372" s="165"/>
      <c r="C372" s="168"/>
      <c r="D372" s="342"/>
      <c r="E372" s="169"/>
      <c r="F372" s="164"/>
      <c r="G372" s="168"/>
      <c r="H372" s="168"/>
      <c r="I372" s="282"/>
      <c r="N372" s="148"/>
      <c r="O372" s="148"/>
      <c r="P372" s="148"/>
      <c r="Q372" s="148"/>
      <c r="R372" s="279"/>
    </row>
    <row r="373" spans="1:18" s="147" customFormat="1" x14ac:dyDescent="0.2">
      <c r="A373" s="305"/>
      <c r="B373" s="165"/>
      <c r="C373" s="168"/>
      <c r="D373" s="342"/>
      <c r="E373" s="169"/>
      <c r="F373" s="164"/>
      <c r="G373" s="168"/>
      <c r="H373" s="168"/>
      <c r="I373" s="282"/>
      <c r="N373" s="148"/>
      <c r="O373" s="148"/>
      <c r="P373" s="148"/>
      <c r="Q373" s="148"/>
      <c r="R373" s="279"/>
    </row>
    <row r="374" spans="1:18" s="147" customFormat="1" x14ac:dyDescent="0.2">
      <c r="A374" s="305"/>
      <c r="B374" s="165"/>
      <c r="C374" s="168"/>
      <c r="D374" s="342"/>
      <c r="E374" s="169"/>
      <c r="F374" s="164"/>
      <c r="G374" s="168"/>
      <c r="H374" s="168"/>
      <c r="I374" s="282"/>
      <c r="N374" s="148"/>
      <c r="O374" s="148"/>
      <c r="P374" s="148"/>
      <c r="Q374" s="148"/>
      <c r="R374" s="279"/>
    </row>
    <row r="375" spans="1:18" s="147" customFormat="1" x14ac:dyDescent="0.2">
      <c r="A375" s="305"/>
      <c r="B375" s="165"/>
      <c r="C375" s="168"/>
      <c r="D375" s="342"/>
      <c r="E375" s="169"/>
      <c r="F375" s="164"/>
      <c r="G375" s="168"/>
      <c r="H375" s="168"/>
      <c r="I375" s="282"/>
      <c r="N375" s="148"/>
      <c r="O375" s="148"/>
      <c r="P375" s="148"/>
      <c r="Q375" s="148"/>
      <c r="R375" s="279"/>
    </row>
    <row r="376" spans="1:18" s="147" customFormat="1" x14ac:dyDescent="0.2">
      <c r="A376" s="305"/>
      <c r="B376" s="165"/>
      <c r="C376" s="168"/>
      <c r="D376" s="342"/>
      <c r="E376" s="169"/>
      <c r="F376" s="164"/>
      <c r="G376" s="168"/>
      <c r="H376" s="168"/>
      <c r="I376" s="282"/>
      <c r="N376" s="148"/>
      <c r="O376" s="148"/>
      <c r="P376" s="148"/>
      <c r="Q376" s="148"/>
      <c r="R376" s="279"/>
    </row>
    <row r="377" spans="1:18" s="147" customFormat="1" x14ac:dyDescent="0.2">
      <c r="A377" s="305"/>
      <c r="B377" s="165"/>
      <c r="C377" s="168"/>
      <c r="D377" s="342"/>
      <c r="E377" s="169"/>
      <c r="F377" s="164"/>
      <c r="G377" s="168"/>
      <c r="H377" s="168"/>
      <c r="I377" s="282"/>
      <c r="N377" s="148"/>
      <c r="O377" s="148"/>
      <c r="P377" s="148"/>
      <c r="Q377" s="148"/>
      <c r="R377" s="279"/>
    </row>
    <row r="378" spans="1:18" s="147" customFormat="1" x14ac:dyDescent="0.2">
      <c r="A378" s="305"/>
      <c r="B378" s="165"/>
      <c r="C378" s="168"/>
      <c r="D378" s="342"/>
      <c r="E378" s="169"/>
      <c r="F378" s="164"/>
      <c r="G378" s="168"/>
      <c r="H378" s="168"/>
      <c r="I378" s="282"/>
      <c r="N378" s="148"/>
      <c r="O378" s="148"/>
      <c r="P378" s="148"/>
      <c r="Q378" s="148"/>
      <c r="R378" s="279"/>
    </row>
    <row r="379" spans="1:18" s="147" customFormat="1" x14ac:dyDescent="0.2">
      <c r="A379" s="305"/>
      <c r="B379" s="165"/>
      <c r="C379" s="168"/>
      <c r="D379" s="342"/>
      <c r="E379" s="169"/>
      <c r="F379" s="164"/>
      <c r="G379" s="168"/>
      <c r="H379" s="168"/>
      <c r="I379" s="282"/>
      <c r="N379" s="148"/>
      <c r="O379" s="148"/>
      <c r="P379" s="148"/>
      <c r="Q379" s="148"/>
      <c r="R379" s="279"/>
    </row>
    <row r="380" spans="1:18" s="147" customFormat="1" x14ac:dyDescent="0.2">
      <c r="A380" s="305"/>
      <c r="B380" s="165"/>
      <c r="C380" s="168"/>
      <c r="D380" s="342"/>
      <c r="E380" s="169"/>
      <c r="F380" s="164"/>
      <c r="G380" s="168"/>
      <c r="H380" s="168"/>
      <c r="I380" s="282"/>
      <c r="N380" s="148"/>
      <c r="O380" s="148"/>
      <c r="P380" s="148"/>
      <c r="Q380" s="148"/>
      <c r="R380" s="279"/>
    </row>
    <row r="381" spans="1:18" s="147" customFormat="1" x14ac:dyDescent="0.2">
      <c r="A381" s="305"/>
      <c r="B381" s="165"/>
      <c r="C381" s="168"/>
      <c r="D381" s="342"/>
      <c r="E381" s="169"/>
      <c r="F381" s="164"/>
      <c r="G381" s="168"/>
      <c r="H381" s="168"/>
      <c r="I381" s="282"/>
      <c r="N381" s="148"/>
      <c r="O381" s="148"/>
      <c r="P381" s="148"/>
      <c r="Q381" s="148"/>
      <c r="R381" s="279"/>
    </row>
    <row r="382" spans="1:18" s="147" customFormat="1" x14ac:dyDescent="0.2">
      <c r="A382" s="305"/>
      <c r="B382" s="165"/>
      <c r="C382" s="168"/>
      <c r="D382" s="342"/>
      <c r="E382" s="169"/>
      <c r="F382" s="164"/>
      <c r="G382" s="168"/>
      <c r="H382" s="168"/>
      <c r="I382" s="282"/>
      <c r="N382" s="148"/>
      <c r="O382" s="148"/>
      <c r="P382" s="148"/>
      <c r="Q382" s="148"/>
      <c r="R382" s="279"/>
    </row>
    <row r="383" spans="1:18" s="147" customFormat="1" x14ac:dyDescent="0.2">
      <c r="A383" s="305"/>
      <c r="B383" s="165"/>
      <c r="C383" s="168"/>
      <c r="D383" s="342"/>
      <c r="E383" s="169"/>
      <c r="F383" s="164"/>
      <c r="G383" s="168"/>
      <c r="H383" s="168"/>
      <c r="I383" s="282"/>
      <c r="N383" s="148"/>
      <c r="O383" s="148"/>
      <c r="P383" s="148"/>
      <c r="Q383" s="148"/>
      <c r="R383" s="279"/>
    </row>
    <row r="384" spans="1:18" s="147" customFormat="1" x14ac:dyDescent="0.2">
      <c r="A384" s="305"/>
      <c r="B384" s="165"/>
      <c r="C384" s="168"/>
      <c r="D384" s="342"/>
      <c r="E384" s="169"/>
      <c r="F384" s="164"/>
      <c r="G384" s="168"/>
      <c r="H384" s="168"/>
      <c r="I384" s="282"/>
      <c r="N384" s="148"/>
      <c r="O384" s="148"/>
      <c r="P384" s="148"/>
      <c r="Q384" s="148"/>
      <c r="R384" s="279"/>
    </row>
    <row r="385" spans="1:18" s="147" customFormat="1" x14ac:dyDescent="0.2">
      <c r="A385" s="305"/>
      <c r="B385" s="165"/>
      <c r="C385" s="168"/>
      <c r="D385" s="342"/>
      <c r="E385" s="169"/>
      <c r="F385" s="164"/>
      <c r="G385" s="168"/>
      <c r="H385" s="168"/>
      <c r="I385" s="282"/>
      <c r="N385" s="148"/>
      <c r="O385" s="148"/>
      <c r="P385" s="148"/>
      <c r="Q385" s="148"/>
      <c r="R385" s="279"/>
    </row>
    <row r="386" spans="1:18" s="147" customFormat="1" x14ac:dyDescent="0.2">
      <c r="A386" s="305"/>
      <c r="B386" s="165"/>
      <c r="C386" s="168"/>
      <c r="D386" s="342"/>
      <c r="E386" s="169"/>
      <c r="F386" s="164"/>
      <c r="G386" s="168"/>
      <c r="H386" s="168"/>
      <c r="I386" s="282"/>
      <c r="N386" s="148"/>
      <c r="O386" s="148"/>
      <c r="P386" s="148"/>
      <c r="Q386" s="148"/>
      <c r="R386" s="279"/>
    </row>
    <row r="387" spans="1:18" s="147" customFormat="1" x14ac:dyDescent="0.2">
      <c r="A387" s="305"/>
      <c r="B387" s="165"/>
      <c r="C387" s="168"/>
      <c r="D387" s="342"/>
      <c r="E387" s="169"/>
      <c r="F387" s="164"/>
      <c r="G387" s="168"/>
      <c r="H387" s="168"/>
      <c r="I387" s="282"/>
      <c r="N387" s="148"/>
      <c r="O387" s="148"/>
      <c r="P387" s="148"/>
      <c r="Q387" s="148"/>
      <c r="R387" s="279"/>
    </row>
    <row r="388" spans="1:18" s="147" customFormat="1" x14ac:dyDescent="0.2">
      <c r="A388" s="305"/>
      <c r="B388" s="165"/>
      <c r="C388" s="168"/>
      <c r="D388" s="342"/>
      <c r="E388" s="169"/>
      <c r="F388" s="164"/>
      <c r="G388" s="168"/>
      <c r="H388" s="168"/>
      <c r="I388" s="282"/>
      <c r="N388" s="148"/>
      <c r="O388" s="148"/>
      <c r="P388" s="148"/>
      <c r="Q388" s="148"/>
      <c r="R388" s="279"/>
    </row>
    <row r="389" spans="1:18" s="147" customFormat="1" x14ac:dyDescent="0.2">
      <c r="A389" s="305"/>
      <c r="B389" s="165"/>
      <c r="C389" s="168"/>
      <c r="D389" s="342"/>
      <c r="E389" s="169"/>
      <c r="F389" s="164"/>
      <c r="G389" s="168"/>
      <c r="H389" s="168"/>
      <c r="I389" s="282"/>
      <c r="N389" s="148"/>
      <c r="O389" s="148"/>
      <c r="P389" s="148"/>
      <c r="Q389" s="148"/>
      <c r="R389" s="279"/>
    </row>
    <row r="390" spans="1:18" s="147" customFormat="1" x14ac:dyDescent="0.2">
      <c r="A390" s="305"/>
      <c r="B390" s="165"/>
      <c r="C390" s="168"/>
      <c r="D390" s="342"/>
      <c r="E390" s="169"/>
      <c r="F390" s="164"/>
      <c r="G390" s="168"/>
      <c r="H390" s="168"/>
      <c r="I390" s="282"/>
      <c r="N390" s="148"/>
      <c r="O390" s="148"/>
      <c r="P390" s="148"/>
      <c r="Q390" s="148"/>
      <c r="R390" s="279"/>
    </row>
    <row r="391" spans="1:18" s="147" customFormat="1" x14ac:dyDescent="0.2">
      <c r="A391" s="305"/>
      <c r="B391" s="165"/>
      <c r="C391" s="168"/>
      <c r="D391" s="342"/>
      <c r="E391" s="169"/>
      <c r="F391" s="164"/>
      <c r="G391" s="168"/>
      <c r="H391" s="168"/>
      <c r="I391" s="282"/>
      <c r="N391" s="148"/>
      <c r="O391" s="148"/>
      <c r="P391" s="148"/>
      <c r="Q391" s="148"/>
      <c r="R391" s="279"/>
    </row>
    <row r="392" spans="1:18" s="147" customFormat="1" x14ac:dyDescent="0.2">
      <c r="A392" s="305"/>
      <c r="B392" s="165"/>
      <c r="C392" s="168"/>
      <c r="D392" s="342"/>
      <c r="E392" s="169"/>
      <c r="F392" s="164"/>
      <c r="G392" s="168"/>
      <c r="H392" s="168"/>
      <c r="I392" s="282"/>
      <c r="N392" s="148"/>
      <c r="O392" s="148"/>
      <c r="P392" s="148"/>
      <c r="Q392" s="148"/>
      <c r="R392" s="279"/>
    </row>
    <row r="393" spans="1:18" s="147" customFormat="1" x14ac:dyDescent="0.2">
      <c r="A393" s="305"/>
      <c r="B393" s="165"/>
      <c r="C393" s="168"/>
      <c r="D393" s="342"/>
      <c r="E393" s="169"/>
      <c r="F393" s="164"/>
      <c r="G393" s="168"/>
      <c r="H393" s="168"/>
      <c r="I393" s="282"/>
      <c r="N393" s="148"/>
      <c r="O393" s="148"/>
      <c r="P393" s="148"/>
      <c r="Q393" s="148"/>
      <c r="R393" s="279"/>
    </row>
    <row r="394" spans="1:18" s="147" customFormat="1" x14ac:dyDescent="0.2">
      <c r="A394" s="305"/>
      <c r="B394" s="165"/>
      <c r="C394" s="168"/>
      <c r="D394" s="342"/>
      <c r="E394" s="169"/>
      <c r="F394" s="164"/>
      <c r="G394" s="168"/>
      <c r="H394" s="168"/>
      <c r="I394" s="282"/>
      <c r="N394" s="148"/>
      <c r="O394" s="148"/>
      <c r="P394" s="148"/>
      <c r="Q394" s="148"/>
      <c r="R394" s="279"/>
    </row>
    <row r="395" spans="1:18" s="147" customFormat="1" x14ac:dyDescent="0.2">
      <c r="A395" s="305"/>
      <c r="B395" s="165"/>
      <c r="C395" s="168"/>
      <c r="D395" s="342"/>
      <c r="E395" s="169"/>
      <c r="F395" s="164"/>
      <c r="G395" s="168"/>
      <c r="H395" s="168"/>
      <c r="I395" s="282"/>
      <c r="N395" s="148"/>
      <c r="O395" s="148"/>
      <c r="P395" s="148"/>
      <c r="Q395" s="148"/>
      <c r="R395" s="279"/>
    </row>
    <row r="396" spans="1:18" s="147" customFormat="1" x14ac:dyDescent="0.2">
      <c r="A396" s="305"/>
      <c r="B396" s="165"/>
      <c r="C396" s="168"/>
      <c r="D396" s="342"/>
      <c r="E396" s="169"/>
      <c r="F396" s="164"/>
      <c r="G396" s="168"/>
      <c r="H396" s="168"/>
      <c r="I396" s="282"/>
      <c r="N396" s="148"/>
      <c r="O396" s="148"/>
      <c r="P396" s="148"/>
      <c r="Q396" s="148"/>
      <c r="R396" s="279"/>
    </row>
    <row r="397" spans="1:18" s="147" customFormat="1" x14ac:dyDescent="0.2">
      <c r="A397" s="305"/>
      <c r="B397" s="165"/>
      <c r="C397" s="168"/>
      <c r="D397" s="342"/>
      <c r="E397" s="169"/>
      <c r="F397" s="164"/>
      <c r="G397" s="168"/>
      <c r="H397" s="168"/>
      <c r="I397" s="282"/>
      <c r="N397" s="148"/>
      <c r="O397" s="148"/>
      <c r="P397" s="148"/>
      <c r="Q397" s="148"/>
      <c r="R397" s="279"/>
    </row>
    <row r="398" spans="1:18" s="147" customFormat="1" x14ac:dyDescent="0.2">
      <c r="A398" s="305"/>
      <c r="B398" s="165"/>
      <c r="C398" s="168"/>
      <c r="D398" s="342"/>
      <c r="E398" s="169"/>
      <c r="F398" s="164"/>
      <c r="G398" s="168"/>
      <c r="H398" s="168"/>
      <c r="I398" s="282"/>
      <c r="N398" s="148"/>
      <c r="O398" s="148"/>
      <c r="P398" s="148"/>
      <c r="Q398" s="148"/>
      <c r="R398" s="279"/>
    </row>
    <row r="399" spans="1:18" s="147" customFormat="1" x14ac:dyDescent="0.2">
      <c r="A399" s="305"/>
      <c r="B399" s="165"/>
      <c r="C399" s="168"/>
      <c r="D399" s="342"/>
      <c r="E399" s="169"/>
      <c r="F399" s="164"/>
      <c r="G399" s="168"/>
      <c r="H399" s="168"/>
      <c r="I399" s="282"/>
      <c r="N399" s="148"/>
      <c r="O399" s="148"/>
      <c r="P399" s="148"/>
      <c r="Q399" s="148"/>
      <c r="R399" s="279"/>
    </row>
    <row r="400" spans="1:18" s="147" customFormat="1" x14ac:dyDescent="0.2">
      <c r="A400" s="305"/>
      <c r="B400" s="165"/>
      <c r="C400" s="168"/>
      <c r="D400" s="342"/>
      <c r="E400" s="169"/>
      <c r="F400" s="164"/>
      <c r="G400" s="168"/>
      <c r="H400" s="168"/>
      <c r="I400" s="282"/>
      <c r="N400" s="148"/>
      <c r="O400" s="148"/>
      <c r="P400" s="148"/>
      <c r="Q400" s="148"/>
      <c r="R400" s="279"/>
    </row>
    <row r="401" spans="1:18" s="147" customFormat="1" x14ac:dyDescent="0.2">
      <c r="A401" s="305"/>
      <c r="B401" s="165"/>
      <c r="C401" s="168"/>
      <c r="D401" s="342"/>
      <c r="E401" s="169"/>
      <c r="F401" s="164"/>
      <c r="G401" s="168"/>
      <c r="H401" s="168"/>
      <c r="I401" s="282"/>
      <c r="N401" s="148"/>
      <c r="O401" s="148"/>
      <c r="P401" s="148"/>
      <c r="Q401" s="148"/>
      <c r="R401" s="279"/>
    </row>
    <row r="402" spans="1:18" s="147" customFormat="1" x14ac:dyDescent="0.2">
      <c r="A402" s="305"/>
      <c r="B402" s="165"/>
      <c r="C402" s="168"/>
      <c r="D402" s="342"/>
      <c r="E402" s="169"/>
      <c r="F402" s="164"/>
      <c r="G402" s="168"/>
      <c r="H402" s="168"/>
      <c r="I402" s="282"/>
      <c r="N402" s="148"/>
      <c r="O402" s="148"/>
      <c r="P402" s="148"/>
      <c r="Q402" s="148"/>
      <c r="R402" s="279"/>
    </row>
    <row r="403" spans="1:18" s="147" customFormat="1" x14ac:dyDescent="0.2">
      <c r="A403" s="305"/>
      <c r="B403" s="165"/>
      <c r="C403" s="168"/>
      <c r="D403" s="342"/>
      <c r="E403" s="169"/>
      <c r="F403" s="164"/>
      <c r="G403" s="168"/>
      <c r="H403" s="168"/>
      <c r="I403" s="282"/>
      <c r="N403" s="148"/>
      <c r="O403" s="148"/>
      <c r="P403" s="148"/>
      <c r="Q403" s="148"/>
      <c r="R403" s="279"/>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 ref="A237:A238"/>
    <mergeCell ref="B237:B238"/>
    <mergeCell ref="D237:D238"/>
    <mergeCell ref="A242:A244"/>
    <mergeCell ref="B242:B244"/>
    <mergeCell ref="D242:D244"/>
    <mergeCell ref="A223:A225"/>
    <mergeCell ref="B223:B225"/>
    <mergeCell ref="D223:D225"/>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H140:H141"/>
    <mergeCell ref="I140:I141"/>
    <mergeCell ref="A153:A162"/>
    <mergeCell ref="B153:B162"/>
    <mergeCell ref="D153:D162"/>
    <mergeCell ref="A163:A166"/>
    <mergeCell ref="B163:B166"/>
    <mergeCell ref="D163:D166"/>
    <mergeCell ref="G163:G16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A121:A122"/>
    <mergeCell ref="B121:B122"/>
    <mergeCell ref="D121:D122"/>
    <mergeCell ref="G121:G122"/>
    <mergeCell ref="H121:H122"/>
    <mergeCell ref="A123:A126"/>
    <mergeCell ref="B123:B126"/>
    <mergeCell ref="D123:D126"/>
    <mergeCell ref="G123:G126"/>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57:A59"/>
    <mergeCell ref="B57:B59"/>
    <mergeCell ref="D57:D59"/>
    <mergeCell ref="A61:A63"/>
    <mergeCell ref="B61:B63"/>
    <mergeCell ref="D61:D63"/>
    <mergeCell ref="A53:A54"/>
    <mergeCell ref="B53:B54"/>
    <mergeCell ref="D53:D54"/>
    <mergeCell ref="A55:A56"/>
    <mergeCell ref="B55:B56"/>
    <mergeCell ref="D55:D56"/>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31:A32"/>
    <mergeCell ref="B31:B32"/>
    <mergeCell ref="D31:D32"/>
    <mergeCell ref="G31:G32"/>
    <mergeCell ref="H31:H32"/>
    <mergeCell ref="A35:A38"/>
    <mergeCell ref="B35:B38"/>
    <mergeCell ref="D35:D38"/>
    <mergeCell ref="G35:G38"/>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19:A22"/>
    <mergeCell ref="B19:B22"/>
    <mergeCell ref="D19:D22"/>
    <mergeCell ref="G19:G22"/>
    <mergeCell ref="H19:H22"/>
    <mergeCell ref="F13:F14"/>
    <mergeCell ref="G13:G14"/>
    <mergeCell ref="H13:H14"/>
    <mergeCell ref="I13:I14"/>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649" priority="61" stopIfTrue="1" operator="lessThanOrEqual">
      <formula>0</formula>
    </cfRule>
  </conditionalFormatting>
  <conditionalFormatting sqref="E26:I27 E30:F30 H30:I31 A48 E46:G47 I46:I47 E56:I56 A50 E49:I49 E51:I52 E36:F38 A33:A35 I35 F31:F32 I32 A25:B28 A29 A39:A45">
    <cfRule type="cellIs" dxfId="648" priority="60" stopIfTrue="1" operator="lessThanOrEqual">
      <formula>0</formula>
    </cfRule>
  </conditionalFormatting>
  <conditionalFormatting sqref="A23:B24">
    <cfRule type="cellIs" dxfId="647" priority="59" stopIfTrue="1" operator="lessThanOrEqual">
      <formula>0</formula>
    </cfRule>
  </conditionalFormatting>
  <conditionalFormatting sqref="E54:I54 A53 A55">
    <cfRule type="cellIs" dxfId="646" priority="58" stopIfTrue="1" operator="lessThanOrEqual">
      <formula>0</formula>
    </cfRule>
  </conditionalFormatting>
  <conditionalFormatting sqref="I24">
    <cfRule type="cellIs" dxfId="645" priority="57" stopIfTrue="1" operator="lessThanOrEqual">
      <formula>0</formula>
    </cfRule>
  </conditionalFormatting>
  <conditionalFormatting sqref="E58:I59">
    <cfRule type="cellIs" dxfId="644" priority="56" stopIfTrue="1" operator="lessThanOrEqual">
      <formula>0</formula>
    </cfRule>
  </conditionalFormatting>
  <conditionalFormatting sqref="H35">
    <cfRule type="cellIs" dxfId="643" priority="55" stopIfTrue="1" operator="lessThanOrEqual">
      <formula>0</formula>
    </cfRule>
  </conditionalFormatting>
  <conditionalFormatting sqref="I76:I78 I80:I81">
    <cfRule type="cellIs" dxfId="642" priority="54" stopIfTrue="1" operator="lessThanOrEqual">
      <formula>0</formula>
    </cfRule>
  </conditionalFormatting>
  <conditionalFormatting sqref="H79">
    <cfRule type="cellIs" dxfId="641" priority="53" stopIfTrue="1" operator="lessThanOrEqual">
      <formula>0</formula>
    </cfRule>
  </conditionalFormatting>
  <conditionalFormatting sqref="I79">
    <cfRule type="cellIs" dxfId="640" priority="52" stopIfTrue="1" operator="lessThanOrEqual">
      <formula>0</formula>
    </cfRule>
  </conditionalFormatting>
  <conditionalFormatting sqref="E31:E32">
    <cfRule type="cellIs" dxfId="639" priority="51" stopIfTrue="1" operator="lessThanOrEqual">
      <formula>0</formula>
    </cfRule>
  </conditionalFormatting>
  <conditionalFormatting sqref="E172:E173">
    <cfRule type="cellIs" dxfId="638" priority="50" stopIfTrue="1" operator="lessThanOrEqual">
      <formula>0</formula>
    </cfRule>
  </conditionalFormatting>
  <conditionalFormatting sqref="F221:F222">
    <cfRule type="cellIs" dxfId="637" priority="49" stopIfTrue="1" operator="lessThanOrEqual">
      <formula>0</formula>
    </cfRule>
  </conditionalFormatting>
  <conditionalFormatting sqref="F214:F216">
    <cfRule type="cellIs" dxfId="636"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635" priority="47" stopIfTrue="1" operator="lessThanOrEqual">
      <formula>0</formula>
    </cfRule>
  </conditionalFormatting>
  <conditionalFormatting sqref="B48 B55 B50 B39:B45 B29 B33:B35">
    <cfRule type="cellIs" dxfId="634" priority="46" stopIfTrue="1" operator="lessThanOrEqual">
      <formula>0</formula>
    </cfRule>
  </conditionalFormatting>
  <conditionalFormatting sqref="B53">
    <cfRule type="cellIs" dxfId="633" priority="45" stopIfTrue="1" operator="lessThanOrEqual">
      <formula>0</formula>
    </cfRule>
  </conditionalFormatting>
  <conditionalFormatting sqref="A270:B271 E271:H271 E270:F270">
    <cfRule type="cellIs" dxfId="632" priority="44" stopIfTrue="1" operator="lessThanOrEqual">
      <formula>0</formula>
    </cfRule>
  </conditionalFormatting>
  <conditionalFormatting sqref="G270">
    <cfRule type="cellIs" dxfId="631" priority="43" stopIfTrue="1" operator="lessThanOrEqual">
      <formula>0</formula>
    </cfRule>
  </conditionalFormatting>
  <conditionalFormatting sqref="H270">
    <cfRule type="cellIs" dxfId="630" priority="42" stopIfTrue="1" operator="lessThanOrEqual">
      <formula>0</formula>
    </cfRule>
  </conditionalFormatting>
  <conditionalFormatting sqref="I271">
    <cfRule type="cellIs" dxfId="629" priority="41" stopIfTrue="1" operator="lessThanOrEqual">
      <formula>0</formula>
    </cfRule>
  </conditionalFormatting>
  <conditionalFormatting sqref="I270">
    <cfRule type="cellIs" dxfId="628" priority="40" stopIfTrue="1" operator="lessThanOrEqual">
      <formula>0</formula>
    </cfRule>
  </conditionalFormatting>
  <conditionalFormatting sqref="A264:A269">
    <cfRule type="cellIs" dxfId="627" priority="39" stopIfTrue="1" operator="lessThanOrEqual">
      <formula>0</formula>
    </cfRule>
  </conditionalFormatting>
  <conditionalFormatting sqref="B264:B269">
    <cfRule type="cellIs" dxfId="626" priority="38" stopIfTrue="1" operator="lessThanOrEqual">
      <formula>0</formula>
    </cfRule>
  </conditionalFormatting>
  <conditionalFormatting sqref="C127:C171 C90:C122 C74:C87 C60:C69 C174:C263 C15:C18">
    <cfRule type="cellIs" dxfId="625" priority="37" stopIfTrue="1" operator="lessThanOrEqual">
      <formula>0</formula>
    </cfRule>
  </conditionalFormatting>
  <conditionalFormatting sqref="C55:C56 C33:C52 C28:C30 C25:C26">
    <cfRule type="cellIs" dxfId="624" priority="36" stopIfTrue="1" operator="lessThanOrEqual">
      <formula>0</formula>
    </cfRule>
  </conditionalFormatting>
  <conditionalFormatting sqref="C23:C24">
    <cfRule type="cellIs" dxfId="623" priority="35" stopIfTrue="1" operator="lessThanOrEqual">
      <formula>0</formula>
    </cfRule>
  </conditionalFormatting>
  <conditionalFormatting sqref="C19:C22">
    <cfRule type="cellIs" dxfId="622" priority="34" stopIfTrue="1" operator="lessThanOrEqual">
      <formula>0</formula>
    </cfRule>
  </conditionalFormatting>
  <conditionalFormatting sqref="C53:C54">
    <cfRule type="cellIs" dxfId="621" priority="33" stopIfTrue="1" operator="lessThanOrEqual">
      <formula>0</formula>
    </cfRule>
  </conditionalFormatting>
  <conditionalFormatting sqref="C57:C59">
    <cfRule type="cellIs" dxfId="620" priority="32" stopIfTrue="1" operator="lessThanOrEqual">
      <formula>0</formula>
    </cfRule>
  </conditionalFormatting>
  <conditionalFormatting sqref="C71:C73">
    <cfRule type="cellIs" dxfId="619" priority="31" stopIfTrue="1" operator="lessThanOrEqual">
      <formula>0</formula>
    </cfRule>
  </conditionalFormatting>
  <conditionalFormatting sqref="C88:C89">
    <cfRule type="cellIs" dxfId="618" priority="30" stopIfTrue="1" operator="lessThanOrEqual">
      <formula>0</formula>
    </cfRule>
  </conditionalFormatting>
  <conditionalFormatting sqref="C31:C32">
    <cfRule type="cellIs" dxfId="617" priority="29" stopIfTrue="1" operator="lessThanOrEqual">
      <formula>0</formula>
    </cfRule>
  </conditionalFormatting>
  <conditionalFormatting sqref="C70">
    <cfRule type="cellIs" dxfId="616" priority="28" stopIfTrue="1" operator="lessThanOrEqual">
      <formula>0</formula>
    </cfRule>
  </conditionalFormatting>
  <conditionalFormatting sqref="C123:C126">
    <cfRule type="cellIs" dxfId="615" priority="27" stopIfTrue="1" operator="lessThanOrEqual">
      <formula>0</formula>
    </cfRule>
  </conditionalFormatting>
  <conditionalFormatting sqref="C172:C173">
    <cfRule type="cellIs" dxfId="614" priority="26" stopIfTrue="1" operator="lessThanOrEqual">
      <formula>0</formula>
    </cfRule>
  </conditionalFormatting>
  <conditionalFormatting sqref="C271">
    <cfRule type="cellIs" dxfId="613" priority="25" stopIfTrue="1" operator="lessThanOrEqual">
      <formula>0</formula>
    </cfRule>
  </conditionalFormatting>
  <conditionalFormatting sqref="C270">
    <cfRule type="cellIs" dxfId="612" priority="24" stopIfTrue="1" operator="lessThanOrEqual">
      <formula>0</formula>
    </cfRule>
  </conditionalFormatting>
  <conditionalFormatting sqref="C264:C269">
    <cfRule type="cellIs" dxfId="611"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610" priority="22" stopIfTrue="1" operator="lessThanOrEqual">
      <formula>0</formula>
    </cfRule>
  </conditionalFormatting>
  <conditionalFormatting sqref="D50 D55 D48 D33:D35 D39:D45 D28:D29 D25">
    <cfRule type="cellIs" dxfId="609" priority="21" stopIfTrue="1" operator="lessThanOrEqual">
      <formula>0</formula>
    </cfRule>
  </conditionalFormatting>
  <conditionalFormatting sqref="D23:D24">
    <cfRule type="cellIs" dxfId="608" priority="20" stopIfTrue="1" operator="lessThanOrEqual">
      <formula>0</formula>
    </cfRule>
  </conditionalFormatting>
  <conditionalFormatting sqref="D19">
    <cfRule type="cellIs" dxfId="607" priority="19" stopIfTrue="1" operator="lessThanOrEqual">
      <formula>0</formula>
    </cfRule>
  </conditionalFormatting>
  <conditionalFormatting sqref="D26">
    <cfRule type="cellIs" dxfId="606" priority="18" stopIfTrue="1" operator="lessThanOrEqual">
      <formula>0</formula>
    </cfRule>
  </conditionalFormatting>
  <conditionalFormatting sqref="D53">
    <cfRule type="cellIs" dxfId="605" priority="17" stopIfTrue="1" operator="lessThanOrEqual">
      <formula>0</formula>
    </cfRule>
  </conditionalFormatting>
  <conditionalFormatting sqref="D57">
    <cfRule type="cellIs" dxfId="604" priority="16" stopIfTrue="1" operator="lessThanOrEqual">
      <formula>0</formula>
    </cfRule>
  </conditionalFormatting>
  <conditionalFormatting sqref="D108">
    <cfRule type="cellIs" dxfId="603" priority="15" stopIfTrue="1" operator="lessThanOrEqual">
      <formula>0</formula>
    </cfRule>
  </conditionalFormatting>
  <conditionalFormatting sqref="D121">
    <cfRule type="cellIs" dxfId="602" priority="14" stopIfTrue="1" operator="lessThanOrEqual">
      <formula>0</formula>
    </cfRule>
  </conditionalFormatting>
  <conditionalFormatting sqref="D70">
    <cfRule type="cellIs" dxfId="601" priority="13" stopIfTrue="1" operator="lessThanOrEqual">
      <formula>0</formula>
    </cfRule>
  </conditionalFormatting>
  <conditionalFormatting sqref="D123">
    <cfRule type="cellIs" dxfId="600" priority="12" stopIfTrue="1" operator="lessThanOrEqual">
      <formula>0</formula>
    </cfRule>
  </conditionalFormatting>
  <conditionalFormatting sqref="D93">
    <cfRule type="cellIs" dxfId="599" priority="11" stopIfTrue="1" operator="lessThanOrEqual">
      <formula>0</formula>
    </cfRule>
  </conditionalFormatting>
  <conditionalFormatting sqref="D135">
    <cfRule type="cellIs" dxfId="598" priority="10" stopIfTrue="1" operator="lessThanOrEqual">
      <formula>0</formula>
    </cfRule>
  </conditionalFormatting>
  <conditionalFormatting sqref="D172">
    <cfRule type="cellIs" dxfId="597" priority="9" stopIfTrue="1" operator="lessThanOrEqual">
      <formula>0</formula>
    </cfRule>
  </conditionalFormatting>
  <conditionalFormatting sqref="D185">
    <cfRule type="cellIs" dxfId="596" priority="8" stopIfTrue="1" operator="lessThanOrEqual">
      <formula>0</formula>
    </cfRule>
  </conditionalFormatting>
  <conditionalFormatting sqref="D195">
    <cfRule type="cellIs" dxfId="595" priority="7" stopIfTrue="1" operator="lessThanOrEqual">
      <formula>0</formula>
    </cfRule>
  </conditionalFormatting>
  <conditionalFormatting sqref="D242">
    <cfRule type="cellIs" dxfId="594" priority="6" stopIfTrue="1" operator="lessThanOrEqual">
      <formula>0</formula>
    </cfRule>
  </conditionalFormatting>
  <conditionalFormatting sqref="D245">
    <cfRule type="cellIs" dxfId="593" priority="5" stopIfTrue="1" operator="lessThanOrEqual">
      <formula>0</formula>
    </cfRule>
  </conditionalFormatting>
  <conditionalFormatting sqref="D228">
    <cfRule type="cellIs" dxfId="592" priority="4" stopIfTrue="1" operator="lessThanOrEqual">
      <formula>0</formula>
    </cfRule>
  </conditionalFormatting>
  <conditionalFormatting sqref="D271">
    <cfRule type="cellIs" dxfId="591" priority="3" stopIfTrue="1" operator="lessThanOrEqual">
      <formula>0</formula>
    </cfRule>
  </conditionalFormatting>
  <conditionalFormatting sqref="D270">
    <cfRule type="cellIs" dxfId="590" priority="2" stopIfTrue="1" operator="lessThanOrEqual">
      <formula>0</formula>
    </cfRule>
  </conditionalFormatting>
  <conditionalFormatting sqref="D264:D269">
    <cfRule type="cellIs" dxfId="589" priority="1" stopIfTrue="1" operator="lessThanOrEqual">
      <formula>0</formula>
    </cfRule>
  </conditionalFormatting>
  <hyperlinks>
    <hyperlink ref="I203" r:id="rId1"/>
    <hyperlink ref="I201" r:id="rId2" display="579/2016"/>
    <hyperlink ref="I170" r:id="rId3"/>
    <hyperlink ref="I194" r:id="rId4"/>
    <hyperlink ref="I184" r:id="rId5"/>
    <hyperlink ref="I183" r:id="rId6"/>
    <hyperlink ref="I182" r:id="rId7"/>
    <hyperlink ref="I152" r:id="rId8"/>
    <hyperlink ref="I162" r:id="rId9"/>
    <hyperlink ref="I161" r:id="rId10"/>
    <hyperlink ref="I160" r:id="rId11"/>
    <hyperlink ref="I159" r:id="rId12"/>
    <hyperlink ref="I181" r:id="rId13"/>
    <hyperlink ref="I177" r:id="rId14"/>
    <hyperlink ref="I176" r:id="rId15"/>
    <hyperlink ref="I178" r:id="rId16"/>
    <hyperlink ref="I179" r:id="rId17"/>
    <hyperlink ref="I137" r:id="rId18"/>
    <hyperlink ref="I155" r:id="rId19"/>
    <hyperlink ref="I158" r:id="rId20"/>
    <hyperlink ref="I157" r:id="rId21"/>
    <hyperlink ref="I156" r:id="rId22"/>
    <hyperlink ref="I154" r:id="rId23"/>
    <hyperlink ref="I153" r:id="rId24"/>
    <hyperlink ref="I171" r:id="rId25"/>
    <hyperlink ref="I138" r:id="rId26"/>
    <hyperlink ref="I172" r:id="rId27"/>
    <hyperlink ref="I173" r:id="rId28"/>
    <hyperlink ref="I175" r:id="rId29"/>
    <hyperlink ref="I174" r:id="rId30"/>
    <hyperlink ref="I166" r:id="rId31"/>
    <hyperlink ref="I165" r:id="rId32"/>
    <hyperlink ref="I164" r:id="rId33"/>
    <hyperlink ref="I163" r:id="rId34"/>
    <hyperlink ref="I167" r:id="rId35"/>
    <hyperlink ref="I145" r:id="rId36"/>
    <hyperlink ref="I144" r:id="rId37"/>
    <hyperlink ref="I168" r:id="rId38"/>
    <hyperlink ref="I169" r:id="rId39"/>
    <hyperlink ref="I151" r:id="rId40"/>
    <hyperlink ref="I104" r:id="rId41"/>
    <hyperlink ref="I134" r:id="rId42"/>
    <hyperlink ref="I135" r:id="rId43"/>
    <hyperlink ref="I136" r:id="rId44"/>
    <hyperlink ref="I139" r:id="rId45"/>
    <hyperlink ref="I150" r:id="rId46"/>
    <hyperlink ref="I92" r:id="rId47"/>
    <hyperlink ref="I148" r:id="rId48"/>
    <hyperlink ref="I115" r:id="rId49"/>
    <hyperlink ref="I149" r:id="rId50"/>
    <hyperlink ref="I146" r:id="rId51"/>
    <hyperlink ref="I132" r:id="rId52"/>
    <hyperlink ref="I131" r:id="rId53"/>
    <hyperlink ref="I130" r:id="rId54"/>
    <hyperlink ref="I129" r:id="rId55"/>
    <hyperlink ref="I128" r:id="rId56"/>
    <hyperlink ref="I127" r:id="rId57"/>
    <hyperlink ref="I126" r:id="rId58"/>
    <hyperlink ref="I125" r:id="rId59"/>
    <hyperlink ref="I124" r:id="rId60"/>
    <hyperlink ref="I123" r:id="rId61"/>
    <hyperlink ref="I122" r:id="rId62"/>
    <hyperlink ref="I121" r:id="rId63"/>
    <hyperlink ref="I120" r:id="rId64"/>
    <hyperlink ref="I119" r:id="rId65"/>
    <hyperlink ref="I118" r:id="rId66"/>
    <hyperlink ref="I117" r:id="rId67"/>
    <hyperlink ref="I116" r:id="rId68"/>
    <hyperlink ref="I114" r:id="rId69"/>
    <hyperlink ref="I113" r:id="rId70"/>
    <hyperlink ref="I112" r:id="rId71"/>
    <hyperlink ref="I111" r:id="rId72"/>
    <hyperlink ref="I110" r:id="rId73"/>
    <hyperlink ref="I109" r:id="rId74"/>
    <hyperlink ref="I108" r:id="rId75"/>
    <hyperlink ref="I107" r:id="rId76"/>
    <hyperlink ref="I106" r:id="rId77"/>
    <hyperlink ref="I105" r:id="rId78"/>
    <hyperlink ref="I103" r:id="rId79"/>
    <hyperlink ref="I102" r:id="rId80"/>
    <hyperlink ref="I101" r:id="rId81"/>
    <hyperlink ref="I100" r:id="rId82"/>
    <hyperlink ref="I99" r:id="rId83"/>
    <hyperlink ref="I98" r:id="rId84"/>
    <hyperlink ref="I97" r:id="rId85"/>
    <hyperlink ref="I96" r:id="rId86"/>
    <hyperlink ref="I95" r:id="rId87"/>
    <hyperlink ref="I94" r:id="rId88"/>
    <hyperlink ref="I93" r:id="rId89"/>
    <hyperlink ref="I91" r:id="rId90"/>
    <hyperlink ref="I90" r:id="rId91"/>
    <hyperlink ref="I89" r:id="rId92"/>
    <hyperlink ref="I88" r:id="rId93"/>
    <hyperlink ref="I87" r:id="rId94"/>
    <hyperlink ref="I86" r:id="rId95"/>
    <hyperlink ref="I85" r:id="rId96"/>
    <hyperlink ref="I84" r:id="rId97"/>
    <hyperlink ref="I83" r:id="rId98"/>
    <hyperlink ref="I133" r:id="rId99"/>
    <hyperlink ref="I142" r:id="rId100"/>
    <hyperlink ref="I143" r:id="rId101"/>
    <hyperlink ref="I147" r:id="rId102"/>
    <hyperlink ref="I82" r:id="rId103"/>
    <hyperlink ref="I81" r:id="rId104"/>
    <hyperlink ref="I80" r:id="rId105"/>
    <hyperlink ref="I79" r:id="rId106"/>
    <hyperlink ref="I78" r:id="rId107"/>
    <hyperlink ref="I77" r:id="rId108"/>
    <hyperlink ref="I76" r:id="rId109"/>
    <hyperlink ref="I75" r:id="rId110"/>
    <hyperlink ref="I74" r:id="rId111"/>
    <hyperlink ref="I73" r:id="rId112"/>
    <hyperlink ref="I72" r:id="rId113"/>
    <hyperlink ref="I71" r:id="rId114"/>
    <hyperlink ref="I70" r:id="rId115"/>
    <hyperlink ref="I69" r:id="rId116"/>
    <hyperlink ref="I68" r:id="rId117"/>
    <hyperlink ref="I67" r:id="rId118"/>
    <hyperlink ref="I65" r:id="rId119"/>
    <hyperlink ref="I63" r:id="rId120"/>
    <hyperlink ref="I62" r:id="rId121"/>
    <hyperlink ref="I61" r:id="rId122"/>
    <hyperlink ref="I59" r:id="rId123"/>
    <hyperlink ref="I58" r:id="rId124"/>
    <hyperlink ref="I57" r:id="rId125"/>
    <hyperlink ref="I52" r:id="rId126"/>
    <hyperlink ref="I51" r:id="rId127"/>
    <hyperlink ref="I50" r:id="rId128"/>
    <hyperlink ref="I49" r:id="rId129"/>
    <hyperlink ref="I48" r:id="rId130"/>
    <hyperlink ref="I44" r:id="rId131"/>
    <hyperlink ref="I42" r:id="rId132"/>
    <hyperlink ref="I41" r:id="rId133"/>
    <hyperlink ref="I40" r:id="rId134"/>
    <hyperlink ref="I39" r:id="rId135"/>
    <hyperlink ref="I38" r:id="rId136"/>
    <hyperlink ref="I37" r:id="rId137"/>
    <hyperlink ref="I36" r:id="rId138"/>
    <hyperlink ref="I35" r:id="rId139"/>
    <hyperlink ref="I33" r:id="rId140"/>
    <hyperlink ref="I32" r:id="rId141" display="49/2016"/>
    <hyperlink ref="I31" r:id="rId142"/>
    <hyperlink ref="I30" r:id="rId143"/>
    <hyperlink ref="I24" r:id="rId144"/>
    <hyperlink ref="I66" r:id="rId145"/>
    <hyperlink ref="I47" r:id="rId146"/>
    <hyperlink ref="I26" r:id="rId147"/>
    <hyperlink ref="I64" r:id="rId148"/>
    <hyperlink ref="I56" r:id="rId149"/>
    <hyperlink ref="I55" r:id="rId150"/>
    <hyperlink ref="I54" r:id="rId151"/>
    <hyperlink ref="I53" r:id="rId152"/>
    <hyperlink ref="I46" r:id="rId153"/>
    <hyperlink ref="I45" r:id="rId154"/>
    <hyperlink ref="I29" r:id="rId155"/>
    <hyperlink ref="I60" r:id="rId156"/>
    <hyperlink ref="I28" r:id="rId157"/>
    <hyperlink ref="I34" r:id="rId158"/>
    <hyperlink ref="I17" r:id="rId159"/>
    <hyperlink ref="I16" r:id="rId160"/>
    <hyperlink ref="I15" r:id="rId161"/>
    <hyperlink ref="I18" r:id="rId162"/>
    <hyperlink ref="I23" r:id="rId163"/>
    <hyperlink ref="I22" r:id="rId164"/>
    <hyperlink ref="I21" r:id="rId165"/>
    <hyperlink ref="I20" r:id="rId166"/>
    <hyperlink ref="I19" r:id="rId167"/>
    <hyperlink ref="I25" r:id="rId168"/>
    <hyperlink ref="I202" r:id="rId169"/>
    <hyperlink ref="I205" r:id="rId170"/>
    <hyperlink ref="I186" r:id="rId171"/>
    <hyperlink ref="I185" r:id="rId172"/>
    <hyperlink ref="I207" r:id="rId173"/>
    <hyperlink ref="I208" r:id="rId174"/>
    <hyperlink ref="I209" r:id="rId175"/>
    <hyperlink ref="I210" r:id="rId176"/>
    <hyperlink ref="I211" r:id="rId177"/>
    <hyperlink ref="I189" r:id="rId178"/>
    <hyperlink ref="I190" r:id="rId179"/>
    <hyperlink ref="I191" r:id="rId180"/>
    <hyperlink ref="I192" r:id="rId181"/>
    <hyperlink ref="I195" r:id="rId182"/>
    <hyperlink ref="I196" r:id="rId183"/>
    <hyperlink ref="I197" r:id="rId184"/>
    <hyperlink ref="I198" r:id="rId185" display="589/2016"/>
    <hyperlink ref="I199" r:id="rId186"/>
    <hyperlink ref="I206" r:id="rId187"/>
    <hyperlink ref="I212" r:id="rId188"/>
    <hyperlink ref="I213" r:id="rId189"/>
    <hyperlink ref="I27" r:id="rId190"/>
    <hyperlink ref="I188" r:id="rId191"/>
    <hyperlink ref="I193" r:id="rId192"/>
    <hyperlink ref="I140:I141" r:id="rId193" display="Acuerdo de Junta Directiva N° 431.07.2016"/>
    <hyperlink ref="I217" r:id="rId194"/>
    <hyperlink ref="I218" r:id="rId195"/>
    <hyperlink ref="I219" r:id="rId196"/>
    <hyperlink ref="I220" r:id="rId197"/>
    <hyperlink ref="I221" r:id="rId198"/>
    <hyperlink ref="I222" r:id="rId199"/>
    <hyperlink ref="I204" r:id="rId200"/>
    <hyperlink ref="I233" r:id="rId201"/>
    <hyperlink ref="I226" r:id="rId202"/>
    <hyperlink ref="I232" r:id="rId203"/>
    <hyperlink ref="I214" r:id="rId204"/>
    <hyperlink ref="I215" r:id="rId205"/>
    <hyperlink ref="I216" r:id="rId206"/>
    <hyperlink ref="I234" r:id="rId207"/>
    <hyperlink ref="I236" r:id="rId208"/>
    <hyperlink ref="I223" r:id="rId209"/>
    <hyperlink ref="I224" r:id="rId210"/>
    <hyperlink ref="I239" r:id="rId211"/>
    <hyperlink ref="I225" r:id="rId212"/>
    <hyperlink ref="I237" r:id="rId213"/>
    <hyperlink ref="I238" r:id="rId214"/>
    <hyperlink ref="I240" r:id="rId215"/>
    <hyperlink ref="I180" r:id="rId216"/>
    <hyperlink ref="I242" r:id="rId217"/>
    <hyperlink ref="I243" r:id="rId218"/>
    <hyperlink ref="I244" r:id="rId219"/>
    <hyperlink ref="I245" r:id="rId220"/>
    <hyperlink ref="I246" r:id="rId221"/>
    <hyperlink ref="I247" r:id="rId222"/>
    <hyperlink ref="I249" r:id="rId223"/>
    <hyperlink ref="I241" r:id="rId224"/>
    <hyperlink ref="I248" r:id="rId225"/>
    <hyperlink ref="I228" r:id="rId226"/>
    <hyperlink ref="I229" r:id="rId227"/>
    <hyperlink ref="I230" r:id="rId228"/>
    <hyperlink ref="I231" r:id="rId229"/>
    <hyperlink ref="I250" r:id="rId230"/>
    <hyperlink ref="I227" r:id="rId231"/>
    <hyperlink ref="I259" r:id="rId232"/>
    <hyperlink ref="I251" r:id="rId233"/>
    <hyperlink ref="I252" r:id="rId234"/>
    <hyperlink ref="I253" r:id="rId235"/>
    <hyperlink ref="I254" r:id="rId236"/>
    <hyperlink ref="I255" r:id="rId237"/>
    <hyperlink ref="I256" r:id="rId238"/>
    <hyperlink ref="I257" r:id="rId239"/>
    <hyperlink ref="I271" r:id="rId240"/>
    <hyperlink ref="I270" r:id="rId241"/>
    <hyperlink ref="I260" r:id="rId242"/>
    <hyperlink ref="I261" r:id="rId243"/>
    <hyperlink ref="I262" r:id="rId244"/>
    <hyperlink ref="I263" r:id="rId245"/>
    <hyperlink ref="I258" r:id="rId246"/>
    <hyperlink ref="I264" r:id="rId247"/>
    <hyperlink ref="I265" r:id="rId248"/>
    <hyperlink ref="I266" r:id="rId249"/>
    <hyperlink ref="I267" r:id="rId250"/>
    <hyperlink ref="I268" r:id="rId251"/>
    <hyperlink ref="I200" r:id="rId252"/>
    <hyperlink ref="I269" r:id="rId253"/>
    <hyperlink ref="C240" r:id="rId254"/>
    <hyperlink ref="D240" r:id="rId255"/>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U325"/>
  <sheetViews>
    <sheetView view="pageBreakPreview" topLeftCell="A7" zoomScale="84" zoomScaleNormal="69" zoomScaleSheetLayoutView="84" workbookViewId="0">
      <pane ySplit="8" topLeftCell="A31" activePane="bottomLeft" state="frozen"/>
      <selection activeCell="E7" sqref="E7"/>
      <selection pane="bottomLeft" activeCell="P34" sqref="P34"/>
    </sheetView>
  </sheetViews>
  <sheetFormatPr baseColWidth="10" defaultColWidth="11.7109375" defaultRowHeight="12.75" x14ac:dyDescent="0.2"/>
  <cols>
    <col min="1" max="1" width="5.5703125" style="305" customWidth="1"/>
    <col min="2" max="2" width="11.7109375" style="165" customWidth="1"/>
    <col min="3" max="3" width="33.42578125" style="4" customWidth="1"/>
    <col min="4" max="4" width="32.85546875" style="170" customWidth="1"/>
    <col min="5" max="5" width="35.5703125" style="4" customWidth="1"/>
    <col min="6" max="6" width="14.5703125" style="171" customWidth="1"/>
    <col min="7" max="7" width="13.7109375" style="172" customWidth="1"/>
    <col min="8" max="8" width="16.5703125" style="170" customWidth="1"/>
    <col min="9" max="9" width="35.42578125" style="170" customWidth="1"/>
    <col min="10" max="10" width="13.85546875" style="285" customWidth="1"/>
    <col min="11" max="11" width="9.5703125" style="166" customWidth="1"/>
    <col min="12" max="12" width="8.5703125" style="166" customWidth="1"/>
    <col min="13" max="13" width="8.28515625" style="166" customWidth="1"/>
    <col min="14" max="14" width="11.42578125" style="166" customWidth="1"/>
    <col min="15" max="15" width="4.85546875" style="167" customWidth="1"/>
    <col min="16" max="16" width="5.85546875" style="167" customWidth="1"/>
    <col min="17" max="17" width="5.42578125" style="167" customWidth="1"/>
    <col min="18" max="18" width="4.7109375" style="167" customWidth="1"/>
    <col min="19" max="19" width="22.7109375" style="284" customWidth="1"/>
    <col min="20" max="30" width="11.7109375" style="166" customWidth="1"/>
    <col min="31" max="238" width="11.7109375" style="166"/>
    <col min="239" max="239" width="4" style="166" customWidth="1"/>
    <col min="240" max="240" width="15.85546875" style="166" bestFit="1" customWidth="1"/>
    <col min="241" max="241" width="30.7109375" style="166" customWidth="1"/>
    <col min="242" max="243" width="32.5703125" style="166" customWidth="1"/>
    <col min="244" max="246" width="14.5703125" style="166" customWidth="1"/>
    <col min="247" max="247" width="27" style="166" customWidth="1"/>
    <col min="248" max="248" width="13.85546875" style="166" customWidth="1"/>
    <col min="249" max="249" width="18.28515625" style="166" customWidth="1"/>
    <col min="250" max="250" width="16.28515625" style="166" customWidth="1"/>
    <col min="251" max="251" width="14" style="166" customWidth="1"/>
    <col min="252" max="252" width="16.7109375" style="166" customWidth="1"/>
    <col min="253" max="253" width="14.85546875" style="166" customWidth="1"/>
    <col min="254" max="254" width="15.42578125" style="166" customWidth="1"/>
    <col min="255" max="256" width="6.5703125" style="166" customWidth="1"/>
    <col min="257" max="257" width="8.42578125" style="166" customWidth="1"/>
    <col min="258" max="258" width="4.85546875" style="166" customWidth="1"/>
    <col min="259" max="259" width="10.140625" style="166" customWidth="1"/>
    <col min="260" max="260" width="12.28515625" style="166" customWidth="1"/>
    <col min="261" max="261" width="10.28515625" style="166" customWidth="1"/>
    <col min="262" max="262" width="12" style="166" customWidth="1"/>
    <col min="263" max="263" width="6.140625" style="166" customWidth="1"/>
    <col min="264" max="264" width="10.5703125" style="166" customWidth="1"/>
    <col min="265" max="265" width="11" style="166" customWidth="1"/>
    <col min="266" max="266" width="20.5703125" style="166" customWidth="1"/>
    <col min="267" max="274" width="11.7109375" style="166" customWidth="1"/>
    <col min="275" max="275" width="45.140625" style="166" customWidth="1"/>
    <col min="276" max="286" width="11.7109375" style="166" customWidth="1"/>
    <col min="287" max="494" width="11.7109375" style="166"/>
    <col min="495" max="495" width="4" style="166" customWidth="1"/>
    <col min="496" max="496" width="15.85546875" style="166" bestFit="1" customWidth="1"/>
    <col min="497" max="497" width="30.7109375" style="166" customWidth="1"/>
    <col min="498" max="499" width="32.5703125" style="166" customWidth="1"/>
    <col min="500" max="502" width="14.5703125" style="166" customWidth="1"/>
    <col min="503" max="503" width="27" style="166" customWidth="1"/>
    <col min="504" max="504" width="13.85546875" style="166" customWidth="1"/>
    <col min="505" max="505" width="18.28515625" style="166" customWidth="1"/>
    <col min="506" max="506" width="16.28515625" style="166" customWidth="1"/>
    <col min="507" max="507" width="14" style="166" customWidth="1"/>
    <col min="508" max="508" width="16.7109375" style="166" customWidth="1"/>
    <col min="509" max="509" width="14.85546875" style="166" customWidth="1"/>
    <col min="510" max="510" width="15.42578125" style="166" customWidth="1"/>
    <col min="511" max="512" width="6.5703125" style="166" customWidth="1"/>
    <col min="513" max="513" width="8.42578125" style="166" customWidth="1"/>
    <col min="514" max="514" width="4.85546875" style="166" customWidth="1"/>
    <col min="515" max="515" width="10.140625" style="166" customWidth="1"/>
    <col min="516" max="516" width="12.28515625" style="166" customWidth="1"/>
    <col min="517" max="517" width="10.28515625" style="166" customWidth="1"/>
    <col min="518" max="518" width="12" style="166" customWidth="1"/>
    <col min="519" max="519" width="6.140625" style="166" customWidth="1"/>
    <col min="520" max="520" width="10.5703125" style="166" customWidth="1"/>
    <col min="521" max="521" width="11" style="166" customWidth="1"/>
    <col min="522" max="522" width="20.5703125" style="166" customWidth="1"/>
    <col min="523" max="530" width="11.7109375" style="166" customWidth="1"/>
    <col min="531" max="531" width="45.140625" style="166" customWidth="1"/>
    <col min="532" max="542" width="11.7109375" style="166" customWidth="1"/>
    <col min="543" max="750" width="11.7109375" style="166"/>
    <col min="751" max="751" width="4" style="166" customWidth="1"/>
    <col min="752" max="752" width="15.85546875" style="166" bestFit="1" customWidth="1"/>
    <col min="753" max="753" width="30.7109375" style="166" customWidth="1"/>
    <col min="754" max="755" width="32.5703125" style="166" customWidth="1"/>
    <col min="756" max="758" width="14.5703125" style="166" customWidth="1"/>
    <col min="759" max="759" width="27" style="166" customWidth="1"/>
    <col min="760" max="760" width="13.85546875" style="166" customWidth="1"/>
    <col min="761" max="761" width="18.28515625" style="166" customWidth="1"/>
    <col min="762" max="762" width="16.28515625" style="166" customWidth="1"/>
    <col min="763" max="763" width="14" style="166" customWidth="1"/>
    <col min="764" max="764" width="16.7109375" style="166" customWidth="1"/>
    <col min="765" max="765" width="14.85546875" style="166" customWidth="1"/>
    <col min="766" max="766" width="15.42578125" style="166" customWidth="1"/>
    <col min="767" max="768" width="6.5703125" style="166" customWidth="1"/>
    <col min="769" max="769" width="8.42578125" style="166" customWidth="1"/>
    <col min="770" max="770" width="4.85546875" style="166" customWidth="1"/>
    <col min="771" max="771" width="10.140625" style="166" customWidth="1"/>
    <col min="772" max="772" width="12.28515625" style="166" customWidth="1"/>
    <col min="773" max="773" width="10.28515625" style="166" customWidth="1"/>
    <col min="774" max="774" width="12" style="166" customWidth="1"/>
    <col min="775" max="775" width="6.140625" style="166" customWidth="1"/>
    <col min="776" max="776" width="10.5703125" style="166" customWidth="1"/>
    <col min="777" max="777" width="11" style="166" customWidth="1"/>
    <col min="778" max="778" width="20.5703125" style="166" customWidth="1"/>
    <col min="779" max="786" width="11.7109375" style="166" customWidth="1"/>
    <col min="787" max="787" width="45.140625" style="166" customWidth="1"/>
    <col min="788" max="798" width="11.7109375" style="166" customWidth="1"/>
    <col min="799" max="1006" width="11.7109375" style="166"/>
    <col min="1007" max="1007" width="4" style="166" customWidth="1"/>
    <col min="1008" max="1008" width="15.85546875" style="166" bestFit="1" customWidth="1"/>
    <col min="1009" max="1009" width="30.7109375" style="166" customWidth="1"/>
    <col min="1010" max="1011" width="32.5703125" style="166" customWidth="1"/>
    <col min="1012" max="1014" width="14.5703125" style="166" customWidth="1"/>
    <col min="1015" max="1015" width="27" style="166" customWidth="1"/>
    <col min="1016" max="1016" width="13.85546875" style="166" customWidth="1"/>
    <col min="1017" max="1017" width="18.28515625" style="166" customWidth="1"/>
    <col min="1018" max="1018" width="16.28515625" style="166" customWidth="1"/>
    <col min="1019" max="1019" width="14" style="166" customWidth="1"/>
    <col min="1020" max="1020" width="16.7109375" style="166" customWidth="1"/>
    <col min="1021" max="1021" width="14.85546875" style="166" customWidth="1"/>
    <col min="1022" max="1022" width="15.42578125" style="166" customWidth="1"/>
    <col min="1023" max="1024" width="6.5703125" style="166" customWidth="1"/>
    <col min="1025" max="1025" width="8.42578125" style="166" customWidth="1"/>
    <col min="1026" max="1026" width="4.85546875" style="166" customWidth="1"/>
    <col min="1027" max="1027" width="10.140625" style="166" customWidth="1"/>
    <col min="1028" max="1028" width="12.28515625" style="166" customWidth="1"/>
    <col min="1029" max="1029" width="10.28515625" style="166" customWidth="1"/>
    <col min="1030" max="1030" width="12" style="166" customWidth="1"/>
    <col min="1031" max="1031" width="6.140625" style="166" customWidth="1"/>
    <col min="1032" max="1032" width="10.5703125" style="166" customWidth="1"/>
    <col min="1033" max="1033" width="11" style="166" customWidth="1"/>
    <col min="1034" max="1034" width="20.5703125" style="166" customWidth="1"/>
    <col min="1035" max="1042" width="11.7109375" style="166" customWidth="1"/>
    <col min="1043" max="1043" width="45.140625" style="166" customWidth="1"/>
    <col min="1044" max="1054" width="11.7109375" style="166" customWidth="1"/>
    <col min="1055" max="1262" width="11.7109375" style="166"/>
    <col min="1263" max="1263" width="4" style="166" customWidth="1"/>
    <col min="1264" max="1264" width="15.85546875" style="166" bestFit="1" customWidth="1"/>
    <col min="1265" max="1265" width="30.7109375" style="166" customWidth="1"/>
    <col min="1266" max="1267" width="32.5703125" style="166" customWidth="1"/>
    <col min="1268" max="1270" width="14.5703125" style="166" customWidth="1"/>
    <col min="1271" max="1271" width="27" style="166" customWidth="1"/>
    <col min="1272" max="1272" width="13.85546875" style="166" customWidth="1"/>
    <col min="1273" max="1273" width="18.28515625" style="166" customWidth="1"/>
    <col min="1274" max="1274" width="16.28515625" style="166" customWidth="1"/>
    <col min="1275" max="1275" width="14" style="166" customWidth="1"/>
    <col min="1276" max="1276" width="16.7109375" style="166" customWidth="1"/>
    <col min="1277" max="1277" width="14.85546875" style="166" customWidth="1"/>
    <col min="1278" max="1278" width="15.42578125" style="166" customWidth="1"/>
    <col min="1279" max="1280" width="6.5703125" style="166" customWidth="1"/>
    <col min="1281" max="1281" width="8.42578125" style="166" customWidth="1"/>
    <col min="1282" max="1282" width="4.85546875" style="166" customWidth="1"/>
    <col min="1283" max="1283" width="10.140625" style="166" customWidth="1"/>
    <col min="1284" max="1284" width="12.28515625" style="166" customWidth="1"/>
    <col min="1285" max="1285" width="10.28515625" style="166" customWidth="1"/>
    <col min="1286" max="1286" width="12" style="166" customWidth="1"/>
    <col min="1287" max="1287" width="6.140625" style="166" customWidth="1"/>
    <col min="1288" max="1288" width="10.5703125" style="166" customWidth="1"/>
    <col min="1289" max="1289" width="11" style="166" customWidth="1"/>
    <col min="1290" max="1290" width="20.5703125" style="166" customWidth="1"/>
    <col min="1291" max="1298" width="11.7109375" style="166" customWidth="1"/>
    <col min="1299" max="1299" width="45.140625" style="166" customWidth="1"/>
    <col min="1300" max="1310" width="11.7109375" style="166" customWidth="1"/>
    <col min="1311" max="1518" width="11.7109375" style="166"/>
    <col min="1519" max="1519" width="4" style="166" customWidth="1"/>
    <col min="1520" max="1520" width="15.85546875" style="166" bestFit="1" customWidth="1"/>
    <col min="1521" max="1521" width="30.7109375" style="166" customWidth="1"/>
    <col min="1522" max="1523" width="32.5703125" style="166" customWidth="1"/>
    <col min="1524" max="1526" width="14.5703125" style="166" customWidth="1"/>
    <col min="1527" max="1527" width="27" style="166" customWidth="1"/>
    <col min="1528" max="1528" width="13.85546875" style="166" customWidth="1"/>
    <col min="1529" max="1529" width="18.28515625" style="166" customWidth="1"/>
    <col min="1530" max="1530" width="16.28515625" style="166" customWidth="1"/>
    <col min="1531" max="1531" width="14" style="166" customWidth="1"/>
    <col min="1532" max="1532" width="16.7109375" style="166" customWidth="1"/>
    <col min="1533" max="1533" width="14.85546875" style="166" customWidth="1"/>
    <col min="1534" max="1534" width="15.42578125" style="166" customWidth="1"/>
    <col min="1535" max="1536" width="6.5703125" style="166" customWidth="1"/>
    <col min="1537" max="1537" width="8.42578125" style="166" customWidth="1"/>
    <col min="1538" max="1538" width="4.85546875" style="166" customWidth="1"/>
    <col min="1539" max="1539" width="10.140625" style="166" customWidth="1"/>
    <col min="1540" max="1540" width="12.28515625" style="166" customWidth="1"/>
    <col min="1541" max="1541" width="10.28515625" style="166" customWidth="1"/>
    <col min="1542" max="1542" width="12" style="166" customWidth="1"/>
    <col min="1543" max="1543" width="6.140625" style="166" customWidth="1"/>
    <col min="1544" max="1544" width="10.5703125" style="166" customWidth="1"/>
    <col min="1545" max="1545" width="11" style="166" customWidth="1"/>
    <col min="1546" max="1546" width="20.5703125" style="166" customWidth="1"/>
    <col min="1547" max="1554" width="11.7109375" style="166" customWidth="1"/>
    <col min="1555" max="1555" width="45.140625" style="166" customWidth="1"/>
    <col min="1556" max="1566" width="11.7109375" style="166" customWidth="1"/>
    <col min="1567" max="1774" width="11.7109375" style="166"/>
    <col min="1775" max="1775" width="4" style="166" customWidth="1"/>
    <col min="1776" max="1776" width="15.85546875" style="166" bestFit="1" customWidth="1"/>
    <col min="1777" max="1777" width="30.7109375" style="166" customWidth="1"/>
    <col min="1778" max="1779" width="32.5703125" style="166" customWidth="1"/>
    <col min="1780" max="1782" width="14.5703125" style="166" customWidth="1"/>
    <col min="1783" max="1783" width="27" style="166" customWidth="1"/>
    <col min="1784" max="1784" width="13.85546875" style="166" customWidth="1"/>
    <col min="1785" max="1785" width="18.28515625" style="166" customWidth="1"/>
    <col min="1786" max="1786" width="16.28515625" style="166" customWidth="1"/>
    <col min="1787" max="1787" width="14" style="166" customWidth="1"/>
    <col min="1788" max="1788" width="16.7109375" style="166" customWidth="1"/>
    <col min="1789" max="1789" width="14.85546875" style="166" customWidth="1"/>
    <col min="1790" max="1790" width="15.42578125" style="166" customWidth="1"/>
    <col min="1791" max="1792" width="6.5703125" style="166" customWidth="1"/>
    <col min="1793" max="1793" width="8.42578125" style="166" customWidth="1"/>
    <col min="1794" max="1794" width="4.85546875" style="166" customWidth="1"/>
    <col min="1795" max="1795" width="10.140625" style="166" customWidth="1"/>
    <col min="1796" max="1796" width="12.28515625" style="166" customWidth="1"/>
    <col min="1797" max="1797" width="10.28515625" style="166" customWidth="1"/>
    <col min="1798" max="1798" width="12" style="166" customWidth="1"/>
    <col min="1799" max="1799" width="6.140625" style="166" customWidth="1"/>
    <col min="1800" max="1800" width="10.5703125" style="166" customWidth="1"/>
    <col min="1801" max="1801" width="11" style="166" customWidth="1"/>
    <col min="1802" max="1802" width="20.5703125" style="166" customWidth="1"/>
    <col min="1803" max="1810" width="11.7109375" style="166" customWidth="1"/>
    <col min="1811" max="1811" width="45.140625" style="166" customWidth="1"/>
    <col min="1812" max="1822" width="11.7109375" style="166" customWidth="1"/>
    <col min="1823" max="2030" width="11.7109375" style="166"/>
    <col min="2031" max="2031" width="4" style="166" customWidth="1"/>
    <col min="2032" max="2032" width="15.85546875" style="166" bestFit="1" customWidth="1"/>
    <col min="2033" max="2033" width="30.7109375" style="166" customWidth="1"/>
    <col min="2034" max="2035" width="32.5703125" style="166" customWidth="1"/>
    <col min="2036" max="2038" width="14.5703125" style="166" customWidth="1"/>
    <col min="2039" max="2039" width="27" style="166" customWidth="1"/>
    <col min="2040" max="2040" width="13.85546875" style="166" customWidth="1"/>
    <col min="2041" max="2041" width="18.28515625" style="166" customWidth="1"/>
    <col min="2042" max="2042" width="16.28515625" style="166" customWidth="1"/>
    <col min="2043" max="2043" width="14" style="166" customWidth="1"/>
    <col min="2044" max="2044" width="16.7109375" style="166" customWidth="1"/>
    <col min="2045" max="2045" width="14.85546875" style="166" customWidth="1"/>
    <col min="2046" max="2046" width="15.42578125" style="166" customWidth="1"/>
    <col min="2047" max="2048" width="6.5703125" style="166" customWidth="1"/>
    <col min="2049" max="2049" width="8.42578125" style="166" customWidth="1"/>
    <col min="2050" max="2050" width="4.85546875" style="166" customWidth="1"/>
    <col min="2051" max="2051" width="10.140625" style="166" customWidth="1"/>
    <col min="2052" max="2052" width="12.28515625" style="166" customWidth="1"/>
    <col min="2053" max="2053" width="10.28515625" style="166" customWidth="1"/>
    <col min="2054" max="2054" width="12" style="166" customWidth="1"/>
    <col min="2055" max="2055" width="6.140625" style="166" customWidth="1"/>
    <col min="2056" max="2056" width="10.5703125" style="166" customWidth="1"/>
    <col min="2057" max="2057" width="11" style="166" customWidth="1"/>
    <col min="2058" max="2058" width="20.5703125" style="166" customWidth="1"/>
    <col min="2059" max="2066" width="11.7109375" style="166" customWidth="1"/>
    <col min="2067" max="2067" width="45.140625" style="166" customWidth="1"/>
    <col min="2068" max="2078" width="11.7109375" style="166" customWidth="1"/>
    <col min="2079" max="2286" width="11.7109375" style="166"/>
    <col min="2287" max="2287" width="4" style="166" customWidth="1"/>
    <col min="2288" max="2288" width="15.85546875" style="166" bestFit="1" customWidth="1"/>
    <col min="2289" max="2289" width="30.7109375" style="166" customWidth="1"/>
    <col min="2290" max="2291" width="32.5703125" style="166" customWidth="1"/>
    <col min="2292" max="2294" width="14.5703125" style="166" customWidth="1"/>
    <col min="2295" max="2295" width="27" style="166" customWidth="1"/>
    <col min="2296" max="2296" width="13.85546875" style="166" customWidth="1"/>
    <col min="2297" max="2297" width="18.28515625" style="166" customWidth="1"/>
    <col min="2298" max="2298" width="16.28515625" style="166" customWidth="1"/>
    <col min="2299" max="2299" width="14" style="166" customWidth="1"/>
    <col min="2300" max="2300" width="16.7109375" style="166" customWidth="1"/>
    <col min="2301" max="2301" width="14.85546875" style="166" customWidth="1"/>
    <col min="2302" max="2302" width="15.42578125" style="166" customWidth="1"/>
    <col min="2303" max="2304" width="6.5703125" style="166" customWidth="1"/>
    <col min="2305" max="2305" width="8.42578125" style="166" customWidth="1"/>
    <col min="2306" max="2306" width="4.85546875" style="166" customWidth="1"/>
    <col min="2307" max="2307" width="10.140625" style="166" customWidth="1"/>
    <col min="2308" max="2308" width="12.28515625" style="166" customWidth="1"/>
    <col min="2309" max="2309" width="10.28515625" style="166" customWidth="1"/>
    <col min="2310" max="2310" width="12" style="166" customWidth="1"/>
    <col min="2311" max="2311" width="6.140625" style="166" customWidth="1"/>
    <col min="2312" max="2312" width="10.5703125" style="166" customWidth="1"/>
    <col min="2313" max="2313" width="11" style="166" customWidth="1"/>
    <col min="2314" max="2314" width="20.5703125" style="166" customWidth="1"/>
    <col min="2315" max="2322" width="11.7109375" style="166" customWidth="1"/>
    <col min="2323" max="2323" width="45.140625" style="166" customWidth="1"/>
    <col min="2324" max="2334" width="11.7109375" style="166" customWidth="1"/>
    <col min="2335" max="2542" width="11.7109375" style="166"/>
    <col min="2543" max="2543" width="4" style="166" customWidth="1"/>
    <col min="2544" max="2544" width="15.85546875" style="166" bestFit="1" customWidth="1"/>
    <col min="2545" max="2545" width="30.7109375" style="166" customWidth="1"/>
    <col min="2546" max="2547" width="32.5703125" style="166" customWidth="1"/>
    <col min="2548" max="2550" width="14.5703125" style="166" customWidth="1"/>
    <col min="2551" max="2551" width="27" style="166" customWidth="1"/>
    <col min="2552" max="2552" width="13.85546875" style="166" customWidth="1"/>
    <col min="2553" max="2553" width="18.28515625" style="166" customWidth="1"/>
    <col min="2554" max="2554" width="16.28515625" style="166" customWidth="1"/>
    <col min="2555" max="2555" width="14" style="166" customWidth="1"/>
    <col min="2556" max="2556" width="16.7109375" style="166" customWidth="1"/>
    <col min="2557" max="2557" width="14.85546875" style="166" customWidth="1"/>
    <col min="2558" max="2558" width="15.42578125" style="166" customWidth="1"/>
    <col min="2559" max="2560" width="6.5703125" style="166" customWidth="1"/>
    <col min="2561" max="2561" width="8.42578125" style="166" customWidth="1"/>
    <col min="2562" max="2562" width="4.85546875" style="166" customWidth="1"/>
    <col min="2563" max="2563" width="10.140625" style="166" customWidth="1"/>
    <col min="2564" max="2564" width="12.28515625" style="166" customWidth="1"/>
    <col min="2565" max="2565" width="10.28515625" style="166" customWidth="1"/>
    <col min="2566" max="2566" width="12" style="166" customWidth="1"/>
    <col min="2567" max="2567" width="6.140625" style="166" customWidth="1"/>
    <col min="2568" max="2568" width="10.5703125" style="166" customWidth="1"/>
    <col min="2569" max="2569" width="11" style="166" customWidth="1"/>
    <col min="2570" max="2570" width="20.5703125" style="166" customWidth="1"/>
    <col min="2571" max="2578" width="11.7109375" style="166" customWidth="1"/>
    <col min="2579" max="2579" width="45.140625" style="166" customWidth="1"/>
    <col min="2580" max="2590" width="11.7109375" style="166" customWidth="1"/>
    <col min="2591" max="2798" width="11.7109375" style="166"/>
    <col min="2799" max="2799" width="4" style="166" customWidth="1"/>
    <col min="2800" max="2800" width="15.85546875" style="166" bestFit="1" customWidth="1"/>
    <col min="2801" max="2801" width="30.7109375" style="166" customWidth="1"/>
    <col min="2802" max="2803" width="32.5703125" style="166" customWidth="1"/>
    <col min="2804" max="2806" width="14.5703125" style="166" customWidth="1"/>
    <col min="2807" max="2807" width="27" style="166" customWidth="1"/>
    <col min="2808" max="2808" width="13.85546875" style="166" customWidth="1"/>
    <col min="2809" max="2809" width="18.28515625" style="166" customWidth="1"/>
    <col min="2810" max="2810" width="16.28515625" style="166" customWidth="1"/>
    <col min="2811" max="2811" width="14" style="166" customWidth="1"/>
    <col min="2812" max="2812" width="16.7109375" style="166" customWidth="1"/>
    <col min="2813" max="2813" width="14.85546875" style="166" customWidth="1"/>
    <col min="2814" max="2814" width="15.42578125" style="166" customWidth="1"/>
    <col min="2815" max="2816" width="6.5703125" style="166" customWidth="1"/>
    <col min="2817" max="2817" width="8.42578125" style="166" customWidth="1"/>
    <col min="2818" max="2818" width="4.85546875" style="166" customWidth="1"/>
    <col min="2819" max="2819" width="10.140625" style="166" customWidth="1"/>
    <col min="2820" max="2820" width="12.28515625" style="166" customWidth="1"/>
    <col min="2821" max="2821" width="10.28515625" style="166" customWidth="1"/>
    <col min="2822" max="2822" width="12" style="166" customWidth="1"/>
    <col min="2823" max="2823" width="6.140625" style="166" customWidth="1"/>
    <col min="2824" max="2824" width="10.5703125" style="166" customWidth="1"/>
    <col min="2825" max="2825" width="11" style="166" customWidth="1"/>
    <col min="2826" max="2826" width="20.5703125" style="166" customWidth="1"/>
    <col min="2827" max="2834" width="11.7109375" style="166" customWidth="1"/>
    <col min="2835" max="2835" width="45.140625" style="166" customWidth="1"/>
    <col min="2836" max="2846" width="11.7109375" style="166" customWidth="1"/>
    <col min="2847" max="3054" width="11.7109375" style="166"/>
    <col min="3055" max="3055" width="4" style="166" customWidth="1"/>
    <col min="3056" max="3056" width="15.85546875" style="166" bestFit="1" customWidth="1"/>
    <col min="3057" max="3057" width="30.7109375" style="166" customWidth="1"/>
    <col min="3058" max="3059" width="32.5703125" style="166" customWidth="1"/>
    <col min="3060" max="3062" width="14.5703125" style="166" customWidth="1"/>
    <col min="3063" max="3063" width="27" style="166" customWidth="1"/>
    <col min="3064" max="3064" width="13.85546875" style="166" customWidth="1"/>
    <col min="3065" max="3065" width="18.28515625" style="166" customWidth="1"/>
    <col min="3066" max="3066" width="16.28515625" style="166" customWidth="1"/>
    <col min="3067" max="3067" width="14" style="166" customWidth="1"/>
    <col min="3068" max="3068" width="16.7109375" style="166" customWidth="1"/>
    <col min="3069" max="3069" width="14.85546875" style="166" customWidth="1"/>
    <col min="3070" max="3070" width="15.42578125" style="166" customWidth="1"/>
    <col min="3071" max="3072" width="6.5703125" style="166" customWidth="1"/>
    <col min="3073" max="3073" width="8.42578125" style="166" customWidth="1"/>
    <col min="3074" max="3074" width="4.85546875" style="166" customWidth="1"/>
    <col min="3075" max="3075" width="10.140625" style="166" customWidth="1"/>
    <col min="3076" max="3076" width="12.28515625" style="166" customWidth="1"/>
    <col min="3077" max="3077" width="10.28515625" style="166" customWidth="1"/>
    <col min="3078" max="3078" width="12" style="166" customWidth="1"/>
    <col min="3079" max="3079" width="6.140625" style="166" customWidth="1"/>
    <col min="3080" max="3080" width="10.5703125" style="166" customWidth="1"/>
    <col min="3081" max="3081" width="11" style="166" customWidth="1"/>
    <col min="3082" max="3082" width="20.5703125" style="166" customWidth="1"/>
    <col min="3083" max="3090" width="11.7109375" style="166" customWidth="1"/>
    <col min="3091" max="3091" width="45.140625" style="166" customWidth="1"/>
    <col min="3092" max="3102" width="11.7109375" style="166" customWidth="1"/>
    <col min="3103" max="3310" width="11.7109375" style="166"/>
    <col min="3311" max="3311" width="4" style="166" customWidth="1"/>
    <col min="3312" max="3312" width="15.85546875" style="166" bestFit="1" customWidth="1"/>
    <col min="3313" max="3313" width="30.7109375" style="166" customWidth="1"/>
    <col min="3314" max="3315" width="32.5703125" style="166" customWidth="1"/>
    <col min="3316" max="3318" width="14.5703125" style="166" customWidth="1"/>
    <col min="3319" max="3319" width="27" style="166" customWidth="1"/>
    <col min="3320" max="3320" width="13.85546875" style="166" customWidth="1"/>
    <col min="3321" max="3321" width="18.28515625" style="166" customWidth="1"/>
    <col min="3322" max="3322" width="16.28515625" style="166" customWidth="1"/>
    <col min="3323" max="3323" width="14" style="166" customWidth="1"/>
    <col min="3324" max="3324" width="16.7109375" style="166" customWidth="1"/>
    <col min="3325" max="3325" width="14.85546875" style="166" customWidth="1"/>
    <col min="3326" max="3326" width="15.42578125" style="166" customWidth="1"/>
    <col min="3327" max="3328" width="6.5703125" style="166" customWidth="1"/>
    <col min="3329" max="3329" width="8.42578125" style="166" customWidth="1"/>
    <col min="3330" max="3330" width="4.85546875" style="166" customWidth="1"/>
    <col min="3331" max="3331" width="10.140625" style="166" customWidth="1"/>
    <col min="3332" max="3332" width="12.28515625" style="166" customWidth="1"/>
    <col min="3333" max="3333" width="10.28515625" style="166" customWidth="1"/>
    <col min="3334" max="3334" width="12" style="166" customWidth="1"/>
    <col min="3335" max="3335" width="6.140625" style="166" customWidth="1"/>
    <col min="3336" max="3336" width="10.5703125" style="166" customWidth="1"/>
    <col min="3337" max="3337" width="11" style="166" customWidth="1"/>
    <col min="3338" max="3338" width="20.5703125" style="166" customWidth="1"/>
    <col min="3339" max="3346" width="11.7109375" style="166" customWidth="1"/>
    <col min="3347" max="3347" width="45.140625" style="166" customWidth="1"/>
    <col min="3348" max="3358" width="11.7109375" style="166" customWidth="1"/>
    <col min="3359" max="3566" width="11.7109375" style="166"/>
    <col min="3567" max="3567" width="4" style="166" customWidth="1"/>
    <col min="3568" max="3568" width="15.85546875" style="166" bestFit="1" customWidth="1"/>
    <col min="3569" max="3569" width="30.7109375" style="166" customWidth="1"/>
    <col min="3570" max="3571" width="32.5703125" style="166" customWidth="1"/>
    <col min="3572" max="3574" width="14.5703125" style="166" customWidth="1"/>
    <col min="3575" max="3575" width="27" style="166" customWidth="1"/>
    <col min="3576" max="3576" width="13.85546875" style="166" customWidth="1"/>
    <col min="3577" max="3577" width="18.28515625" style="166" customWidth="1"/>
    <col min="3578" max="3578" width="16.28515625" style="166" customWidth="1"/>
    <col min="3579" max="3579" width="14" style="166" customWidth="1"/>
    <col min="3580" max="3580" width="16.7109375" style="166" customWidth="1"/>
    <col min="3581" max="3581" width="14.85546875" style="166" customWidth="1"/>
    <col min="3582" max="3582" width="15.42578125" style="166" customWidth="1"/>
    <col min="3583" max="3584" width="6.5703125" style="166" customWidth="1"/>
    <col min="3585" max="3585" width="8.42578125" style="166" customWidth="1"/>
    <col min="3586" max="3586" width="4.85546875" style="166" customWidth="1"/>
    <col min="3587" max="3587" width="10.140625" style="166" customWidth="1"/>
    <col min="3588" max="3588" width="12.28515625" style="166" customWidth="1"/>
    <col min="3589" max="3589" width="10.28515625" style="166" customWidth="1"/>
    <col min="3590" max="3590" width="12" style="166" customWidth="1"/>
    <col min="3591" max="3591" width="6.140625" style="166" customWidth="1"/>
    <col min="3592" max="3592" width="10.5703125" style="166" customWidth="1"/>
    <col min="3593" max="3593" width="11" style="166" customWidth="1"/>
    <col min="3594" max="3594" width="20.5703125" style="166" customWidth="1"/>
    <col min="3595" max="3602" width="11.7109375" style="166" customWidth="1"/>
    <col min="3603" max="3603" width="45.140625" style="166" customWidth="1"/>
    <col min="3604" max="3614" width="11.7109375" style="166" customWidth="1"/>
    <col min="3615" max="3822" width="11.7109375" style="166"/>
    <col min="3823" max="3823" width="4" style="166" customWidth="1"/>
    <col min="3824" max="3824" width="15.85546875" style="166" bestFit="1" customWidth="1"/>
    <col min="3825" max="3825" width="30.7109375" style="166" customWidth="1"/>
    <col min="3826" max="3827" width="32.5703125" style="166" customWidth="1"/>
    <col min="3828" max="3830" width="14.5703125" style="166" customWidth="1"/>
    <col min="3831" max="3831" width="27" style="166" customWidth="1"/>
    <col min="3832" max="3832" width="13.85546875" style="166" customWidth="1"/>
    <col min="3833" max="3833" width="18.28515625" style="166" customWidth="1"/>
    <col min="3834" max="3834" width="16.28515625" style="166" customWidth="1"/>
    <col min="3835" max="3835" width="14" style="166" customWidth="1"/>
    <col min="3836" max="3836" width="16.7109375" style="166" customWidth="1"/>
    <col min="3837" max="3837" width="14.85546875" style="166" customWidth="1"/>
    <col min="3838" max="3838" width="15.42578125" style="166" customWidth="1"/>
    <col min="3839" max="3840" width="6.5703125" style="166" customWidth="1"/>
    <col min="3841" max="3841" width="8.42578125" style="166" customWidth="1"/>
    <col min="3842" max="3842" width="4.85546875" style="166" customWidth="1"/>
    <col min="3843" max="3843" width="10.140625" style="166" customWidth="1"/>
    <col min="3844" max="3844" width="12.28515625" style="166" customWidth="1"/>
    <col min="3845" max="3845" width="10.28515625" style="166" customWidth="1"/>
    <col min="3846" max="3846" width="12" style="166" customWidth="1"/>
    <col min="3847" max="3847" width="6.140625" style="166" customWidth="1"/>
    <col min="3848" max="3848" width="10.5703125" style="166" customWidth="1"/>
    <col min="3849" max="3849" width="11" style="166" customWidth="1"/>
    <col min="3850" max="3850" width="20.5703125" style="166" customWidth="1"/>
    <col min="3851" max="3858" width="11.7109375" style="166" customWidth="1"/>
    <col min="3859" max="3859" width="45.140625" style="166" customWidth="1"/>
    <col min="3860" max="3870" width="11.7109375" style="166" customWidth="1"/>
    <col min="3871" max="4078" width="11.7109375" style="166"/>
    <col min="4079" max="4079" width="4" style="166" customWidth="1"/>
    <col min="4080" max="4080" width="15.85546875" style="166" bestFit="1" customWidth="1"/>
    <col min="4081" max="4081" width="30.7109375" style="166" customWidth="1"/>
    <col min="4082" max="4083" width="32.5703125" style="166" customWidth="1"/>
    <col min="4084" max="4086" width="14.5703125" style="166" customWidth="1"/>
    <col min="4087" max="4087" width="27" style="166" customWidth="1"/>
    <col min="4088" max="4088" width="13.85546875" style="166" customWidth="1"/>
    <col min="4089" max="4089" width="18.28515625" style="166" customWidth="1"/>
    <col min="4090" max="4090" width="16.28515625" style="166" customWidth="1"/>
    <col min="4091" max="4091" width="14" style="166" customWidth="1"/>
    <col min="4092" max="4092" width="16.7109375" style="166" customWidth="1"/>
    <col min="4093" max="4093" width="14.85546875" style="166" customWidth="1"/>
    <col min="4094" max="4094" width="15.42578125" style="166" customWidth="1"/>
    <col min="4095" max="4096" width="6.5703125" style="166" customWidth="1"/>
    <col min="4097" max="4097" width="8.42578125" style="166" customWidth="1"/>
    <col min="4098" max="4098" width="4.85546875" style="166" customWidth="1"/>
    <col min="4099" max="4099" width="10.140625" style="166" customWidth="1"/>
    <col min="4100" max="4100" width="12.28515625" style="166" customWidth="1"/>
    <col min="4101" max="4101" width="10.28515625" style="166" customWidth="1"/>
    <col min="4102" max="4102" width="12" style="166" customWidth="1"/>
    <col min="4103" max="4103" width="6.140625" style="166" customWidth="1"/>
    <col min="4104" max="4104" width="10.5703125" style="166" customWidth="1"/>
    <col min="4105" max="4105" width="11" style="166" customWidth="1"/>
    <col min="4106" max="4106" width="20.5703125" style="166" customWidth="1"/>
    <col min="4107" max="4114" width="11.7109375" style="166" customWidth="1"/>
    <col min="4115" max="4115" width="45.140625" style="166" customWidth="1"/>
    <col min="4116" max="4126" width="11.7109375" style="166" customWidth="1"/>
    <col min="4127" max="4334" width="11.7109375" style="166"/>
    <col min="4335" max="4335" width="4" style="166" customWidth="1"/>
    <col min="4336" max="4336" width="15.85546875" style="166" bestFit="1" customWidth="1"/>
    <col min="4337" max="4337" width="30.7109375" style="166" customWidth="1"/>
    <col min="4338" max="4339" width="32.5703125" style="166" customWidth="1"/>
    <col min="4340" max="4342" width="14.5703125" style="166" customWidth="1"/>
    <col min="4343" max="4343" width="27" style="166" customWidth="1"/>
    <col min="4344" max="4344" width="13.85546875" style="166" customWidth="1"/>
    <col min="4345" max="4345" width="18.28515625" style="166" customWidth="1"/>
    <col min="4346" max="4346" width="16.28515625" style="166" customWidth="1"/>
    <col min="4347" max="4347" width="14" style="166" customWidth="1"/>
    <col min="4348" max="4348" width="16.7109375" style="166" customWidth="1"/>
    <col min="4349" max="4349" width="14.85546875" style="166" customWidth="1"/>
    <col min="4350" max="4350" width="15.42578125" style="166" customWidth="1"/>
    <col min="4351" max="4352" width="6.5703125" style="166" customWidth="1"/>
    <col min="4353" max="4353" width="8.42578125" style="166" customWidth="1"/>
    <col min="4354" max="4354" width="4.85546875" style="166" customWidth="1"/>
    <col min="4355" max="4355" width="10.140625" style="166" customWidth="1"/>
    <col min="4356" max="4356" width="12.28515625" style="166" customWidth="1"/>
    <col min="4357" max="4357" width="10.28515625" style="166" customWidth="1"/>
    <col min="4358" max="4358" width="12" style="166" customWidth="1"/>
    <col min="4359" max="4359" width="6.140625" style="166" customWidth="1"/>
    <col min="4360" max="4360" width="10.5703125" style="166" customWidth="1"/>
    <col min="4361" max="4361" width="11" style="166" customWidth="1"/>
    <col min="4362" max="4362" width="20.5703125" style="166" customWidth="1"/>
    <col min="4363" max="4370" width="11.7109375" style="166" customWidth="1"/>
    <col min="4371" max="4371" width="45.140625" style="166" customWidth="1"/>
    <col min="4372" max="4382" width="11.7109375" style="166" customWidth="1"/>
    <col min="4383" max="4590" width="11.7109375" style="166"/>
    <col min="4591" max="4591" width="4" style="166" customWidth="1"/>
    <col min="4592" max="4592" width="15.85546875" style="166" bestFit="1" customWidth="1"/>
    <col min="4593" max="4593" width="30.7109375" style="166" customWidth="1"/>
    <col min="4594" max="4595" width="32.5703125" style="166" customWidth="1"/>
    <col min="4596" max="4598" width="14.5703125" style="166" customWidth="1"/>
    <col min="4599" max="4599" width="27" style="166" customWidth="1"/>
    <col min="4600" max="4600" width="13.85546875" style="166" customWidth="1"/>
    <col min="4601" max="4601" width="18.28515625" style="166" customWidth="1"/>
    <col min="4602" max="4602" width="16.28515625" style="166" customWidth="1"/>
    <col min="4603" max="4603" width="14" style="166" customWidth="1"/>
    <col min="4604" max="4604" width="16.7109375" style="166" customWidth="1"/>
    <col min="4605" max="4605" width="14.85546875" style="166" customWidth="1"/>
    <col min="4606" max="4606" width="15.42578125" style="166" customWidth="1"/>
    <col min="4607" max="4608" width="6.5703125" style="166" customWidth="1"/>
    <col min="4609" max="4609" width="8.42578125" style="166" customWidth="1"/>
    <col min="4610" max="4610" width="4.85546875" style="166" customWidth="1"/>
    <col min="4611" max="4611" width="10.140625" style="166" customWidth="1"/>
    <col min="4612" max="4612" width="12.28515625" style="166" customWidth="1"/>
    <col min="4613" max="4613" width="10.28515625" style="166" customWidth="1"/>
    <col min="4614" max="4614" width="12" style="166" customWidth="1"/>
    <col min="4615" max="4615" width="6.140625" style="166" customWidth="1"/>
    <col min="4616" max="4616" width="10.5703125" style="166" customWidth="1"/>
    <col min="4617" max="4617" width="11" style="166" customWidth="1"/>
    <col min="4618" max="4618" width="20.5703125" style="166" customWidth="1"/>
    <col min="4619" max="4626" width="11.7109375" style="166" customWidth="1"/>
    <col min="4627" max="4627" width="45.140625" style="166" customWidth="1"/>
    <col min="4628" max="4638" width="11.7109375" style="166" customWidth="1"/>
    <col min="4639" max="4846" width="11.7109375" style="166"/>
    <col min="4847" max="4847" width="4" style="166" customWidth="1"/>
    <col min="4848" max="4848" width="15.85546875" style="166" bestFit="1" customWidth="1"/>
    <col min="4849" max="4849" width="30.7109375" style="166" customWidth="1"/>
    <col min="4850" max="4851" width="32.5703125" style="166" customWidth="1"/>
    <col min="4852" max="4854" width="14.5703125" style="166" customWidth="1"/>
    <col min="4855" max="4855" width="27" style="166" customWidth="1"/>
    <col min="4856" max="4856" width="13.85546875" style="166" customWidth="1"/>
    <col min="4857" max="4857" width="18.28515625" style="166" customWidth="1"/>
    <col min="4858" max="4858" width="16.28515625" style="166" customWidth="1"/>
    <col min="4859" max="4859" width="14" style="166" customWidth="1"/>
    <col min="4860" max="4860" width="16.7109375" style="166" customWidth="1"/>
    <col min="4861" max="4861" width="14.85546875" style="166" customWidth="1"/>
    <col min="4862" max="4862" width="15.42578125" style="166" customWidth="1"/>
    <col min="4863" max="4864" width="6.5703125" style="166" customWidth="1"/>
    <col min="4865" max="4865" width="8.42578125" style="166" customWidth="1"/>
    <col min="4866" max="4866" width="4.85546875" style="166" customWidth="1"/>
    <col min="4867" max="4867" width="10.140625" style="166" customWidth="1"/>
    <col min="4868" max="4868" width="12.28515625" style="166" customWidth="1"/>
    <col min="4869" max="4869" width="10.28515625" style="166" customWidth="1"/>
    <col min="4870" max="4870" width="12" style="166" customWidth="1"/>
    <col min="4871" max="4871" width="6.140625" style="166" customWidth="1"/>
    <col min="4872" max="4872" width="10.5703125" style="166" customWidth="1"/>
    <col min="4873" max="4873" width="11" style="166" customWidth="1"/>
    <col min="4874" max="4874" width="20.5703125" style="166" customWidth="1"/>
    <col min="4875" max="4882" width="11.7109375" style="166" customWidth="1"/>
    <col min="4883" max="4883" width="45.140625" style="166" customWidth="1"/>
    <col min="4884" max="4894" width="11.7109375" style="166" customWidth="1"/>
    <col min="4895" max="5102" width="11.7109375" style="166"/>
    <col min="5103" max="5103" width="4" style="166" customWidth="1"/>
    <col min="5104" max="5104" width="15.85546875" style="166" bestFit="1" customWidth="1"/>
    <col min="5105" max="5105" width="30.7109375" style="166" customWidth="1"/>
    <col min="5106" max="5107" width="32.5703125" style="166" customWidth="1"/>
    <col min="5108" max="5110" width="14.5703125" style="166" customWidth="1"/>
    <col min="5111" max="5111" width="27" style="166" customWidth="1"/>
    <col min="5112" max="5112" width="13.85546875" style="166" customWidth="1"/>
    <col min="5113" max="5113" width="18.28515625" style="166" customWidth="1"/>
    <col min="5114" max="5114" width="16.28515625" style="166" customWidth="1"/>
    <col min="5115" max="5115" width="14" style="166" customWidth="1"/>
    <col min="5116" max="5116" width="16.7109375" style="166" customWidth="1"/>
    <col min="5117" max="5117" width="14.85546875" style="166" customWidth="1"/>
    <col min="5118" max="5118" width="15.42578125" style="166" customWidth="1"/>
    <col min="5119" max="5120" width="6.5703125" style="166" customWidth="1"/>
    <col min="5121" max="5121" width="8.42578125" style="166" customWidth="1"/>
    <col min="5122" max="5122" width="4.85546875" style="166" customWidth="1"/>
    <col min="5123" max="5123" width="10.140625" style="166" customWidth="1"/>
    <col min="5124" max="5124" width="12.28515625" style="166" customWidth="1"/>
    <col min="5125" max="5125" width="10.28515625" style="166" customWidth="1"/>
    <col min="5126" max="5126" width="12" style="166" customWidth="1"/>
    <col min="5127" max="5127" width="6.140625" style="166" customWidth="1"/>
    <col min="5128" max="5128" width="10.5703125" style="166" customWidth="1"/>
    <col min="5129" max="5129" width="11" style="166" customWidth="1"/>
    <col min="5130" max="5130" width="20.5703125" style="166" customWidth="1"/>
    <col min="5131" max="5138" width="11.7109375" style="166" customWidth="1"/>
    <col min="5139" max="5139" width="45.140625" style="166" customWidth="1"/>
    <col min="5140" max="5150" width="11.7109375" style="166" customWidth="1"/>
    <col min="5151" max="5358" width="11.7109375" style="166"/>
    <col min="5359" max="5359" width="4" style="166" customWidth="1"/>
    <col min="5360" max="5360" width="15.85546875" style="166" bestFit="1" customWidth="1"/>
    <col min="5361" max="5361" width="30.7109375" style="166" customWidth="1"/>
    <col min="5362" max="5363" width="32.5703125" style="166" customWidth="1"/>
    <col min="5364" max="5366" width="14.5703125" style="166" customWidth="1"/>
    <col min="5367" max="5367" width="27" style="166" customWidth="1"/>
    <col min="5368" max="5368" width="13.85546875" style="166" customWidth="1"/>
    <col min="5369" max="5369" width="18.28515625" style="166" customWidth="1"/>
    <col min="5370" max="5370" width="16.28515625" style="166" customWidth="1"/>
    <col min="5371" max="5371" width="14" style="166" customWidth="1"/>
    <col min="5372" max="5372" width="16.7109375" style="166" customWidth="1"/>
    <col min="5373" max="5373" width="14.85546875" style="166" customWidth="1"/>
    <col min="5374" max="5374" width="15.42578125" style="166" customWidth="1"/>
    <col min="5375" max="5376" width="6.5703125" style="166" customWidth="1"/>
    <col min="5377" max="5377" width="8.42578125" style="166" customWidth="1"/>
    <col min="5378" max="5378" width="4.85546875" style="166" customWidth="1"/>
    <col min="5379" max="5379" width="10.140625" style="166" customWidth="1"/>
    <col min="5380" max="5380" width="12.28515625" style="166" customWidth="1"/>
    <col min="5381" max="5381" width="10.28515625" style="166" customWidth="1"/>
    <col min="5382" max="5382" width="12" style="166" customWidth="1"/>
    <col min="5383" max="5383" width="6.140625" style="166" customWidth="1"/>
    <col min="5384" max="5384" width="10.5703125" style="166" customWidth="1"/>
    <col min="5385" max="5385" width="11" style="166" customWidth="1"/>
    <col min="5386" max="5386" width="20.5703125" style="166" customWidth="1"/>
    <col min="5387" max="5394" width="11.7109375" style="166" customWidth="1"/>
    <col min="5395" max="5395" width="45.140625" style="166" customWidth="1"/>
    <col min="5396" max="5406" width="11.7109375" style="166" customWidth="1"/>
    <col min="5407" max="5614" width="11.7109375" style="166"/>
    <col min="5615" max="5615" width="4" style="166" customWidth="1"/>
    <col min="5616" max="5616" width="15.85546875" style="166" bestFit="1" customWidth="1"/>
    <col min="5617" max="5617" width="30.7109375" style="166" customWidth="1"/>
    <col min="5618" max="5619" width="32.5703125" style="166" customWidth="1"/>
    <col min="5620" max="5622" width="14.5703125" style="166" customWidth="1"/>
    <col min="5623" max="5623" width="27" style="166" customWidth="1"/>
    <col min="5624" max="5624" width="13.85546875" style="166" customWidth="1"/>
    <col min="5625" max="5625" width="18.28515625" style="166" customWidth="1"/>
    <col min="5626" max="5626" width="16.28515625" style="166" customWidth="1"/>
    <col min="5627" max="5627" width="14" style="166" customWidth="1"/>
    <col min="5628" max="5628" width="16.7109375" style="166" customWidth="1"/>
    <col min="5629" max="5629" width="14.85546875" style="166" customWidth="1"/>
    <col min="5630" max="5630" width="15.42578125" style="166" customWidth="1"/>
    <col min="5631" max="5632" width="6.5703125" style="166" customWidth="1"/>
    <col min="5633" max="5633" width="8.42578125" style="166" customWidth="1"/>
    <col min="5634" max="5634" width="4.85546875" style="166" customWidth="1"/>
    <col min="5635" max="5635" width="10.140625" style="166" customWidth="1"/>
    <col min="5636" max="5636" width="12.28515625" style="166" customWidth="1"/>
    <col min="5637" max="5637" width="10.28515625" style="166" customWidth="1"/>
    <col min="5638" max="5638" width="12" style="166" customWidth="1"/>
    <col min="5639" max="5639" width="6.140625" style="166" customWidth="1"/>
    <col min="5640" max="5640" width="10.5703125" style="166" customWidth="1"/>
    <col min="5641" max="5641" width="11" style="166" customWidth="1"/>
    <col min="5642" max="5642" width="20.5703125" style="166" customWidth="1"/>
    <col min="5643" max="5650" width="11.7109375" style="166" customWidth="1"/>
    <col min="5651" max="5651" width="45.140625" style="166" customWidth="1"/>
    <col min="5652" max="5662" width="11.7109375" style="166" customWidth="1"/>
    <col min="5663" max="5870" width="11.7109375" style="166"/>
    <col min="5871" max="5871" width="4" style="166" customWidth="1"/>
    <col min="5872" max="5872" width="15.85546875" style="166" bestFit="1" customWidth="1"/>
    <col min="5873" max="5873" width="30.7109375" style="166" customWidth="1"/>
    <col min="5874" max="5875" width="32.5703125" style="166" customWidth="1"/>
    <col min="5876" max="5878" width="14.5703125" style="166" customWidth="1"/>
    <col min="5879" max="5879" width="27" style="166" customWidth="1"/>
    <col min="5880" max="5880" width="13.85546875" style="166" customWidth="1"/>
    <col min="5881" max="5881" width="18.28515625" style="166" customWidth="1"/>
    <col min="5882" max="5882" width="16.28515625" style="166" customWidth="1"/>
    <col min="5883" max="5883" width="14" style="166" customWidth="1"/>
    <col min="5884" max="5884" width="16.7109375" style="166" customWidth="1"/>
    <col min="5885" max="5885" width="14.85546875" style="166" customWidth="1"/>
    <col min="5886" max="5886" width="15.42578125" style="166" customWidth="1"/>
    <col min="5887" max="5888" width="6.5703125" style="166" customWidth="1"/>
    <col min="5889" max="5889" width="8.42578125" style="166" customWidth="1"/>
    <col min="5890" max="5890" width="4.85546875" style="166" customWidth="1"/>
    <col min="5891" max="5891" width="10.140625" style="166" customWidth="1"/>
    <col min="5892" max="5892" width="12.28515625" style="166" customWidth="1"/>
    <col min="5893" max="5893" width="10.28515625" style="166" customWidth="1"/>
    <col min="5894" max="5894" width="12" style="166" customWidth="1"/>
    <col min="5895" max="5895" width="6.140625" style="166" customWidth="1"/>
    <col min="5896" max="5896" width="10.5703125" style="166" customWidth="1"/>
    <col min="5897" max="5897" width="11" style="166" customWidth="1"/>
    <col min="5898" max="5898" width="20.5703125" style="166" customWidth="1"/>
    <col min="5899" max="5906" width="11.7109375" style="166" customWidth="1"/>
    <col min="5907" max="5907" width="45.140625" style="166" customWidth="1"/>
    <col min="5908" max="5918" width="11.7109375" style="166" customWidth="1"/>
    <col min="5919" max="6126" width="11.7109375" style="166"/>
    <col min="6127" max="6127" width="4" style="166" customWidth="1"/>
    <col min="6128" max="6128" width="15.85546875" style="166" bestFit="1" customWidth="1"/>
    <col min="6129" max="6129" width="30.7109375" style="166" customWidth="1"/>
    <col min="6130" max="6131" width="32.5703125" style="166" customWidth="1"/>
    <col min="6132" max="6134" width="14.5703125" style="166" customWidth="1"/>
    <col min="6135" max="6135" width="27" style="166" customWidth="1"/>
    <col min="6136" max="6136" width="13.85546875" style="166" customWidth="1"/>
    <col min="6137" max="6137" width="18.28515625" style="166" customWidth="1"/>
    <col min="6138" max="6138" width="16.28515625" style="166" customWidth="1"/>
    <col min="6139" max="6139" width="14" style="166" customWidth="1"/>
    <col min="6140" max="6140" width="16.7109375" style="166" customWidth="1"/>
    <col min="6141" max="6141" width="14.85546875" style="166" customWidth="1"/>
    <col min="6142" max="6142" width="15.42578125" style="166" customWidth="1"/>
    <col min="6143" max="6144" width="6.5703125" style="166" customWidth="1"/>
    <col min="6145" max="6145" width="8.42578125" style="166" customWidth="1"/>
    <col min="6146" max="6146" width="4.85546875" style="166" customWidth="1"/>
    <col min="6147" max="6147" width="10.140625" style="166" customWidth="1"/>
    <col min="6148" max="6148" width="12.28515625" style="166" customWidth="1"/>
    <col min="6149" max="6149" width="10.28515625" style="166" customWidth="1"/>
    <col min="6150" max="6150" width="12" style="166" customWidth="1"/>
    <col min="6151" max="6151" width="6.140625" style="166" customWidth="1"/>
    <col min="6152" max="6152" width="10.5703125" style="166" customWidth="1"/>
    <col min="6153" max="6153" width="11" style="166" customWidth="1"/>
    <col min="6154" max="6154" width="20.5703125" style="166" customWidth="1"/>
    <col min="6155" max="6162" width="11.7109375" style="166" customWidth="1"/>
    <col min="6163" max="6163" width="45.140625" style="166" customWidth="1"/>
    <col min="6164" max="6174" width="11.7109375" style="166" customWidth="1"/>
    <col min="6175" max="6382" width="11.7109375" style="166"/>
    <col min="6383" max="6383" width="4" style="166" customWidth="1"/>
    <col min="6384" max="6384" width="15.85546875" style="166" bestFit="1" customWidth="1"/>
    <col min="6385" max="6385" width="30.7109375" style="166" customWidth="1"/>
    <col min="6386" max="6387" width="32.5703125" style="166" customWidth="1"/>
    <col min="6388" max="6390" width="14.5703125" style="166" customWidth="1"/>
    <col min="6391" max="6391" width="27" style="166" customWidth="1"/>
    <col min="6392" max="6392" width="13.85546875" style="166" customWidth="1"/>
    <col min="6393" max="6393" width="18.28515625" style="166" customWidth="1"/>
    <col min="6394" max="6394" width="16.28515625" style="166" customWidth="1"/>
    <col min="6395" max="6395" width="14" style="166" customWidth="1"/>
    <col min="6396" max="6396" width="16.7109375" style="166" customWidth="1"/>
    <col min="6397" max="6397" width="14.85546875" style="166" customWidth="1"/>
    <col min="6398" max="6398" width="15.42578125" style="166" customWidth="1"/>
    <col min="6399" max="6400" width="6.5703125" style="166" customWidth="1"/>
    <col min="6401" max="6401" width="8.42578125" style="166" customWidth="1"/>
    <col min="6402" max="6402" width="4.85546875" style="166" customWidth="1"/>
    <col min="6403" max="6403" width="10.140625" style="166" customWidth="1"/>
    <col min="6404" max="6404" width="12.28515625" style="166" customWidth="1"/>
    <col min="6405" max="6405" width="10.28515625" style="166" customWidth="1"/>
    <col min="6406" max="6406" width="12" style="166" customWidth="1"/>
    <col min="6407" max="6407" width="6.140625" style="166" customWidth="1"/>
    <col min="6408" max="6408" width="10.5703125" style="166" customWidth="1"/>
    <col min="6409" max="6409" width="11" style="166" customWidth="1"/>
    <col min="6410" max="6410" width="20.5703125" style="166" customWidth="1"/>
    <col min="6411" max="6418" width="11.7109375" style="166" customWidth="1"/>
    <col min="6419" max="6419" width="45.140625" style="166" customWidth="1"/>
    <col min="6420" max="6430" width="11.7109375" style="166" customWidth="1"/>
    <col min="6431" max="6638" width="11.7109375" style="166"/>
    <col min="6639" max="6639" width="4" style="166" customWidth="1"/>
    <col min="6640" max="6640" width="15.85546875" style="166" bestFit="1" customWidth="1"/>
    <col min="6641" max="6641" width="30.7109375" style="166" customWidth="1"/>
    <col min="6642" max="6643" width="32.5703125" style="166" customWidth="1"/>
    <col min="6644" max="6646" width="14.5703125" style="166" customWidth="1"/>
    <col min="6647" max="6647" width="27" style="166" customWidth="1"/>
    <col min="6648" max="6648" width="13.85546875" style="166" customWidth="1"/>
    <col min="6649" max="6649" width="18.28515625" style="166" customWidth="1"/>
    <col min="6650" max="6650" width="16.28515625" style="166" customWidth="1"/>
    <col min="6651" max="6651" width="14" style="166" customWidth="1"/>
    <col min="6652" max="6652" width="16.7109375" style="166" customWidth="1"/>
    <col min="6653" max="6653" width="14.85546875" style="166" customWidth="1"/>
    <col min="6654" max="6654" width="15.42578125" style="166" customWidth="1"/>
    <col min="6655" max="6656" width="6.5703125" style="166" customWidth="1"/>
    <col min="6657" max="6657" width="8.42578125" style="166" customWidth="1"/>
    <col min="6658" max="6658" width="4.85546875" style="166" customWidth="1"/>
    <col min="6659" max="6659" width="10.140625" style="166" customWidth="1"/>
    <col min="6660" max="6660" width="12.28515625" style="166" customWidth="1"/>
    <col min="6661" max="6661" width="10.28515625" style="166" customWidth="1"/>
    <col min="6662" max="6662" width="12" style="166" customWidth="1"/>
    <col min="6663" max="6663" width="6.140625" style="166" customWidth="1"/>
    <col min="6664" max="6664" width="10.5703125" style="166" customWidth="1"/>
    <col min="6665" max="6665" width="11" style="166" customWidth="1"/>
    <col min="6666" max="6666" width="20.5703125" style="166" customWidth="1"/>
    <col min="6667" max="6674" width="11.7109375" style="166" customWidth="1"/>
    <col min="6675" max="6675" width="45.140625" style="166" customWidth="1"/>
    <col min="6676" max="6686" width="11.7109375" style="166" customWidth="1"/>
    <col min="6687" max="6894" width="11.7109375" style="166"/>
    <col min="6895" max="6895" width="4" style="166" customWidth="1"/>
    <col min="6896" max="6896" width="15.85546875" style="166" bestFit="1" customWidth="1"/>
    <col min="6897" max="6897" width="30.7109375" style="166" customWidth="1"/>
    <col min="6898" max="6899" width="32.5703125" style="166" customWidth="1"/>
    <col min="6900" max="6902" width="14.5703125" style="166" customWidth="1"/>
    <col min="6903" max="6903" width="27" style="166" customWidth="1"/>
    <col min="6904" max="6904" width="13.85546875" style="166" customWidth="1"/>
    <col min="6905" max="6905" width="18.28515625" style="166" customWidth="1"/>
    <col min="6906" max="6906" width="16.28515625" style="166" customWidth="1"/>
    <col min="6907" max="6907" width="14" style="166" customWidth="1"/>
    <col min="6908" max="6908" width="16.7109375" style="166" customWidth="1"/>
    <col min="6909" max="6909" width="14.85546875" style="166" customWidth="1"/>
    <col min="6910" max="6910" width="15.42578125" style="166" customWidth="1"/>
    <col min="6911" max="6912" width="6.5703125" style="166" customWidth="1"/>
    <col min="6913" max="6913" width="8.42578125" style="166" customWidth="1"/>
    <col min="6914" max="6914" width="4.85546875" style="166" customWidth="1"/>
    <col min="6915" max="6915" width="10.140625" style="166" customWidth="1"/>
    <col min="6916" max="6916" width="12.28515625" style="166" customWidth="1"/>
    <col min="6917" max="6917" width="10.28515625" style="166" customWidth="1"/>
    <col min="6918" max="6918" width="12" style="166" customWidth="1"/>
    <col min="6919" max="6919" width="6.140625" style="166" customWidth="1"/>
    <col min="6920" max="6920" width="10.5703125" style="166" customWidth="1"/>
    <col min="6921" max="6921" width="11" style="166" customWidth="1"/>
    <col min="6922" max="6922" width="20.5703125" style="166" customWidth="1"/>
    <col min="6923" max="6930" width="11.7109375" style="166" customWidth="1"/>
    <col min="6931" max="6931" width="45.140625" style="166" customWidth="1"/>
    <col min="6932" max="6942" width="11.7109375" style="166" customWidth="1"/>
    <col min="6943" max="7150" width="11.7109375" style="166"/>
    <col min="7151" max="7151" width="4" style="166" customWidth="1"/>
    <col min="7152" max="7152" width="15.85546875" style="166" bestFit="1" customWidth="1"/>
    <col min="7153" max="7153" width="30.7109375" style="166" customWidth="1"/>
    <col min="7154" max="7155" width="32.5703125" style="166" customWidth="1"/>
    <col min="7156" max="7158" width="14.5703125" style="166" customWidth="1"/>
    <col min="7159" max="7159" width="27" style="166" customWidth="1"/>
    <col min="7160" max="7160" width="13.85546875" style="166" customWidth="1"/>
    <col min="7161" max="7161" width="18.28515625" style="166" customWidth="1"/>
    <col min="7162" max="7162" width="16.28515625" style="166" customWidth="1"/>
    <col min="7163" max="7163" width="14" style="166" customWidth="1"/>
    <col min="7164" max="7164" width="16.7109375" style="166" customWidth="1"/>
    <col min="7165" max="7165" width="14.85546875" style="166" customWidth="1"/>
    <col min="7166" max="7166" width="15.42578125" style="166" customWidth="1"/>
    <col min="7167" max="7168" width="6.5703125" style="166" customWidth="1"/>
    <col min="7169" max="7169" width="8.42578125" style="166" customWidth="1"/>
    <col min="7170" max="7170" width="4.85546875" style="166" customWidth="1"/>
    <col min="7171" max="7171" width="10.140625" style="166" customWidth="1"/>
    <col min="7172" max="7172" width="12.28515625" style="166" customWidth="1"/>
    <col min="7173" max="7173" width="10.28515625" style="166" customWidth="1"/>
    <col min="7174" max="7174" width="12" style="166" customWidth="1"/>
    <col min="7175" max="7175" width="6.140625" style="166" customWidth="1"/>
    <col min="7176" max="7176" width="10.5703125" style="166" customWidth="1"/>
    <col min="7177" max="7177" width="11" style="166" customWidth="1"/>
    <col min="7178" max="7178" width="20.5703125" style="166" customWidth="1"/>
    <col min="7179" max="7186" width="11.7109375" style="166" customWidth="1"/>
    <col min="7187" max="7187" width="45.140625" style="166" customWidth="1"/>
    <col min="7188" max="7198" width="11.7109375" style="166" customWidth="1"/>
    <col min="7199" max="7406" width="11.7109375" style="166"/>
    <col min="7407" max="7407" width="4" style="166" customWidth="1"/>
    <col min="7408" max="7408" width="15.85546875" style="166" bestFit="1" customWidth="1"/>
    <col min="7409" max="7409" width="30.7109375" style="166" customWidth="1"/>
    <col min="7410" max="7411" width="32.5703125" style="166" customWidth="1"/>
    <col min="7412" max="7414" width="14.5703125" style="166" customWidth="1"/>
    <col min="7415" max="7415" width="27" style="166" customWidth="1"/>
    <col min="7416" max="7416" width="13.85546875" style="166" customWidth="1"/>
    <col min="7417" max="7417" width="18.28515625" style="166" customWidth="1"/>
    <col min="7418" max="7418" width="16.28515625" style="166" customWidth="1"/>
    <col min="7419" max="7419" width="14" style="166" customWidth="1"/>
    <col min="7420" max="7420" width="16.7109375" style="166" customWidth="1"/>
    <col min="7421" max="7421" width="14.85546875" style="166" customWidth="1"/>
    <col min="7422" max="7422" width="15.42578125" style="166" customWidth="1"/>
    <col min="7423" max="7424" width="6.5703125" style="166" customWidth="1"/>
    <col min="7425" max="7425" width="8.42578125" style="166" customWidth="1"/>
    <col min="7426" max="7426" width="4.85546875" style="166" customWidth="1"/>
    <col min="7427" max="7427" width="10.140625" style="166" customWidth="1"/>
    <col min="7428" max="7428" width="12.28515625" style="166" customWidth="1"/>
    <col min="7429" max="7429" width="10.28515625" style="166" customWidth="1"/>
    <col min="7430" max="7430" width="12" style="166" customWidth="1"/>
    <col min="7431" max="7431" width="6.140625" style="166" customWidth="1"/>
    <col min="7432" max="7432" width="10.5703125" style="166" customWidth="1"/>
    <col min="7433" max="7433" width="11" style="166" customWidth="1"/>
    <col min="7434" max="7434" width="20.5703125" style="166" customWidth="1"/>
    <col min="7435" max="7442" width="11.7109375" style="166" customWidth="1"/>
    <col min="7443" max="7443" width="45.140625" style="166" customWidth="1"/>
    <col min="7444" max="7454" width="11.7109375" style="166" customWidth="1"/>
    <col min="7455" max="7662" width="11.7109375" style="166"/>
    <col min="7663" max="7663" width="4" style="166" customWidth="1"/>
    <col min="7664" max="7664" width="15.85546875" style="166" bestFit="1" customWidth="1"/>
    <col min="7665" max="7665" width="30.7109375" style="166" customWidth="1"/>
    <col min="7666" max="7667" width="32.5703125" style="166" customWidth="1"/>
    <col min="7668" max="7670" width="14.5703125" style="166" customWidth="1"/>
    <col min="7671" max="7671" width="27" style="166" customWidth="1"/>
    <col min="7672" max="7672" width="13.85546875" style="166" customWidth="1"/>
    <col min="7673" max="7673" width="18.28515625" style="166" customWidth="1"/>
    <col min="7674" max="7674" width="16.28515625" style="166" customWidth="1"/>
    <col min="7675" max="7675" width="14" style="166" customWidth="1"/>
    <col min="7676" max="7676" width="16.7109375" style="166" customWidth="1"/>
    <col min="7677" max="7677" width="14.85546875" style="166" customWidth="1"/>
    <col min="7678" max="7678" width="15.42578125" style="166" customWidth="1"/>
    <col min="7679" max="7680" width="6.5703125" style="166" customWidth="1"/>
    <col min="7681" max="7681" width="8.42578125" style="166" customWidth="1"/>
    <col min="7682" max="7682" width="4.85546875" style="166" customWidth="1"/>
    <col min="7683" max="7683" width="10.140625" style="166" customWidth="1"/>
    <col min="7684" max="7684" width="12.28515625" style="166" customWidth="1"/>
    <col min="7685" max="7685" width="10.28515625" style="166" customWidth="1"/>
    <col min="7686" max="7686" width="12" style="166" customWidth="1"/>
    <col min="7687" max="7687" width="6.140625" style="166" customWidth="1"/>
    <col min="7688" max="7688" width="10.5703125" style="166" customWidth="1"/>
    <col min="7689" max="7689" width="11" style="166" customWidth="1"/>
    <col min="7690" max="7690" width="20.5703125" style="166" customWidth="1"/>
    <col min="7691" max="7698" width="11.7109375" style="166" customWidth="1"/>
    <col min="7699" max="7699" width="45.140625" style="166" customWidth="1"/>
    <col min="7700" max="7710" width="11.7109375" style="166" customWidth="1"/>
    <col min="7711" max="7918" width="11.7109375" style="166"/>
    <col min="7919" max="7919" width="4" style="166" customWidth="1"/>
    <col min="7920" max="7920" width="15.85546875" style="166" bestFit="1" customWidth="1"/>
    <col min="7921" max="7921" width="30.7109375" style="166" customWidth="1"/>
    <col min="7922" max="7923" width="32.5703125" style="166" customWidth="1"/>
    <col min="7924" max="7926" width="14.5703125" style="166" customWidth="1"/>
    <col min="7927" max="7927" width="27" style="166" customWidth="1"/>
    <col min="7928" max="7928" width="13.85546875" style="166" customWidth="1"/>
    <col min="7929" max="7929" width="18.28515625" style="166" customWidth="1"/>
    <col min="7930" max="7930" width="16.28515625" style="166" customWidth="1"/>
    <col min="7931" max="7931" width="14" style="166" customWidth="1"/>
    <col min="7932" max="7932" width="16.7109375" style="166" customWidth="1"/>
    <col min="7933" max="7933" width="14.85546875" style="166" customWidth="1"/>
    <col min="7934" max="7934" width="15.42578125" style="166" customWidth="1"/>
    <col min="7935" max="7936" width="6.5703125" style="166" customWidth="1"/>
    <col min="7937" max="7937" width="8.42578125" style="166" customWidth="1"/>
    <col min="7938" max="7938" width="4.85546875" style="166" customWidth="1"/>
    <col min="7939" max="7939" width="10.140625" style="166" customWidth="1"/>
    <col min="7940" max="7940" width="12.28515625" style="166" customWidth="1"/>
    <col min="7941" max="7941" width="10.28515625" style="166" customWidth="1"/>
    <col min="7942" max="7942" width="12" style="166" customWidth="1"/>
    <col min="7943" max="7943" width="6.140625" style="166" customWidth="1"/>
    <col min="7944" max="7944" width="10.5703125" style="166" customWidth="1"/>
    <col min="7945" max="7945" width="11" style="166" customWidth="1"/>
    <col min="7946" max="7946" width="20.5703125" style="166" customWidth="1"/>
    <col min="7947" max="7954" width="11.7109375" style="166" customWidth="1"/>
    <col min="7955" max="7955" width="45.140625" style="166" customWidth="1"/>
    <col min="7956" max="7966" width="11.7109375" style="166" customWidth="1"/>
    <col min="7967" max="8174" width="11.7109375" style="166"/>
    <col min="8175" max="8175" width="4" style="166" customWidth="1"/>
    <col min="8176" max="8176" width="15.85546875" style="166" bestFit="1" customWidth="1"/>
    <col min="8177" max="8177" width="30.7109375" style="166" customWidth="1"/>
    <col min="8178" max="8179" width="32.5703125" style="166" customWidth="1"/>
    <col min="8180" max="8182" width="14.5703125" style="166" customWidth="1"/>
    <col min="8183" max="8183" width="27" style="166" customWidth="1"/>
    <col min="8184" max="8184" width="13.85546875" style="166" customWidth="1"/>
    <col min="8185" max="8185" width="18.28515625" style="166" customWidth="1"/>
    <col min="8186" max="8186" width="16.28515625" style="166" customWidth="1"/>
    <col min="8187" max="8187" width="14" style="166" customWidth="1"/>
    <col min="8188" max="8188" width="16.7109375" style="166" customWidth="1"/>
    <col min="8189" max="8189" width="14.85546875" style="166" customWidth="1"/>
    <col min="8190" max="8190" width="15.42578125" style="166" customWidth="1"/>
    <col min="8191" max="8192" width="6.5703125" style="166" customWidth="1"/>
    <col min="8193" max="8193" width="8.42578125" style="166" customWidth="1"/>
    <col min="8194" max="8194" width="4.85546875" style="166" customWidth="1"/>
    <col min="8195" max="8195" width="10.140625" style="166" customWidth="1"/>
    <col min="8196" max="8196" width="12.28515625" style="166" customWidth="1"/>
    <col min="8197" max="8197" width="10.28515625" style="166" customWidth="1"/>
    <col min="8198" max="8198" width="12" style="166" customWidth="1"/>
    <col min="8199" max="8199" width="6.140625" style="166" customWidth="1"/>
    <col min="8200" max="8200" width="10.5703125" style="166" customWidth="1"/>
    <col min="8201" max="8201" width="11" style="166" customWidth="1"/>
    <col min="8202" max="8202" width="20.5703125" style="166" customWidth="1"/>
    <col min="8203" max="8210" width="11.7109375" style="166" customWidth="1"/>
    <col min="8211" max="8211" width="45.140625" style="166" customWidth="1"/>
    <col min="8212" max="8222" width="11.7109375" style="166" customWidth="1"/>
    <col min="8223" max="8430" width="11.7109375" style="166"/>
    <col min="8431" max="8431" width="4" style="166" customWidth="1"/>
    <col min="8432" max="8432" width="15.85546875" style="166" bestFit="1" customWidth="1"/>
    <col min="8433" max="8433" width="30.7109375" style="166" customWidth="1"/>
    <col min="8434" max="8435" width="32.5703125" style="166" customWidth="1"/>
    <col min="8436" max="8438" width="14.5703125" style="166" customWidth="1"/>
    <col min="8439" max="8439" width="27" style="166" customWidth="1"/>
    <col min="8440" max="8440" width="13.85546875" style="166" customWidth="1"/>
    <col min="8441" max="8441" width="18.28515625" style="166" customWidth="1"/>
    <col min="8442" max="8442" width="16.28515625" style="166" customWidth="1"/>
    <col min="8443" max="8443" width="14" style="166" customWidth="1"/>
    <col min="8444" max="8444" width="16.7109375" style="166" customWidth="1"/>
    <col min="8445" max="8445" width="14.85546875" style="166" customWidth="1"/>
    <col min="8446" max="8446" width="15.42578125" style="166" customWidth="1"/>
    <col min="8447" max="8448" width="6.5703125" style="166" customWidth="1"/>
    <col min="8449" max="8449" width="8.42578125" style="166" customWidth="1"/>
    <col min="8450" max="8450" width="4.85546875" style="166" customWidth="1"/>
    <col min="8451" max="8451" width="10.140625" style="166" customWidth="1"/>
    <col min="8452" max="8452" width="12.28515625" style="166" customWidth="1"/>
    <col min="8453" max="8453" width="10.28515625" style="166" customWidth="1"/>
    <col min="8454" max="8454" width="12" style="166" customWidth="1"/>
    <col min="8455" max="8455" width="6.140625" style="166" customWidth="1"/>
    <col min="8456" max="8456" width="10.5703125" style="166" customWidth="1"/>
    <col min="8457" max="8457" width="11" style="166" customWidth="1"/>
    <col min="8458" max="8458" width="20.5703125" style="166" customWidth="1"/>
    <col min="8459" max="8466" width="11.7109375" style="166" customWidth="1"/>
    <col min="8467" max="8467" width="45.140625" style="166" customWidth="1"/>
    <col min="8468" max="8478" width="11.7109375" style="166" customWidth="1"/>
    <col min="8479" max="8686" width="11.7109375" style="166"/>
    <col min="8687" max="8687" width="4" style="166" customWidth="1"/>
    <col min="8688" max="8688" width="15.85546875" style="166" bestFit="1" customWidth="1"/>
    <col min="8689" max="8689" width="30.7109375" style="166" customWidth="1"/>
    <col min="8690" max="8691" width="32.5703125" style="166" customWidth="1"/>
    <col min="8692" max="8694" width="14.5703125" style="166" customWidth="1"/>
    <col min="8695" max="8695" width="27" style="166" customWidth="1"/>
    <col min="8696" max="8696" width="13.85546875" style="166" customWidth="1"/>
    <col min="8697" max="8697" width="18.28515625" style="166" customWidth="1"/>
    <col min="8698" max="8698" width="16.28515625" style="166" customWidth="1"/>
    <col min="8699" max="8699" width="14" style="166" customWidth="1"/>
    <col min="8700" max="8700" width="16.7109375" style="166" customWidth="1"/>
    <col min="8701" max="8701" width="14.85546875" style="166" customWidth="1"/>
    <col min="8702" max="8702" width="15.42578125" style="166" customWidth="1"/>
    <col min="8703" max="8704" width="6.5703125" style="166" customWidth="1"/>
    <col min="8705" max="8705" width="8.42578125" style="166" customWidth="1"/>
    <col min="8706" max="8706" width="4.85546875" style="166" customWidth="1"/>
    <col min="8707" max="8707" width="10.140625" style="166" customWidth="1"/>
    <col min="8708" max="8708" width="12.28515625" style="166" customWidth="1"/>
    <col min="8709" max="8709" width="10.28515625" style="166" customWidth="1"/>
    <col min="8710" max="8710" width="12" style="166" customWidth="1"/>
    <col min="8711" max="8711" width="6.140625" style="166" customWidth="1"/>
    <col min="8712" max="8712" width="10.5703125" style="166" customWidth="1"/>
    <col min="8713" max="8713" width="11" style="166" customWidth="1"/>
    <col min="8714" max="8714" width="20.5703125" style="166" customWidth="1"/>
    <col min="8715" max="8722" width="11.7109375" style="166" customWidth="1"/>
    <col min="8723" max="8723" width="45.140625" style="166" customWidth="1"/>
    <col min="8724" max="8734" width="11.7109375" style="166" customWidth="1"/>
    <col min="8735" max="8942" width="11.7109375" style="166"/>
    <col min="8943" max="8943" width="4" style="166" customWidth="1"/>
    <col min="8944" max="8944" width="15.85546875" style="166" bestFit="1" customWidth="1"/>
    <col min="8945" max="8945" width="30.7109375" style="166" customWidth="1"/>
    <col min="8946" max="8947" width="32.5703125" style="166" customWidth="1"/>
    <col min="8948" max="8950" width="14.5703125" style="166" customWidth="1"/>
    <col min="8951" max="8951" width="27" style="166" customWidth="1"/>
    <col min="8952" max="8952" width="13.85546875" style="166" customWidth="1"/>
    <col min="8953" max="8953" width="18.28515625" style="166" customWidth="1"/>
    <col min="8954" max="8954" width="16.28515625" style="166" customWidth="1"/>
    <col min="8955" max="8955" width="14" style="166" customWidth="1"/>
    <col min="8956" max="8956" width="16.7109375" style="166" customWidth="1"/>
    <col min="8957" max="8957" width="14.85546875" style="166" customWidth="1"/>
    <col min="8958" max="8958" width="15.42578125" style="166" customWidth="1"/>
    <col min="8959" max="8960" width="6.5703125" style="166" customWidth="1"/>
    <col min="8961" max="8961" width="8.42578125" style="166" customWidth="1"/>
    <col min="8962" max="8962" width="4.85546875" style="166" customWidth="1"/>
    <col min="8963" max="8963" width="10.140625" style="166" customWidth="1"/>
    <col min="8964" max="8964" width="12.28515625" style="166" customWidth="1"/>
    <col min="8965" max="8965" width="10.28515625" style="166" customWidth="1"/>
    <col min="8966" max="8966" width="12" style="166" customWidth="1"/>
    <col min="8967" max="8967" width="6.140625" style="166" customWidth="1"/>
    <col min="8968" max="8968" width="10.5703125" style="166" customWidth="1"/>
    <col min="8969" max="8969" width="11" style="166" customWidth="1"/>
    <col min="8970" max="8970" width="20.5703125" style="166" customWidth="1"/>
    <col min="8971" max="8978" width="11.7109375" style="166" customWidth="1"/>
    <col min="8979" max="8979" width="45.140625" style="166" customWidth="1"/>
    <col min="8980" max="8990" width="11.7109375" style="166" customWidth="1"/>
    <col min="8991" max="9198" width="11.7109375" style="166"/>
    <col min="9199" max="9199" width="4" style="166" customWidth="1"/>
    <col min="9200" max="9200" width="15.85546875" style="166" bestFit="1" customWidth="1"/>
    <col min="9201" max="9201" width="30.7109375" style="166" customWidth="1"/>
    <col min="9202" max="9203" width="32.5703125" style="166" customWidth="1"/>
    <col min="9204" max="9206" width="14.5703125" style="166" customWidth="1"/>
    <col min="9207" max="9207" width="27" style="166" customWidth="1"/>
    <col min="9208" max="9208" width="13.85546875" style="166" customWidth="1"/>
    <col min="9209" max="9209" width="18.28515625" style="166" customWidth="1"/>
    <col min="9210" max="9210" width="16.28515625" style="166" customWidth="1"/>
    <col min="9211" max="9211" width="14" style="166" customWidth="1"/>
    <col min="9212" max="9212" width="16.7109375" style="166" customWidth="1"/>
    <col min="9213" max="9213" width="14.85546875" style="166" customWidth="1"/>
    <col min="9214" max="9214" width="15.42578125" style="166" customWidth="1"/>
    <col min="9215" max="9216" width="6.5703125" style="166" customWidth="1"/>
    <col min="9217" max="9217" width="8.42578125" style="166" customWidth="1"/>
    <col min="9218" max="9218" width="4.85546875" style="166" customWidth="1"/>
    <col min="9219" max="9219" width="10.140625" style="166" customWidth="1"/>
    <col min="9220" max="9220" width="12.28515625" style="166" customWidth="1"/>
    <col min="9221" max="9221" width="10.28515625" style="166" customWidth="1"/>
    <col min="9222" max="9222" width="12" style="166" customWidth="1"/>
    <col min="9223" max="9223" width="6.140625" style="166" customWidth="1"/>
    <col min="9224" max="9224" width="10.5703125" style="166" customWidth="1"/>
    <col min="9225" max="9225" width="11" style="166" customWidth="1"/>
    <col min="9226" max="9226" width="20.5703125" style="166" customWidth="1"/>
    <col min="9227" max="9234" width="11.7109375" style="166" customWidth="1"/>
    <col min="9235" max="9235" width="45.140625" style="166" customWidth="1"/>
    <col min="9236" max="9246" width="11.7109375" style="166" customWidth="1"/>
    <col min="9247" max="9454" width="11.7109375" style="166"/>
    <col min="9455" max="9455" width="4" style="166" customWidth="1"/>
    <col min="9456" max="9456" width="15.85546875" style="166" bestFit="1" customWidth="1"/>
    <col min="9457" max="9457" width="30.7109375" style="166" customWidth="1"/>
    <col min="9458" max="9459" width="32.5703125" style="166" customWidth="1"/>
    <col min="9460" max="9462" width="14.5703125" style="166" customWidth="1"/>
    <col min="9463" max="9463" width="27" style="166" customWidth="1"/>
    <col min="9464" max="9464" width="13.85546875" style="166" customWidth="1"/>
    <col min="9465" max="9465" width="18.28515625" style="166" customWidth="1"/>
    <col min="9466" max="9466" width="16.28515625" style="166" customWidth="1"/>
    <col min="9467" max="9467" width="14" style="166" customWidth="1"/>
    <col min="9468" max="9468" width="16.7109375" style="166" customWidth="1"/>
    <col min="9469" max="9469" width="14.85546875" style="166" customWidth="1"/>
    <col min="9470" max="9470" width="15.42578125" style="166" customWidth="1"/>
    <col min="9471" max="9472" width="6.5703125" style="166" customWidth="1"/>
    <col min="9473" max="9473" width="8.42578125" style="166" customWidth="1"/>
    <col min="9474" max="9474" width="4.85546875" style="166" customWidth="1"/>
    <col min="9475" max="9475" width="10.140625" style="166" customWidth="1"/>
    <col min="9476" max="9476" width="12.28515625" style="166" customWidth="1"/>
    <col min="9477" max="9477" width="10.28515625" style="166" customWidth="1"/>
    <col min="9478" max="9478" width="12" style="166" customWidth="1"/>
    <col min="9479" max="9479" width="6.140625" style="166" customWidth="1"/>
    <col min="9480" max="9480" width="10.5703125" style="166" customWidth="1"/>
    <col min="9481" max="9481" width="11" style="166" customWidth="1"/>
    <col min="9482" max="9482" width="20.5703125" style="166" customWidth="1"/>
    <col min="9483" max="9490" width="11.7109375" style="166" customWidth="1"/>
    <col min="9491" max="9491" width="45.140625" style="166" customWidth="1"/>
    <col min="9492" max="9502" width="11.7109375" style="166" customWidth="1"/>
    <col min="9503" max="9710" width="11.7109375" style="166"/>
    <col min="9711" max="9711" width="4" style="166" customWidth="1"/>
    <col min="9712" max="9712" width="15.85546875" style="166" bestFit="1" customWidth="1"/>
    <col min="9713" max="9713" width="30.7109375" style="166" customWidth="1"/>
    <col min="9714" max="9715" width="32.5703125" style="166" customWidth="1"/>
    <col min="9716" max="9718" width="14.5703125" style="166" customWidth="1"/>
    <col min="9719" max="9719" width="27" style="166" customWidth="1"/>
    <col min="9720" max="9720" width="13.85546875" style="166" customWidth="1"/>
    <col min="9721" max="9721" width="18.28515625" style="166" customWidth="1"/>
    <col min="9722" max="9722" width="16.28515625" style="166" customWidth="1"/>
    <col min="9723" max="9723" width="14" style="166" customWidth="1"/>
    <col min="9724" max="9724" width="16.7109375" style="166" customWidth="1"/>
    <col min="9725" max="9725" width="14.85546875" style="166" customWidth="1"/>
    <col min="9726" max="9726" width="15.42578125" style="166" customWidth="1"/>
    <col min="9727" max="9728" width="6.5703125" style="166" customWidth="1"/>
    <col min="9729" max="9729" width="8.42578125" style="166" customWidth="1"/>
    <col min="9730" max="9730" width="4.85546875" style="166" customWidth="1"/>
    <col min="9731" max="9731" width="10.140625" style="166" customWidth="1"/>
    <col min="9732" max="9732" width="12.28515625" style="166" customWidth="1"/>
    <col min="9733" max="9733" width="10.28515625" style="166" customWidth="1"/>
    <col min="9734" max="9734" width="12" style="166" customWidth="1"/>
    <col min="9735" max="9735" width="6.140625" style="166" customWidth="1"/>
    <col min="9736" max="9736" width="10.5703125" style="166" customWidth="1"/>
    <col min="9737" max="9737" width="11" style="166" customWidth="1"/>
    <col min="9738" max="9738" width="20.5703125" style="166" customWidth="1"/>
    <col min="9739" max="9746" width="11.7109375" style="166" customWidth="1"/>
    <col min="9747" max="9747" width="45.140625" style="166" customWidth="1"/>
    <col min="9748" max="9758" width="11.7109375" style="166" customWidth="1"/>
    <col min="9759" max="9966" width="11.7109375" style="166"/>
    <col min="9967" max="9967" width="4" style="166" customWidth="1"/>
    <col min="9968" max="9968" width="15.85546875" style="166" bestFit="1" customWidth="1"/>
    <col min="9969" max="9969" width="30.7109375" style="166" customWidth="1"/>
    <col min="9970" max="9971" width="32.5703125" style="166" customWidth="1"/>
    <col min="9972" max="9974" width="14.5703125" style="166" customWidth="1"/>
    <col min="9975" max="9975" width="27" style="166" customWidth="1"/>
    <col min="9976" max="9976" width="13.85546875" style="166" customWidth="1"/>
    <col min="9977" max="9977" width="18.28515625" style="166" customWidth="1"/>
    <col min="9978" max="9978" width="16.28515625" style="166" customWidth="1"/>
    <col min="9979" max="9979" width="14" style="166" customWidth="1"/>
    <col min="9980" max="9980" width="16.7109375" style="166" customWidth="1"/>
    <col min="9981" max="9981" width="14.85546875" style="166" customWidth="1"/>
    <col min="9982" max="9982" width="15.42578125" style="166" customWidth="1"/>
    <col min="9983" max="9984" width="6.5703125" style="166" customWidth="1"/>
    <col min="9985" max="9985" width="8.42578125" style="166" customWidth="1"/>
    <col min="9986" max="9986" width="4.85546875" style="166" customWidth="1"/>
    <col min="9987" max="9987" width="10.140625" style="166" customWidth="1"/>
    <col min="9988" max="9988" width="12.28515625" style="166" customWidth="1"/>
    <col min="9989" max="9989" width="10.28515625" style="166" customWidth="1"/>
    <col min="9990" max="9990" width="12" style="166" customWidth="1"/>
    <col min="9991" max="9991" width="6.140625" style="166" customWidth="1"/>
    <col min="9992" max="9992" width="10.5703125" style="166" customWidth="1"/>
    <col min="9993" max="9993" width="11" style="166" customWidth="1"/>
    <col min="9994" max="9994" width="20.5703125" style="166" customWidth="1"/>
    <col min="9995" max="10002" width="11.7109375" style="166" customWidth="1"/>
    <col min="10003" max="10003" width="45.140625" style="166" customWidth="1"/>
    <col min="10004" max="10014" width="11.7109375" style="166" customWidth="1"/>
    <col min="10015" max="10222" width="11.7109375" style="166"/>
    <col min="10223" max="10223" width="4" style="166" customWidth="1"/>
    <col min="10224" max="10224" width="15.85546875" style="166" bestFit="1" customWidth="1"/>
    <col min="10225" max="10225" width="30.7109375" style="166" customWidth="1"/>
    <col min="10226" max="10227" width="32.5703125" style="166" customWidth="1"/>
    <col min="10228" max="10230" width="14.5703125" style="166" customWidth="1"/>
    <col min="10231" max="10231" width="27" style="166" customWidth="1"/>
    <col min="10232" max="10232" width="13.85546875" style="166" customWidth="1"/>
    <col min="10233" max="10233" width="18.28515625" style="166" customWidth="1"/>
    <col min="10234" max="10234" width="16.28515625" style="166" customWidth="1"/>
    <col min="10235" max="10235" width="14" style="166" customWidth="1"/>
    <col min="10236" max="10236" width="16.7109375" style="166" customWidth="1"/>
    <col min="10237" max="10237" width="14.85546875" style="166" customWidth="1"/>
    <col min="10238" max="10238" width="15.42578125" style="166" customWidth="1"/>
    <col min="10239" max="10240" width="6.5703125" style="166" customWidth="1"/>
    <col min="10241" max="10241" width="8.42578125" style="166" customWidth="1"/>
    <col min="10242" max="10242" width="4.85546875" style="166" customWidth="1"/>
    <col min="10243" max="10243" width="10.140625" style="166" customWidth="1"/>
    <col min="10244" max="10244" width="12.28515625" style="166" customWidth="1"/>
    <col min="10245" max="10245" width="10.28515625" style="166" customWidth="1"/>
    <col min="10246" max="10246" width="12" style="166" customWidth="1"/>
    <col min="10247" max="10247" width="6.140625" style="166" customWidth="1"/>
    <col min="10248" max="10248" width="10.5703125" style="166" customWidth="1"/>
    <col min="10249" max="10249" width="11" style="166" customWidth="1"/>
    <col min="10250" max="10250" width="20.5703125" style="166" customWidth="1"/>
    <col min="10251" max="10258" width="11.7109375" style="166" customWidth="1"/>
    <col min="10259" max="10259" width="45.140625" style="166" customWidth="1"/>
    <col min="10260" max="10270" width="11.7109375" style="166" customWidth="1"/>
    <col min="10271" max="10478" width="11.7109375" style="166"/>
    <col min="10479" max="10479" width="4" style="166" customWidth="1"/>
    <col min="10480" max="10480" width="15.85546875" style="166" bestFit="1" customWidth="1"/>
    <col min="10481" max="10481" width="30.7109375" style="166" customWidth="1"/>
    <col min="10482" max="10483" width="32.5703125" style="166" customWidth="1"/>
    <col min="10484" max="10486" width="14.5703125" style="166" customWidth="1"/>
    <col min="10487" max="10487" width="27" style="166" customWidth="1"/>
    <col min="10488" max="10488" width="13.85546875" style="166" customWidth="1"/>
    <col min="10489" max="10489" width="18.28515625" style="166" customWidth="1"/>
    <col min="10490" max="10490" width="16.28515625" style="166" customWidth="1"/>
    <col min="10491" max="10491" width="14" style="166" customWidth="1"/>
    <col min="10492" max="10492" width="16.7109375" style="166" customWidth="1"/>
    <col min="10493" max="10493" width="14.85546875" style="166" customWidth="1"/>
    <col min="10494" max="10494" width="15.42578125" style="166" customWidth="1"/>
    <col min="10495" max="10496" width="6.5703125" style="166" customWidth="1"/>
    <col min="10497" max="10497" width="8.42578125" style="166" customWidth="1"/>
    <col min="10498" max="10498" width="4.85546875" style="166" customWidth="1"/>
    <col min="10499" max="10499" width="10.140625" style="166" customWidth="1"/>
    <col min="10500" max="10500" width="12.28515625" style="166" customWidth="1"/>
    <col min="10501" max="10501" width="10.28515625" style="166" customWidth="1"/>
    <col min="10502" max="10502" width="12" style="166" customWidth="1"/>
    <col min="10503" max="10503" width="6.140625" style="166" customWidth="1"/>
    <col min="10504" max="10504" width="10.5703125" style="166" customWidth="1"/>
    <col min="10505" max="10505" width="11" style="166" customWidth="1"/>
    <col min="10506" max="10506" width="20.5703125" style="166" customWidth="1"/>
    <col min="10507" max="10514" width="11.7109375" style="166" customWidth="1"/>
    <col min="10515" max="10515" width="45.140625" style="166" customWidth="1"/>
    <col min="10516" max="10526" width="11.7109375" style="166" customWidth="1"/>
    <col min="10527" max="10734" width="11.7109375" style="166"/>
    <col min="10735" max="10735" width="4" style="166" customWidth="1"/>
    <col min="10736" max="10736" width="15.85546875" style="166" bestFit="1" customWidth="1"/>
    <col min="10737" max="10737" width="30.7109375" style="166" customWidth="1"/>
    <col min="10738" max="10739" width="32.5703125" style="166" customWidth="1"/>
    <col min="10740" max="10742" width="14.5703125" style="166" customWidth="1"/>
    <col min="10743" max="10743" width="27" style="166" customWidth="1"/>
    <col min="10744" max="10744" width="13.85546875" style="166" customWidth="1"/>
    <col min="10745" max="10745" width="18.28515625" style="166" customWidth="1"/>
    <col min="10746" max="10746" width="16.28515625" style="166" customWidth="1"/>
    <col min="10747" max="10747" width="14" style="166" customWidth="1"/>
    <col min="10748" max="10748" width="16.7109375" style="166" customWidth="1"/>
    <col min="10749" max="10749" width="14.85546875" style="166" customWidth="1"/>
    <col min="10750" max="10750" width="15.42578125" style="166" customWidth="1"/>
    <col min="10751" max="10752" width="6.5703125" style="166" customWidth="1"/>
    <col min="10753" max="10753" width="8.42578125" style="166" customWidth="1"/>
    <col min="10754" max="10754" width="4.85546875" style="166" customWidth="1"/>
    <col min="10755" max="10755" width="10.140625" style="166" customWidth="1"/>
    <col min="10756" max="10756" width="12.28515625" style="166" customWidth="1"/>
    <col min="10757" max="10757" width="10.28515625" style="166" customWidth="1"/>
    <col min="10758" max="10758" width="12" style="166" customWidth="1"/>
    <col min="10759" max="10759" width="6.140625" style="166" customWidth="1"/>
    <col min="10760" max="10760" width="10.5703125" style="166" customWidth="1"/>
    <col min="10761" max="10761" width="11" style="166" customWidth="1"/>
    <col min="10762" max="10762" width="20.5703125" style="166" customWidth="1"/>
    <col min="10763" max="10770" width="11.7109375" style="166" customWidth="1"/>
    <col min="10771" max="10771" width="45.140625" style="166" customWidth="1"/>
    <col min="10772" max="10782" width="11.7109375" style="166" customWidth="1"/>
    <col min="10783" max="10990" width="11.7109375" style="166"/>
    <col min="10991" max="10991" width="4" style="166" customWidth="1"/>
    <col min="10992" max="10992" width="15.85546875" style="166" bestFit="1" customWidth="1"/>
    <col min="10993" max="10993" width="30.7109375" style="166" customWidth="1"/>
    <col min="10994" max="10995" width="32.5703125" style="166" customWidth="1"/>
    <col min="10996" max="10998" width="14.5703125" style="166" customWidth="1"/>
    <col min="10999" max="10999" width="27" style="166" customWidth="1"/>
    <col min="11000" max="11000" width="13.85546875" style="166" customWidth="1"/>
    <col min="11001" max="11001" width="18.28515625" style="166" customWidth="1"/>
    <col min="11002" max="11002" width="16.28515625" style="166" customWidth="1"/>
    <col min="11003" max="11003" width="14" style="166" customWidth="1"/>
    <col min="11004" max="11004" width="16.7109375" style="166" customWidth="1"/>
    <col min="11005" max="11005" width="14.85546875" style="166" customWidth="1"/>
    <col min="11006" max="11006" width="15.42578125" style="166" customWidth="1"/>
    <col min="11007" max="11008" width="6.5703125" style="166" customWidth="1"/>
    <col min="11009" max="11009" width="8.42578125" style="166" customWidth="1"/>
    <col min="11010" max="11010" width="4.85546875" style="166" customWidth="1"/>
    <col min="11011" max="11011" width="10.140625" style="166" customWidth="1"/>
    <col min="11012" max="11012" width="12.28515625" style="166" customWidth="1"/>
    <col min="11013" max="11013" width="10.28515625" style="166" customWidth="1"/>
    <col min="11014" max="11014" width="12" style="166" customWidth="1"/>
    <col min="11015" max="11015" width="6.140625" style="166" customWidth="1"/>
    <col min="11016" max="11016" width="10.5703125" style="166" customWidth="1"/>
    <col min="11017" max="11017" width="11" style="166" customWidth="1"/>
    <col min="11018" max="11018" width="20.5703125" style="166" customWidth="1"/>
    <col min="11019" max="11026" width="11.7109375" style="166" customWidth="1"/>
    <col min="11027" max="11027" width="45.140625" style="166" customWidth="1"/>
    <col min="11028" max="11038" width="11.7109375" style="166" customWidth="1"/>
    <col min="11039" max="11246" width="11.7109375" style="166"/>
    <col min="11247" max="11247" width="4" style="166" customWidth="1"/>
    <col min="11248" max="11248" width="15.85546875" style="166" bestFit="1" customWidth="1"/>
    <col min="11249" max="11249" width="30.7109375" style="166" customWidth="1"/>
    <col min="11250" max="11251" width="32.5703125" style="166" customWidth="1"/>
    <col min="11252" max="11254" width="14.5703125" style="166" customWidth="1"/>
    <col min="11255" max="11255" width="27" style="166" customWidth="1"/>
    <col min="11256" max="11256" width="13.85546875" style="166" customWidth="1"/>
    <col min="11257" max="11257" width="18.28515625" style="166" customWidth="1"/>
    <col min="11258" max="11258" width="16.28515625" style="166" customWidth="1"/>
    <col min="11259" max="11259" width="14" style="166" customWidth="1"/>
    <col min="11260" max="11260" width="16.7109375" style="166" customWidth="1"/>
    <col min="11261" max="11261" width="14.85546875" style="166" customWidth="1"/>
    <col min="11262" max="11262" width="15.42578125" style="166" customWidth="1"/>
    <col min="11263" max="11264" width="6.5703125" style="166" customWidth="1"/>
    <col min="11265" max="11265" width="8.42578125" style="166" customWidth="1"/>
    <col min="11266" max="11266" width="4.85546875" style="166" customWidth="1"/>
    <col min="11267" max="11267" width="10.140625" style="166" customWidth="1"/>
    <col min="11268" max="11268" width="12.28515625" style="166" customWidth="1"/>
    <col min="11269" max="11269" width="10.28515625" style="166" customWidth="1"/>
    <col min="11270" max="11270" width="12" style="166" customWidth="1"/>
    <col min="11271" max="11271" width="6.140625" style="166" customWidth="1"/>
    <col min="11272" max="11272" width="10.5703125" style="166" customWidth="1"/>
    <col min="11273" max="11273" width="11" style="166" customWidth="1"/>
    <col min="11274" max="11274" width="20.5703125" style="166" customWidth="1"/>
    <col min="11275" max="11282" width="11.7109375" style="166" customWidth="1"/>
    <col min="11283" max="11283" width="45.140625" style="166" customWidth="1"/>
    <col min="11284" max="11294" width="11.7109375" style="166" customWidth="1"/>
    <col min="11295" max="11502" width="11.7109375" style="166"/>
    <col min="11503" max="11503" width="4" style="166" customWidth="1"/>
    <col min="11504" max="11504" width="15.85546875" style="166" bestFit="1" customWidth="1"/>
    <col min="11505" max="11505" width="30.7109375" style="166" customWidth="1"/>
    <col min="11506" max="11507" width="32.5703125" style="166" customWidth="1"/>
    <col min="11508" max="11510" width="14.5703125" style="166" customWidth="1"/>
    <col min="11511" max="11511" width="27" style="166" customWidth="1"/>
    <col min="11512" max="11512" width="13.85546875" style="166" customWidth="1"/>
    <col min="11513" max="11513" width="18.28515625" style="166" customWidth="1"/>
    <col min="11514" max="11514" width="16.28515625" style="166" customWidth="1"/>
    <col min="11515" max="11515" width="14" style="166" customWidth="1"/>
    <col min="11516" max="11516" width="16.7109375" style="166" customWidth="1"/>
    <col min="11517" max="11517" width="14.85546875" style="166" customWidth="1"/>
    <col min="11518" max="11518" width="15.42578125" style="166" customWidth="1"/>
    <col min="11519" max="11520" width="6.5703125" style="166" customWidth="1"/>
    <col min="11521" max="11521" width="8.42578125" style="166" customWidth="1"/>
    <col min="11522" max="11522" width="4.85546875" style="166" customWidth="1"/>
    <col min="11523" max="11523" width="10.140625" style="166" customWidth="1"/>
    <col min="11524" max="11524" width="12.28515625" style="166" customWidth="1"/>
    <col min="11525" max="11525" width="10.28515625" style="166" customWidth="1"/>
    <col min="11526" max="11526" width="12" style="166" customWidth="1"/>
    <col min="11527" max="11527" width="6.140625" style="166" customWidth="1"/>
    <col min="11528" max="11528" width="10.5703125" style="166" customWidth="1"/>
    <col min="11529" max="11529" width="11" style="166" customWidth="1"/>
    <col min="11530" max="11530" width="20.5703125" style="166" customWidth="1"/>
    <col min="11531" max="11538" width="11.7109375" style="166" customWidth="1"/>
    <col min="11539" max="11539" width="45.140625" style="166" customWidth="1"/>
    <col min="11540" max="11550" width="11.7109375" style="166" customWidth="1"/>
    <col min="11551" max="11758" width="11.7109375" style="166"/>
    <col min="11759" max="11759" width="4" style="166" customWidth="1"/>
    <col min="11760" max="11760" width="15.85546875" style="166" bestFit="1" customWidth="1"/>
    <col min="11761" max="11761" width="30.7109375" style="166" customWidth="1"/>
    <col min="11762" max="11763" width="32.5703125" style="166" customWidth="1"/>
    <col min="11764" max="11766" width="14.5703125" style="166" customWidth="1"/>
    <col min="11767" max="11767" width="27" style="166" customWidth="1"/>
    <col min="11768" max="11768" width="13.85546875" style="166" customWidth="1"/>
    <col min="11769" max="11769" width="18.28515625" style="166" customWidth="1"/>
    <col min="11770" max="11770" width="16.28515625" style="166" customWidth="1"/>
    <col min="11771" max="11771" width="14" style="166" customWidth="1"/>
    <col min="11772" max="11772" width="16.7109375" style="166" customWidth="1"/>
    <col min="11773" max="11773" width="14.85546875" style="166" customWidth="1"/>
    <col min="11774" max="11774" width="15.42578125" style="166" customWidth="1"/>
    <col min="11775" max="11776" width="6.5703125" style="166" customWidth="1"/>
    <col min="11777" max="11777" width="8.42578125" style="166" customWidth="1"/>
    <col min="11778" max="11778" width="4.85546875" style="166" customWidth="1"/>
    <col min="11779" max="11779" width="10.140625" style="166" customWidth="1"/>
    <col min="11780" max="11780" width="12.28515625" style="166" customWidth="1"/>
    <col min="11781" max="11781" width="10.28515625" style="166" customWidth="1"/>
    <col min="11782" max="11782" width="12" style="166" customWidth="1"/>
    <col min="11783" max="11783" width="6.140625" style="166" customWidth="1"/>
    <col min="11784" max="11784" width="10.5703125" style="166" customWidth="1"/>
    <col min="11785" max="11785" width="11" style="166" customWidth="1"/>
    <col min="11786" max="11786" width="20.5703125" style="166" customWidth="1"/>
    <col min="11787" max="11794" width="11.7109375" style="166" customWidth="1"/>
    <col min="11795" max="11795" width="45.140625" style="166" customWidth="1"/>
    <col min="11796" max="11806" width="11.7109375" style="166" customWidth="1"/>
    <col min="11807" max="12014" width="11.7109375" style="166"/>
    <col min="12015" max="12015" width="4" style="166" customWidth="1"/>
    <col min="12016" max="12016" width="15.85546875" style="166" bestFit="1" customWidth="1"/>
    <col min="12017" max="12017" width="30.7109375" style="166" customWidth="1"/>
    <col min="12018" max="12019" width="32.5703125" style="166" customWidth="1"/>
    <col min="12020" max="12022" width="14.5703125" style="166" customWidth="1"/>
    <col min="12023" max="12023" width="27" style="166" customWidth="1"/>
    <col min="12024" max="12024" width="13.85546875" style="166" customWidth="1"/>
    <col min="12025" max="12025" width="18.28515625" style="166" customWidth="1"/>
    <col min="12026" max="12026" width="16.28515625" style="166" customWidth="1"/>
    <col min="12027" max="12027" width="14" style="166" customWidth="1"/>
    <col min="12028" max="12028" width="16.7109375" style="166" customWidth="1"/>
    <col min="12029" max="12029" width="14.85546875" style="166" customWidth="1"/>
    <col min="12030" max="12030" width="15.42578125" style="166" customWidth="1"/>
    <col min="12031" max="12032" width="6.5703125" style="166" customWidth="1"/>
    <col min="12033" max="12033" width="8.42578125" style="166" customWidth="1"/>
    <col min="12034" max="12034" width="4.85546875" style="166" customWidth="1"/>
    <col min="12035" max="12035" width="10.140625" style="166" customWidth="1"/>
    <col min="12036" max="12036" width="12.28515625" style="166" customWidth="1"/>
    <col min="12037" max="12037" width="10.28515625" style="166" customWidth="1"/>
    <col min="12038" max="12038" width="12" style="166" customWidth="1"/>
    <col min="12039" max="12039" width="6.140625" style="166" customWidth="1"/>
    <col min="12040" max="12040" width="10.5703125" style="166" customWidth="1"/>
    <col min="12041" max="12041" width="11" style="166" customWidth="1"/>
    <col min="12042" max="12042" width="20.5703125" style="166" customWidth="1"/>
    <col min="12043" max="12050" width="11.7109375" style="166" customWidth="1"/>
    <col min="12051" max="12051" width="45.140625" style="166" customWidth="1"/>
    <col min="12052" max="12062" width="11.7109375" style="166" customWidth="1"/>
    <col min="12063" max="12270" width="11.7109375" style="166"/>
    <col min="12271" max="12271" width="4" style="166" customWidth="1"/>
    <col min="12272" max="12272" width="15.85546875" style="166" bestFit="1" customWidth="1"/>
    <col min="12273" max="12273" width="30.7109375" style="166" customWidth="1"/>
    <col min="12274" max="12275" width="32.5703125" style="166" customWidth="1"/>
    <col min="12276" max="12278" width="14.5703125" style="166" customWidth="1"/>
    <col min="12279" max="12279" width="27" style="166" customWidth="1"/>
    <col min="12280" max="12280" width="13.85546875" style="166" customWidth="1"/>
    <col min="12281" max="12281" width="18.28515625" style="166" customWidth="1"/>
    <col min="12282" max="12282" width="16.28515625" style="166" customWidth="1"/>
    <col min="12283" max="12283" width="14" style="166" customWidth="1"/>
    <col min="12284" max="12284" width="16.7109375" style="166" customWidth="1"/>
    <col min="12285" max="12285" width="14.85546875" style="166" customWidth="1"/>
    <col min="12286" max="12286" width="15.42578125" style="166" customWidth="1"/>
    <col min="12287" max="12288" width="6.5703125" style="166" customWidth="1"/>
    <col min="12289" max="12289" width="8.42578125" style="166" customWidth="1"/>
    <col min="12290" max="12290" width="4.85546875" style="166" customWidth="1"/>
    <col min="12291" max="12291" width="10.140625" style="166" customWidth="1"/>
    <col min="12292" max="12292" width="12.28515625" style="166" customWidth="1"/>
    <col min="12293" max="12293" width="10.28515625" style="166" customWidth="1"/>
    <col min="12294" max="12294" width="12" style="166" customWidth="1"/>
    <col min="12295" max="12295" width="6.140625" style="166" customWidth="1"/>
    <col min="12296" max="12296" width="10.5703125" style="166" customWidth="1"/>
    <col min="12297" max="12297" width="11" style="166" customWidth="1"/>
    <col min="12298" max="12298" width="20.5703125" style="166" customWidth="1"/>
    <col min="12299" max="12306" width="11.7109375" style="166" customWidth="1"/>
    <col min="12307" max="12307" width="45.140625" style="166" customWidth="1"/>
    <col min="12308" max="12318" width="11.7109375" style="166" customWidth="1"/>
    <col min="12319" max="12526" width="11.7109375" style="166"/>
    <col min="12527" max="12527" width="4" style="166" customWidth="1"/>
    <col min="12528" max="12528" width="15.85546875" style="166" bestFit="1" customWidth="1"/>
    <col min="12529" max="12529" width="30.7109375" style="166" customWidth="1"/>
    <col min="12530" max="12531" width="32.5703125" style="166" customWidth="1"/>
    <col min="12532" max="12534" width="14.5703125" style="166" customWidth="1"/>
    <col min="12535" max="12535" width="27" style="166" customWidth="1"/>
    <col min="12536" max="12536" width="13.85546875" style="166" customWidth="1"/>
    <col min="12537" max="12537" width="18.28515625" style="166" customWidth="1"/>
    <col min="12538" max="12538" width="16.28515625" style="166" customWidth="1"/>
    <col min="12539" max="12539" width="14" style="166" customWidth="1"/>
    <col min="12540" max="12540" width="16.7109375" style="166" customWidth="1"/>
    <col min="12541" max="12541" width="14.85546875" style="166" customWidth="1"/>
    <col min="12542" max="12542" width="15.42578125" style="166" customWidth="1"/>
    <col min="12543" max="12544" width="6.5703125" style="166" customWidth="1"/>
    <col min="12545" max="12545" width="8.42578125" style="166" customWidth="1"/>
    <col min="12546" max="12546" width="4.85546875" style="166" customWidth="1"/>
    <col min="12547" max="12547" width="10.140625" style="166" customWidth="1"/>
    <col min="12548" max="12548" width="12.28515625" style="166" customWidth="1"/>
    <col min="12549" max="12549" width="10.28515625" style="166" customWidth="1"/>
    <col min="12550" max="12550" width="12" style="166" customWidth="1"/>
    <col min="12551" max="12551" width="6.140625" style="166" customWidth="1"/>
    <col min="12552" max="12552" width="10.5703125" style="166" customWidth="1"/>
    <col min="12553" max="12553" width="11" style="166" customWidth="1"/>
    <col min="12554" max="12554" width="20.5703125" style="166" customWidth="1"/>
    <col min="12555" max="12562" width="11.7109375" style="166" customWidth="1"/>
    <col min="12563" max="12563" width="45.140625" style="166" customWidth="1"/>
    <col min="12564" max="12574" width="11.7109375" style="166" customWidth="1"/>
    <col min="12575" max="12782" width="11.7109375" style="166"/>
    <col min="12783" max="12783" width="4" style="166" customWidth="1"/>
    <col min="12784" max="12784" width="15.85546875" style="166" bestFit="1" customWidth="1"/>
    <col min="12785" max="12785" width="30.7109375" style="166" customWidth="1"/>
    <col min="12786" max="12787" width="32.5703125" style="166" customWidth="1"/>
    <col min="12788" max="12790" width="14.5703125" style="166" customWidth="1"/>
    <col min="12791" max="12791" width="27" style="166" customWidth="1"/>
    <col min="12792" max="12792" width="13.85546875" style="166" customWidth="1"/>
    <col min="12793" max="12793" width="18.28515625" style="166" customWidth="1"/>
    <col min="12794" max="12794" width="16.28515625" style="166" customWidth="1"/>
    <col min="12795" max="12795" width="14" style="166" customWidth="1"/>
    <col min="12796" max="12796" width="16.7109375" style="166" customWidth="1"/>
    <col min="12797" max="12797" width="14.85546875" style="166" customWidth="1"/>
    <col min="12798" max="12798" width="15.42578125" style="166" customWidth="1"/>
    <col min="12799" max="12800" width="6.5703125" style="166" customWidth="1"/>
    <col min="12801" max="12801" width="8.42578125" style="166" customWidth="1"/>
    <col min="12802" max="12802" width="4.85546875" style="166" customWidth="1"/>
    <col min="12803" max="12803" width="10.140625" style="166" customWidth="1"/>
    <col min="12804" max="12804" width="12.28515625" style="166" customWidth="1"/>
    <col min="12805" max="12805" width="10.28515625" style="166" customWidth="1"/>
    <col min="12806" max="12806" width="12" style="166" customWidth="1"/>
    <col min="12807" max="12807" width="6.140625" style="166" customWidth="1"/>
    <col min="12808" max="12808" width="10.5703125" style="166" customWidth="1"/>
    <col min="12809" max="12809" width="11" style="166" customWidth="1"/>
    <col min="12810" max="12810" width="20.5703125" style="166" customWidth="1"/>
    <col min="12811" max="12818" width="11.7109375" style="166" customWidth="1"/>
    <col min="12819" max="12819" width="45.140625" style="166" customWidth="1"/>
    <col min="12820" max="12830" width="11.7109375" style="166" customWidth="1"/>
    <col min="12831" max="13038" width="11.7109375" style="166"/>
    <col min="13039" max="13039" width="4" style="166" customWidth="1"/>
    <col min="13040" max="13040" width="15.85546875" style="166" bestFit="1" customWidth="1"/>
    <col min="13041" max="13041" width="30.7109375" style="166" customWidth="1"/>
    <col min="13042" max="13043" width="32.5703125" style="166" customWidth="1"/>
    <col min="13044" max="13046" width="14.5703125" style="166" customWidth="1"/>
    <col min="13047" max="13047" width="27" style="166" customWidth="1"/>
    <col min="13048" max="13048" width="13.85546875" style="166" customWidth="1"/>
    <col min="13049" max="13049" width="18.28515625" style="166" customWidth="1"/>
    <col min="13050" max="13050" width="16.28515625" style="166" customWidth="1"/>
    <col min="13051" max="13051" width="14" style="166" customWidth="1"/>
    <col min="13052" max="13052" width="16.7109375" style="166" customWidth="1"/>
    <col min="13053" max="13053" width="14.85546875" style="166" customWidth="1"/>
    <col min="13054" max="13054" width="15.42578125" style="166" customWidth="1"/>
    <col min="13055" max="13056" width="6.5703125" style="166" customWidth="1"/>
    <col min="13057" max="13057" width="8.42578125" style="166" customWidth="1"/>
    <col min="13058" max="13058" width="4.85546875" style="166" customWidth="1"/>
    <col min="13059" max="13059" width="10.140625" style="166" customWidth="1"/>
    <col min="13060" max="13060" width="12.28515625" style="166" customWidth="1"/>
    <col min="13061" max="13061" width="10.28515625" style="166" customWidth="1"/>
    <col min="13062" max="13062" width="12" style="166" customWidth="1"/>
    <col min="13063" max="13063" width="6.140625" style="166" customWidth="1"/>
    <col min="13064" max="13064" width="10.5703125" style="166" customWidth="1"/>
    <col min="13065" max="13065" width="11" style="166" customWidth="1"/>
    <col min="13066" max="13066" width="20.5703125" style="166" customWidth="1"/>
    <col min="13067" max="13074" width="11.7109375" style="166" customWidth="1"/>
    <col min="13075" max="13075" width="45.140625" style="166" customWidth="1"/>
    <col min="13076" max="13086" width="11.7109375" style="166" customWidth="1"/>
    <col min="13087" max="13294" width="11.7109375" style="166"/>
    <col min="13295" max="13295" width="4" style="166" customWidth="1"/>
    <col min="13296" max="13296" width="15.85546875" style="166" bestFit="1" customWidth="1"/>
    <col min="13297" max="13297" width="30.7109375" style="166" customWidth="1"/>
    <col min="13298" max="13299" width="32.5703125" style="166" customWidth="1"/>
    <col min="13300" max="13302" width="14.5703125" style="166" customWidth="1"/>
    <col min="13303" max="13303" width="27" style="166" customWidth="1"/>
    <col min="13304" max="13304" width="13.85546875" style="166" customWidth="1"/>
    <col min="13305" max="13305" width="18.28515625" style="166" customWidth="1"/>
    <col min="13306" max="13306" width="16.28515625" style="166" customWidth="1"/>
    <col min="13307" max="13307" width="14" style="166" customWidth="1"/>
    <col min="13308" max="13308" width="16.7109375" style="166" customWidth="1"/>
    <col min="13309" max="13309" width="14.85546875" style="166" customWidth="1"/>
    <col min="13310" max="13310" width="15.42578125" style="166" customWidth="1"/>
    <col min="13311" max="13312" width="6.5703125" style="166" customWidth="1"/>
    <col min="13313" max="13313" width="8.42578125" style="166" customWidth="1"/>
    <col min="13314" max="13314" width="4.85546875" style="166" customWidth="1"/>
    <col min="13315" max="13315" width="10.140625" style="166" customWidth="1"/>
    <col min="13316" max="13316" width="12.28515625" style="166" customWidth="1"/>
    <col min="13317" max="13317" width="10.28515625" style="166" customWidth="1"/>
    <col min="13318" max="13318" width="12" style="166" customWidth="1"/>
    <col min="13319" max="13319" width="6.140625" style="166" customWidth="1"/>
    <col min="13320" max="13320" width="10.5703125" style="166" customWidth="1"/>
    <col min="13321" max="13321" width="11" style="166" customWidth="1"/>
    <col min="13322" max="13322" width="20.5703125" style="166" customWidth="1"/>
    <col min="13323" max="13330" width="11.7109375" style="166" customWidth="1"/>
    <col min="13331" max="13331" width="45.140625" style="166" customWidth="1"/>
    <col min="13332" max="13342" width="11.7109375" style="166" customWidth="1"/>
    <col min="13343" max="13550" width="11.7109375" style="166"/>
    <col min="13551" max="13551" width="4" style="166" customWidth="1"/>
    <col min="13552" max="13552" width="15.85546875" style="166" bestFit="1" customWidth="1"/>
    <col min="13553" max="13553" width="30.7109375" style="166" customWidth="1"/>
    <col min="13554" max="13555" width="32.5703125" style="166" customWidth="1"/>
    <col min="13556" max="13558" width="14.5703125" style="166" customWidth="1"/>
    <col min="13559" max="13559" width="27" style="166" customWidth="1"/>
    <col min="13560" max="13560" width="13.85546875" style="166" customWidth="1"/>
    <col min="13561" max="13561" width="18.28515625" style="166" customWidth="1"/>
    <col min="13562" max="13562" width="16.28515625" style="166" customWidth="1"/>
    <col min="13563" max="13563" width="14" style="166" customWidth="1"/>
    <col min="13564" max="13564" width="16.7109375" style="166" customWidth="1"/>
    <col min="13565" max="13565" width="14.85546875" style="166" customWidth="1"/>
    <col min="13566" max="13566" width="15.42578125" style="166" customWidth="1"/>
    <col min="13567" max="13568" width="6.5703125" style="166" customWidth="1"/>
    <col min="13569" max="13569" width="8.42578125" style="166" customWidth="1"/>
    <col min="13570" max="13570" width="4.85546875" style="166" customWidth="1"/>
    <col min="13571" max="13571" width="10.140625" style="166" customWidth="1"/>
    <col min="13572" max="13572" width="12.28515625" style="166" customWidth="1"/>
    <col min="13573" max="13573" width="10.28515625" style="166" customWidth="1"/>
    <col min="13574" max="13574" width="12" style="166" customWidth="1"/>
    <col min="13575" max="13575" width="6.140625" style="166" customWidth="1"/>
    <col min="13576" max="13576" width="10.5703125" style="166" customWidth="1"/>
    <col min="13577" max="13577" width="11" style="166" customWidth="1"/>
    <col min="13578" max="13578" width="20.5703125" style="166" customWidth="1"/>
    <col min="13579" max="13586" width="11.7109375" style="166" customWidth="1"/>
    <col min="13587" max="13587" width="45.140625" style="166" customWidth="1"/>
    <col min="13588" max="13598" width="11.7109375" style="166" customWidth="1"/>
    <col min="13599" max="13806" width="11.7109375" style="166"/>
    <col min="13807" max="13807" width="4" style="166" customWidth="1"/>
    <col min="13808" max="13808" width="15.85546875" style="166" bestFit="1" customWidth="1"/>
    <col min="13809" max="13809" width="30.7109375" style="166" customWidth="1"/>
    <col min="13810" max="13811" width="32.5703125" style="166" customWidth="1"/>
    <col min="13812" max="13814" width="14.5703125" style="166" customWidth="1"/>
    <col min="13815" max="13815" width="27" style="166" customWidth="1"/>
    <col min="13816" max="13816" width="13.85546875" style="166" customWidth="1"/>
    <col min="13817" max="13817" width="18.28515625" style="166" customWidth="1"/>
    <col min="13818" max="13818" width="16.28515625" style="166" customWidth="1"/>
    <col min="13819" max="13819" width="14" style="166" customWidth="1"/>
    <col min="13820" max="13820" width="16.7109375" style="166" customWidth="1"/>
    <col min="13821" max="13821" width="14.85546875" style="166" customWidth="1"/>
    <col min="13822" max="13822" width="15.42578125" style="166" customWidth="1"/>
    <col min="13823" max="13824" width="6.5703125" style="166" customWidth="1"/>
    <col min="13825" max="13825" width="8.42578125" style="166" customWidth="1"/>
    <col min="13826" max="13826" width="4.85546875" style="166" customWidth="1"/>
    <col min="13827" max="13827" width="10.140625" style="166" customWidth="1"/>
    <col min="13828" max="13828" width="12.28515625" style="166" customWidth="1"/>
    <col min="13829" max="13829" width="10.28515625" style="166" customWidth="1"/>
    <col min="13830" max="13830" width="12" style="166" customWidth="1"/>
    <col min="13831" max="13831" width="6.140625" style="166" customWidth="1"/>
    <col min="13832" max="13832" width="10.5703125" style="166" customWidth="1"/>
    <col min="13833" max="13833" width="11" style="166" customWidth="1"/>
    <col min="13834" max="13834" width="20.5703125" style="166" customWidth="1"/>
    <col min="13835" max="13842" width="11.7109375" style="166" customWidth="1"/>
    <col min="13843" max="13843" width="45.140625" style="166" customWidth="1"/>
    <col min="13844" max="13854" width="11.7109375" style="166" customWidth="1"/>
    <col min="13855" max="14062" width="11.7109375" style="166"/>
    <col min="14063" max="14063" width="4" style="166" customWidth="1"/>
    <col min="14064" max="14064" width="15.85546875" style="166" bestFit="1" customWidth="1"/>
    <col min="14065" max="14065" width="30.7109375" style="166" customWidth="1"/>
    <col min="14066" max="14067" width="32.5703125" style="166" customWidth="1"/>
    <col min="14068" max="14070" width="14.5703125" style="166" customWidth="1"/>
    <col min="14071" max="14071" width="27" style="166" customWidth="1"/>
    <col min="14072" max="14072" width="13.85546875" style="166" customWidth="1"/>
    <col min="14073" max="14073" width="18.28515625" style="166" customWidth="1"/>
    <col min="14074" max="14074" width="16.28515625" style="166" customWidth="1"/>
    <col min="14075" max="14075" width="14" style="166" customWidth="1"/>
    <col min="14076" max="14076" width="16.7109375" style="166" customWidth="1"/>
    <col min="14077" max="14077" width="14.85546875" style="166" customWidth="1"/>
    <col min="14078" max="14078" width="15.42578125" style="166" customWidth="1"/>
    <col min="14079" max="14080" width="6.5703125" style="166" customWidth="1"/>
    <col min="14081" max="14081" width="8.42578125" style="166" customWidth="1"/>
    <col min="14082" max="14082" width="4.85546875" style="166" customWidth="1"/>
    <col min="14083" max="14083" width="10.140625" style="166" customWidth="1"/>
    <col min="14084" max="14084" width="12.28515625" style="166" customWidth="1"/>
    <col min="14085" max="14085" width="10.28515625" style="166" customWidth="1"/>
    <col min="14086" max="14086" width="12" style="166" customWidth="1"/>
    <col min="14087" max="14087" width="6.140625" style="166" customWidth="1"/>
    <col min="14088" max="14088" width="10.5703125" style="166" customWidth="1"/>
    <col min="14089" max="14089" width="11" style="166" customWidth="1"/>
    <col min="14090" max="14090" width="20.5703125" style="166" customWidth="1"/>
    <col min="14091" max="14098" width="11.7109375" style="166" customWidth="1"/>
    <col min="14099" max="14099" width="45.140625" style="166" customWidth="1"/>
    <col min="14100" max="14110" width="11.7109375" style="166" customWidth="1"/>
    <col min="14111" max="14318" width="11.7109375" style="166"/>
    <col min="14319" max="14319" width="4" style="166" customWidth="1"/>
    <col min="14320" max="14320" width="15.85546875" style="166" bestFit="1" customWidth="1"/>
    <col min="14321" max="14321" width="30.7109375" style="166" customWidth="1"/>
    <col min="14322" max="14323" width="32.5703125" style="166" customWidth="1"/>
    <col min="14324" max="14326" width="14.5703125" style="166" customWidth="1"/>
    <col min="14327" max="14327" width="27" style="166" customWidth="1"/>
    <col min="14328" max="14328" width="13.85546875" style="166" customWidth="1"/>
    <col min="14329" max="14329" width="18.28515625" style="166" customWidth="1"/>
    <col min="14330" max="14330" width="16.28515625" style="166" customWidth="1"/>
    <col min="14331" max="14331" width="14" style="166" customWidth="1"/>
    <col min="14332" max="14332" width="16.7109375" style="166" customWidth="1"/>
    <col min="14333" max="14333" width="14.85546875" style="166" customWidth="1"/>
    <col min="14334" max="14334" width="15.42578125" style="166" customWidth="1"/>
    <col min="14335" max="14336" width="6.5703125" style="166" customWidth="1"/>
    <col min="14337" max="14337" width="8.42578125" style="166" customWidth="1"/>
    <col min="14338" max="14338" width="4.85546875" style="166" customWidth="1"/>
    <col min="14339" max="14339" width="10.140625" style="166" customWidth="1"/>
    <col min="14340" max="14340" width="12.28515625" style="166" customWidth="1"/>
    <col min="14341" max="14341" width="10.28515625" style="166" customWidth="1"/>
    <col min="14342" max="14342" width="12" style="166" customWidth="1"/>
    <col min="14343" max="14343" width="6.140625" style="166" customWidth="1"/>
    <col min="14344" max="14344" width="10.5703125" style="166" customWidth="1"/>
    <col min="14345" max="14345" width="11" style="166" customWidth="1"/>
    <col min="14346" max="14346" width="20.5703125" style="166" customWidth="1"/>
    <col min="14347" max="14354" width="11.7109375" style="166" customWidth="1"/>
    <col min="14355" max="14355" width="45.140625" style="166" customWidth="1"/>
    <col min="14356" max="14366" width="11.7109375" style="166" customWidth="1"/>
    <col min="14367" max="14574" width="11.7109375" style="166"/>
    <col min="14575" max="14575" width="4" style="166" customWidth="1"/>
    <col min="14576" max="14576" width="15.85546875" style="166" bestFit="1" customWidth="1"/>
    <col min="14577" max="14577" width="30.7109375" style="166" customWidth="1"/>
    <col min="14578" max="14579" width="32.5703125" style="166" customWidth="1"/>
    <col min="14580" max="14582" width="14.5703125" style="166" customWidth="1"/>
    <col min="14583" max="14583" width="27" style="166" customWidth="1"/>
    <col min="14584" max="14584" width="13.85546875" style="166" customWidth="1"/>
    <col min="14585" max="14585" width="18.28515625" style="166" customWidth="1"/>
    <col min="14586" max="14586" width="16.28515625" style="166" customWidth="1"/>
    <col min="14587" max="14587" width="14" style="166" customWidth="1"/>
    <col min="14588" max="14588" width="16.7109375" style="166" customWidth="1"/>
    <col min="14589" max="14589" width="14.85546875" style="166" customWidth="1"/>
    <col min="14590" max="14590" width="15.42578125" style="166" customWidth="1"/>
    <col min="14591" max="14592" width="6.5703125" style="166" customWidth="1"/>
    <col min="14593" max="14593" width="8.42578125" style="166" customWidth="1"/>
    <col min="14594" max="14594" width="4.85546875" style="166" customWidth="1"/>
    <col min="14595" max="14595" width="10.140625" style="166" customWidth="1"/>
    <col min="14596" max="14596" width="12.28515625" style="166" customWidth="1"/>
    <col min="14597" max="14597" width="10.28515625" style="166" customWidth="1"/>
    <col min="14598" max="14598" width="12" style="166" customWidth="1"/>
    <col min="14599" max="14599" width="6.140625" style="166" customWidth="1"/>
    <col min="14600" max="14600" width="10.5703125" style="166" customWidth="1"/>
    <col min="14601" max="14601" width="11" style="166" customWidth="1"/>
    <col min="14602" max="14602" width="20.5703125" style="166" customWidth="1"/>
    <col min="14603" max="14610" width="11.7109375" style="166" customWidth="1"/>
    <col min="14611" max="14611" width="45.140625" style="166" customWidth="1"/>
    <col min="14612" max="14622" width="11.7109375" style="166" customWidth="1"/>
    <col min="14623" max="14830" width="11.7109375" style="166"/>
    <col min="14831" max="14831" width="4" style="166" customWidth="1"/>
    <col min="14832" max="14832" width="15.85546875" style="166" bestFit="1" customWidth="1"/>
    <col min="14833" max="14833" width="30.7109375" style="166" customWidth="1"/>
    <col min="14834" max="14835" width="32.5703125" style="166" customWidth="1"/>
    <col min="14836" max="14838" width="14.5703125" style="166" customWidth="1"/>
    <col min="14839" max="14839" width="27" style="166" customWidth="1"/>
    <col min="14840" max="14840" width="13.85546875" style="166" customWidth="1"/>
    <col min="14841" max="14841" width="18.28515625" style="166" customWidth="1"/>
    <col min="14842" max="14842" width="16.28515625" style="166" customWidth="1"/>
    <col min="14843" max="14843" width="14" style="166" customWidth="1"/>
    <col min="14844" max="14844" width="16.7109375" style="166" customWidth="1"/>
    <col min="14845" max="14845" width="14.85546875" style="166" customWidth="1"/>
    <col min="14846" max="14846" width="15.42578125" style="166" customWidth="1"/>
    <col min="14847" max="14848" width="6.5703125" style="166" customWidth="1"/>
    <col min="14849" max="14849" width="8.42578125" style="166" customWidth="1"/>
    <col min="14850" max="14850" width="4.85546875" style="166" customWidth="1"/>
    <col min="14851" max="14851" width="10.140625" style="166" customWidth="1"/>
    <col min="14852" max="14852" width="12.28515625" style="166" customWidth="1"/>
    <col min="14853" max="14853" width="10.28515625" style="166" customWidth="1"/>
    <col min="14854" max="14854" width="12" style="166" customWidth="1"/>
    <col min="14855" max="14855" width="6.140625" style="166" customWidth="1"/>
    <col min="14856" max="14856" width="10.5703125" style="166" customWidth="1"/>
    <col min="14857" max="14857" width="11" style="166" customWidth="1"/>
    <col min="14858" max="14858" width="20.5703125" style="166" customWidth="1"/>
    <col min="14859" max="14866" width="11.7109375" style="166" customWidth="1"/>
    <col min="14867" max="14867" width="45.140625" style="166" customWidth="1"/>
    <col min="14868" max="14878" width="11.7109375" style="166" customWidth="1"/>
    <col min="14879" max="15086" width="11.7109375" style="166"/>
    <col min="15087" max="15087" width="4" style="166" customWidth="1"/>
    <col min="15088" max="15088" width="15.85546875" style="166" bestFit="1" customWidth="1"/>
    <col min="15089" max="15089" width="30.7109375" style="166" customWidth="1"/>
    <col min="15090" max="15091" width="32.5703125" style="166" customWidth="1"/>
    <col min="15092" max="15094" width="14.5703125" style="166" customWidth="1"/>
    <col min="15095" max="15095" width="27" style="166" customWidth="1"/>
    <col min="15096" max="15096" width="13.85546875" style="166" customWidth="1"/>
    <col min="15097" max="15097" width="18.28515625" style="166" customWidth="1"/>
    <col min="15098" max="15098" width="16.28515625" style="166" customWidth="1"/>
    <col min="15099" max="15099" width="14" style="166" customWidth="1"/>
    <col min="15100" max="15100" width="16.7109375" style="166" customWidth="1"/>
    <col min="15101" max="15101" width="14.85546875" style="166" customWidth="1"/>
    <col min="15102" max="15102" width="15.42578125" style="166" customWidth="1"/>
    <col min="15103" max="15104" width="6.5703125" style="166" customWidth="1"/>
    <col min="15105" max="15105" width="8.42578125" style="166" customWidth="1"/>
    <col min="15106" max="15106" width="4.85546875" style="166" customWidth="1"/>
    <col min="15107" max="15107" width="10.140625" style="166" customWidth="1"/>
    <col min="15108" max="15108" width="12.28515625" style="166" customWidth="1"/>
    <col min="15109" max="15109" width="10.28515625" style="166" customWidth="1"/>
    <col min="15110" max="15110" width="12" style="166" customWidth="1"/>
    <col min="15111" max="15111" width="6.140625" style="166" customWidth="1"/>
    <col min="15112" max="15112" width="10.5703125" style="166" customWidth="1"/>
    <col min="15113" max="15113" width="11" style="166" customWidth="1"/>
    <col min="15114" max="15114" width="20.5703125" style="166" customWidth="1"/>
    <col min="15115" max="15122" width="11.7109375" style="166" customWidth="1"/>
    <col min="15123" max="15123" width="45.140625" style="166" customWidth="1"/>
    <col min="15124" max="15134" width="11.7109375" style="166" customWidth="1"/>
    <col min="15135" max="15342" width="11.7109375" style="166"/>
    <col min="15343" max="15343" width="4" style="166" customWidth="1"/>
    <col min="15344" max="15344" width="15.85546875" style="166" bestFit="1" customWidth="1"/>
    <col min="15345" max="15345" width="30.7109375" style="166" customWidth="1"/>
    <col min="15346" max="15347" width="32.5703125" style="166" customWidth="1"/>
    <col min="15348" max="15350" width="14.5703125" style="166" customWidth="1"/>
    <col min="15351" max="15351" width="27" style="166" customWidth="1"/>
    <col min="15352" max="15352" width="13.85546875" style="166" customWidth="1"/>
    <col min="15353" max="15353" width="18.28515625" style="166" customWidth="1"/>
    <col min="15354" max="15354" width="16.28515625" style="166" customWidth="1"/>
    <col min="15355" max="15355" width="14" style="166" customWidth="1"/>
    <col min="15356" max="15356" width="16.7109375" style="166" customWidth="1"/>
    <col min="15357" max="15357" width="14.85546875" style="166" customWidth="1"/>
    <col min="15358" max="15358" width="15.42578125" style="166" customWidth="1"/>
    <col min="15359" max="15360" width="6.5703125" style="166" customWidth="1"/>
    <col min="15361" max="15361" width="8.42578125" style="166" customWidth="1"/>
    <col min="15362" max="15362" width="4.85546875" style="166" customWidth="1"/>
    <col min="15363" max="15363" width="10.140625" style="166" customWidth="1"/>
    <col min="15364" max="15364" width="12.28515625" style="166" customWidth="1"/>
    <col min="15365" max="15365" width="10.28515625" style="166" customWidth="1"/>
    <col min="15366" max="15366" width="12" style="166" customWidth="1"/>
    <col min="15367" max="15367" width="6.140625" style="166" customWidth="1"/>
    <col min="15368" max="15368" width="10.5703125" style="166" customWidth="1"/>
    <col min="15369" max="15369" width="11" style="166" customWidth="1"/>
    <col min="15370" max="15370" width="20.5703125" style="166" customWidth="1"/>
    <col min="15371" max="15378" width="11.7109375" style="166" customWidth="1"/>
    <col min="15379" max="15379" width="45.140625" style="166" customWidth="1"/>
    <col min="15380" max="15390" width="11.7109375" style="166" customWidth="1"/>
    <col min="15391" max="15598" width="11.7109375" style="166"/>
    <col min="15599" max="15599" width="4" style="166" customWidth="1"/>
    <col min="15600" max="15600" width="15.85546875" style="166" bestFit="1" customWidth="1"/>
    <col min="15601" max="15601" width="30.7109375" style="166" customWidth="1"/>
    <col min="15602" max="15603" width="32.5703125" style="166" customWidth="1"/>
    <col min="15604" max="15606" width="14.5703125" style="166" customWidth="1"/>
    <col min="15607" max="15607" width="27" style="166" customWidth="1"/>
    <col min="15608" max="15608" width="13.85546875" style="166" customWidth="1"/>
    <col min="15609" max="15609" width="18.28515625" style="166" customWidth="1"/>
    <col min="15610" max="15610" width="16.28515625" style="166" customWidth="1"/>
    <col min="15611" max="15611" width="14" style="166" customWidth="1"/>
    <col min="15612" max="15612" width="16.7109375" style="166" customWidth="1"/>
    <col min="15613" max="15613" width="14.85546875" style="166" customWidth="1"/>
    <col min="15614" max="15614" width="15.42578125" style="166" customWidth="1"/>
    <col min="15615" max="15616" width="6.5703125" style="166" customWidth="1"/>
    <col min="15617" max="15617" width="8.42578125" style="166" customWidth="1"/>
    <col min="15618" max="15618" width="4.85546875" style="166" customWidth="1"/>
    <col min="15619" max="15619" width="10.140625" style="166" customWidth="1"/>
    <col min="15620" max="15620" width="12.28515625" style="166" customWidth="1"/>
    <col min="15621" max="15621" width="10.28515625" style="166" customWidth="1"/>
    <col min="15622" max="15622" width="12" style="166" customWidth="1"/>
    <col min="15623" max="15623" width="6.140625" style="166" customWidth="1"/>
    <col min="15624" max="15624" width="10.5703125" style="166" customWidth="1"/>
    <col min="15625" max="15625" width="11" style="166" customWidth="1"/>
    <col min="15626" max="15626" width="20.5703125" style="166" customWidth="1"/>
    <col min="15627" max="15634" width="11.7109375" style="166" customWidth="1"/>
    <col min="15635" max="15635" width="45.140625" style="166" customWidth="1"/>
    <col min="15636" max="15646" width="11.7109375" style="166" customWidth="1"/>
    <col min="15647" max="15854" width="11.7109375" style="166"/>
    <col min="15855" max="15855" width="4" style="166" customWidth="1"/>
    <col min="15856" max="15856" width="15.85546875" style="166" bestFit="1" customWidth="1"/>
    <col min="15857" max="15857" width="30.7109375" style="166" customWidth="1"/>
    <col min="15858" max="15859" width="32.5703125" style="166" customWidth="1"/>
    <col min="15860" max="15862" width="14.5703125" style="166" customWidth="1"/>
    <col min="15863" max="15863" width="27" style="166" customWidth="1"/>
    <col min="15864" max="15864" width="13.85546875" style="166" customWidth="1"/>
    <col min="15865" max="15865" width="18.28515625" style="166" customWidth="1"/>
    <col min="15866" max="15866" width="16.28515625" style="166" customWidth="1"/>
    <col min="15867" max="15867" width="14" style="166" customWidth="1"/>
    <col min="15868" max="15868" width="16.7109375" style="166" customWidth="1"/>
    <col min="15869" max="15869" width="14.85546875" style="166" customWidth="1"/>
    <col min="15870" max="15870" width="15.42578125" style="166" customWidth="1"/>
    <col min="15871" max="15872" width="6.5703125" style="166" customWidth="1"/>
    <col min="15873" max="15873" width="8.42578125" style="166" customWidth="1"/>
    <col min="15874" max="15874" width="4.85546875" style="166" customWidth="1"/>
    <col min="15875" max="15875" width="10.140625" style="166" customWidth="1"/>
    <col min="15876" max="15876" width="12.28515625" style="166" customWidth="1"/>
    <col min="15877" max="15877" width="10.28515625" style="166" customWidth="1"/>
    <col min="15878" max="15878" width="12" style="166" customWidth="1"/>
    <col min="15879" max="15879" width="6.140625" style="166" customWidth="1"/>
    <col min="15880" max="15880" width="10.5703125" style="166" customWidth="1"/>
    <col min="15881" max="15881" width="11" style="166" customWidth="1"/>
    <col min="15882" max="15882" width="20.5703125" style="166" customWidth="1"/>
    <col min="15883" max="15890" width="11.7109375" style="166" customWidth="1"/>
    <col min="15891" max="15891" width="45.140625" style="166" customWidth="1"/>
    <col min="15892" max="15902" width="11.7109375" style="166" customWidth="1"/>
    <col min="15903" max="16110" width="11.7109375" style="166"/>
    <col min="16111" max="16111" width="4" style="166" customWidth="1"/>
    <col min="16112" max="16112" width="15.85546875" style="166" bestFit="1" customWidth="1"/>
    <col min="16113" max="16113" width="30.7109375" style="166" customWidth="1"/>
    <col min="16114" max="16115" width="32.5703125" style="166" customWidth="1"/>
    <col min="16116" max="16118" width="14.5703125" style="166" customWidth="1"/>
    <col min="16119" max="16119" width="27" style="166" customWidth="1"/>
    <col min="16120" max="16120" width="13.85546875" style="166" customWidth="1"/>
    <col min="16121" max="16121" width="18.28515625" style="166" customWidth="1"/>
    <col min="16122" max="16122" width="16.28515625" style="166" customWidth="1"/>
    <col min="16123" max="16123" width="14" style="166" customWidth="1"/>
    <col min="16124" max="16124" width="16.7109375" style="166" customWidth="1"/>
    <col min="16125" max="16125" width="14.85546875" style="166" customWidth="1"/>
    <col min="16126" max="16126" width="15.42578125" style="166" customWidth="1"/>
    <col min="16127" max="16128" width="6.5703125" style="166" customWidth="1"/>
    <col min="16129" max="16129" width="8.42578125" style="166" customWidth="1"/>
    <col min="16130" max="16130" width="4.85546875" style="166" customWidth="1"/>
    <col min="16131" max="16131" width="10.140625" style="166" customWidth="1"/>
    <col min="16132" max="16132" width="12.28515625" style="166" customWidth="1"/>
    <col min="16133" max="16133" width="10.28515625" style="166" customWidth="1"/>
    <col min="16134" max="16134" width="12" style="166" customWidth="1"/>
    <col min="16135" max="16135" width="6.140625" style="166" customWidth="1"/>
    <col min="16136" max="16136" width="10.5703125" style="166" customWidth="1"/>
    <col min="16137" max="16137" width="11" style="166" customWidth="1"/>
    <col min="16138" max="16138" width="20.5703125" style="166" customWidth="1"/>
    <col min="16139" max="16146" width="11.7109375" style="166" customWidth="1"/>
    <col min="16147" max="16147" width="45.140625" style="166" customWidth="1"/>
    <col min="16148" max="16158" width="11.7109375" style="166" customWidth="1"/>
    <col min="16159" max="16384" width="11.7109375" style="166"/>
  </cols>
  <sheetData>
    <row r="1" spans="1:21" s="147" customFormat="1" ht="21" x14ac:dyDescent="0.2">
      <c r="A1" s="941"/>
      <c r="B1" s="941"/>
      <c r="C1" s="941"/>
      <c r="D1" s="941"/>
      <c r="E1" s="941"/>
      <c r="F1" s="941"/>
      <c r="G1" s="941"/>
      <c r="H1" s="941"/>
      <c r="I1" s="941"/>
      <c r="J1" s="942"/>
      <c r="O1" s="148"/>
      <c r="P1" s="148"/>
      <c r="Q1" s="148"/>
      <c r="R1" s="148"/>
      <c r="S1" s="279"/>
    </row>
    <row r="2" spans="1:21" s="147" customFormat="1" ht="21" x14ac:dyDescent="0.2">
      <c r="A2" s="286"/>
      <c r="B2" s="388"/>
      <c r="C2" s="388"/>
      <c r="D2" s="388"/>
      <c r="E2" s="151"/>
      <c r="F2" s="388"/>
      <c r="G2" s="388"/>
      <c r="H2" s="388"/>
      <c r="I2" s="388"/>
      <c r="J2" s="280"/>
      <c r="O2" s="148"/>
      <c r="P2" s="148"/>
      <c r="Q2" s="148"/>
      <c r="R2" s="148"/>
      <c r="S2" s="279"/>
    </row>
    <row r="3" spans="1:21" s="147" customFormat="1" ht="21" x14ac:dyDescent="0.2">
      <c r="A3" s="286"/>
      <c r="B3" s="388"/>
      <c r="C3" s="388"/>
      <c r="D3" s="388"/>
      <c r="E3" s="151"/>
      <c r="F3" s="388"/>
      <c r="G3" s="388"/>
      <c r="H3" s="388"/>
      <c r="I3" s="388"/>
      <c r="J3" s="280"/>
      <c r="O3" s="148"/>
      <c r="P3" s="148"/>
      <c r="Q3" s="148"/>
      <c r="R3" s="148"/>
      <c r="S3" s="279"/>
    </row>
    <row r="4" spans="1:21" s="147" customFormat="1" ht="21" x14ac:dyDescent="0.2">
      <c r="A4" s="286"/>
      <c r="B4" s="388"/>
      <c r="C4" s="388"/>
      <c r="D4" s="388"/>
      <c r="E4" s="151"/>
      <c r="F4" s="388"/>
      <c r="G4" s="388"/>
      <c r="H4" s="388"/>
      <c r="I4" s="388"/>
      <c r="J4" s="280"/>
      <c r="O4" s="148"/>
      <c r="P4" s="148"/>
      <c r="Q4" s="148"/>
      <c r="R4" s="148"/>
      <c r="S4" s="279"/>
    </row>
    <row r="5" spans="1:21" s="147" customFormat="1" ht="21" x14ac:dyDescent="0.2">
      <c r="A5" s="286"/>
      <c r="B5" s="388"/>
      <c r="C5" s="388"/>
      <c r="D5" s="388"/>
      <c r="E5" s="151"/>
      <c r="F5" s="388"/>
      <c r="G5" s="388"/>
      <c r="H5" s="388"/>
      <c r="I5" s="388"/>
      <c r="J5" s="280"/>
      <c r="O5" s="148"/>
      <c r="P5" s="148"/>
      <c r="Q5" s="148"/>
      <c r="R5" s="148"/>
      <c r="S5" s="279"/>
    </row>
    <row r="6" spans="1:21" s="147" customFormat="1" ht="21" x14ac:dyDescent="0.2">
      <c r="A6" s="286"/>
      <c r="B6" s="388"/>
      <c r="C6" s="388"/>
      <c r="D6" s="388"/>
      <c r="E6" s="151"/>
      <c r="F6" s="388"/>
      <c r="G6" s="388"/>
      <c r="H6" s="388"/>
      <c r="I6" s="388"/>
      <c r="J6" s="280"/>
      <c r="O6" s="148"/>
      <c r="P6" s="148"/>
      <c r="Q6" s="148"/>
      <c r="R6" s="148"/>
      <c r="S6" s="279"/>
    </row>
    <row r="7" spans="1:21" s="147" customFormat="1" ht="21" x14ac:dyDescent="0.2">
      <c r="A7" s="286"/>
      <c r="B7" s="388"/>
      <c r="C7" s="388"/>
      <c r="D7" s="388"/>
      <c r="E7" s="151"/>
      <c r="F7" s="388"/>
      <c r="G7" s="388"/>
      <c r="H7" s="388"/>
      <c r="I7" s="388"/>
      <c r="J7" s="280"/>
      <c r="O7" s="148"/>
      <c r="P7" s="148"/>
      <c r="Q7" s="148"/>
      <c r="R7" s="148"/>
      <c r="S7" s="279"/>
    </row>
    <row r="8" spans="1:21" s="147" customFormat="1" ht="21" x14ac:dyDescent="0.2">
      <c r="A8" s="286"/>
      <c r="B8" s="388"/>
      <c r="C8" s="388"/>
      <c r="D8" s="388"/>
      <c r="E8" s="150"/>
      <c r="F8" s="388"/>
      <c r="G8" s="388"/>
      <c r="H8" s="388"/>
      <c r="I8" s="388"/>
      <c r="J8" s="280"/>
      <c r="O8" s="148"/>
      <c r="P8" s="148"/>
      <c r="Q8" s="148"/>
      <c r="R8" s="148"/>
      <c r="S8" s="279"/>
    </row>
    <row r="9" spans="1:21" s="281" customFormat="1" ht="33.75" customHeight="1" x14ac:dyDescent="0.2">
      <c r="A9" s="990" t="s">
        <v>3338</v>
      </c>
      <c r="B9" s="990"/>
      <c r="C9" s="990"/>
      <c r="D9" s="990"/>
      <c r="E9" s="990"/>
      <c r="F9" s="990"/>
      <c r="G9" s="990"/>
      <c r="H9" s="990"/>
      <c r="I9" s="990"/>
      <c r="J9" s="990"/>
      <c r="K9" s="990"/>
      <c r="L9" s="990"/>
      <c r="M9" s="990"/>
      <c r="N9" s="990"/>
      <c r="O9" s="990"/>
      <c r="P9" s="990"/>
      <c r="Q9" s="990"/>
      <c r="R9" s="990"/>
      <c r="S9" s="990"/>
      <c r="T9" s="431"/>
      <c r="U9" s="431"/>
    </row>
    <row r="10" spans="1:21" s="281" customFormat="1" ht="31.5" customHeight="1" x14ac:dyDescent="0.2">
      <c r="A10" s="991" t="s">
        <v>6401</v>
      </c>
      <c r="B10" s="991"/>
      <c r="C10" s="991"/>
      <c r="D10" s="991"/>
      <c r="E10" s="991"/>
      <c r="F10" s="991"/>
      <c r="G10" s="991"/>
      <c r="H10" s="991"/>
      <c r="I10" s="991"/>
      <c r="J10" s="991"/>
      <c r="K10" s="991"/>
      <c r="L10" s="991"/>
      <c r="M10" s="991"/>
      <c r="N10" s="991"/>
      <c r="O10" s="991"/>
      <c r="P10" s="991"/>
      <c r="Q10" s="991"/>
      <c r="R10" s="991"/>
      <c r="S10" s="991"/>
      <c r="T10" s="431"/>
      <c r="U10" s="431"/>
    </row>
    <row r="11" spans="1:21" s="281" customFormat="1" ht="31.5" customHeight="1" x14ac:dyDescent="0.5">
      <c r="A11" s="992" t="s">
        <v>5769</v>
      </c>
      <c r="B11" s="992"/>
      <c r="C11" s="992"/>
      <c r="D11" s="992"/>
      <c r="E11" s="992"/>
      <c r="F11" s="992"/>
      <c r="G11" s="992"/>
      <c r="H11" s="992"/>
      <c r="I11" s="992"/>
      <c r="J11" s="992"/>
      <c r="K11" s="992"/>
      <c r="L11" s="992"/>
      <c r="M11" s="992"/>
      <c r="N11" s="992"/>
      <c r="O11" s="992"/>
      <c r="P11" s="992"/>
      <c r="Q11" s="992"/>
      <c r="R11" s="992"/>
      <c r="S11" s="992"/>
      <c r="T11" s="431"/>
      <c r="U11" s="431"/>
    </row>
    <row r="12" spans="1:21" s="147" customFormat="1" ht="12" customHeight="1" thickBot="1" x14ac:dyDescent="0.25">
      <c r="A12" s="943"/>
      <c r="B12" s="943"/>
      <c r="C12" s="944"/>
      <c r="D12" s="944"/>
      <c r="E12" s="387"/>
      <c r="F12" s="152"/>
      <c r="G12" s="153"/>
      <c r="H12" s="152"/>
      <c r="I12" s="155"/>
      <c r="J12" s="282"/>
      <c r="O12" s="148"/>
      <c r="P12" s="148"/>
      <c r="Q12" s="148"/>
      <c r="R12" s="148"/>
      <c r="S12" s="279"/>
    </row>
    <row r="13" spans="1:21" s="283" customFormat="1" ht="51.75" customHeight="1" thickTop="1" x14ac:dyDescent="0.15">
      <c r="A13" s="1057" t="s">
        <v>3340</v>
      </c>
      <c r="B13" s="1050" t="s">
        <v>4857</v>
      </c>
      <c r="C13" s="1050" t="s">
        <v>5514</v>
      </c>
      <c r="D13" s="1050" t="s">
        <v>2520</v>
      </c>
      <c r="E13" s="1050" t="s">
        <v>2521</v>
      </c>
      <c r="F13" s="1060" t="s">
        <v>2522</v>
      </c>
      <c r="G13" s="1060" t="s">
        <v>5515</v>
      </c>
      <c r="H13" s="1050" t="s">
        <v>5516</v>
      </c>
      <c r="I13" s="1050" t="s">
        <v>2525</v>
      </c>
      <c r="J13" s="1050" t="s">
        <v>2526</v>
      </c>
      <c r="K13" s="1050" t="s">
        <v>1079</v>
      </c>
      <c r="L13" s="1050"/>
      <c r="M13" s="1050" t="s">
        <v>1080</v>
      </c>
      <c r="N13" s="1050"/>
      <c r="O13" s="1050" t="s">
        <v>1081</v>
      </c>
      <c r="P13" s="1050"/>
      <c r="Q13" s="1050"/>
      <c r="R13" s="1050"/>
      <c r="S13" s="1051" t="s">
        <v>1082</v>
      </c>
    </row>
    <row r="14" spans="1:21" s="283" customFormat="1" ht="11.25" x14ac:dyDescent="0.15">
      <c r="A14" s="1058"/>
      <c r="B14" s="1059"/>
      <c r="C14" s="1059"/>
      <c r="D14" s="1059"/>
      <c r="E14" s="1059"/>
      <c r="F14" s="1061"/>
      <c r="G14" s="1061"/>
      <c r="H14" s="1059"/>
      <c r="I14" s="1059"/>
      <c r="J14" s="1059"/>
      <c r="K14" s="408" t="s">
        <v>1085</v>
      </c>
      <c r="L14" s="408" t="s">
        <v>2527</v>
      </c>
      <c r="M14" s="408" t="s">
        <v>1085</v>
      </c>
      <c r="N14" s="408" t="s">
        <v>1084</v>
      </c>
      <c r="O14" s="408" t="s">
        <v>492</v>
      </c>
      <c r="P14" s="408" t="s">
        <v>493</v>
      </c>
      <c r="Q14" s="408" t="s">
        <v>494</v>
      </c>
      <c r="R14" s="408" t="s">
        <v>495</v>
      </c>
      <c r="S14" s="1052"/>
    </row>
    <row r="15" spans="1:21" s="283" customFormat="1" ht="42.75" customHeight="1" x14ac:dyDescent="0.15">
      <c r="A15" s="421">
        <v>1</v>
      </c>
      <c r="B15" s="183" t="s">
        <v>4858</v>
      </c>
      <c r="C15" s="393" t="s">
        <v>5517</v>
      </c>
      <c r="D15" s="393" t="s">
        <v>2529</v>
      </c>
      <c r="E15" s="393" t="s">
        <v>2530</v>
      </c>
      <c r="F15" s="312">
        <v>16800</v>
      </c>
      <c r="G15" s="312" t="s">
        <v>2531</v>
      </c>
      <c r="H15" s="394">
        <v>42754</v>
      </c>
      <c r="I15" s="415" t="s">
        <v>5246</v>
      </c>
      <c r="J15" s="181" t="s">
        <v>4388</v>
      </c>
      <c r="K15" s="416" t="s">
        <v>6119</v>
      </c>
      <c r="L15" s="416" t="s">
        <v>6119</v>
      </c>
      <c r="M15" s="416" t="s">
        <v>6119</v>
      </c>
      <c r="N15" s="416" t="s">
        <v>6119</v>
      </c>
      <c r="O15" s="416" t="s">
        <v>6119</v>
      </c>
      <c r="P15" s="416" t="s">
        <v>6119</v>
      </c>
      <c r="Q15" s="416" t="s">
        <v>6119</v>
      </c>
      <c r="R15" s="416" t="s">
        <v>6119</v>
      </c>
      <c r="S15" s="277"/>
    </row>
    <row r="16" spans="1:21" s="283" customFormat="1" ht="35.25" customHeight="1" x14ac:dyDescent="0.15">
      <c r="A16" s="421">
        <v>2</v>
      </c>
      <c r="B16" s="183" t="s">
        <v>4859</v>
      </c>
      <c r="C16" s="393" t="s">
        <v>5518</v>
      </c>
      <c r="D16" s="393" t="s">
        <v>2536</v>
      </c>
      <c r="E16" s="393" t="s">
        <v>2530</v>
      </c>
      <c r="F16" s="312">
        <v>12000</v>
      </c>
      <c r="G16" s="312" t="s">
        <v>2531</v>
      </c>
      <c r="H16" s="394">
        <v>42754</v>
      </c>
      <c r="I16" s="415" t="s">
        <v>5246</v>
      </c>
      <c r="J16" s="181" t="s">
        <v>4389</v>
      </c>
      <c r="K16" s="416" t="s">
        <v>6119</v>
      </c>
      <c r="L16" s="416" t="s">
        <v>6119</v>
      </c>
      <c r="M16" s="416" t="s">
        <v>6119</v>
      </c>
      <c r="N16" s="416" t="s">
        <v>6119</v>
      </c>
      <c r="O16" s="416" t="s">
        <v>6119</v>
      </c>
      <c r="P16" s="416" t="s">
        <v>6119</v>
      </c>
      <c r="Q16" s="416" t="s">
        <v>6119</v>
      </c>
      <c r="R16" s="416" t="s">
        <v>6119</v>
      </c>
      <c r="S16" s="277"/>
    </row>
    <row r="17" spans="1:19" s="283" customFormat="1" ht="33.75" x14ac:dyDescent="0.15">
      <c r="A17" s="421">
        <v>3</v>
      </c>
      <c r="B17" s="183" t="s">
        <v>3346</v>
      </c>
      <c r="C17" s="393" t="s">
        <v>5519</v>
      </c>
      <c r="D17" s="393" t="s">
        <v>2539</v>
      </c>
      <c r="E17" s="393" t="s">
        <v>2540</v>
      </c>
      <c r="F17" s="312">
        <v>49800</v>
      </c>
      <c r="G17" s="312" t="s">
        <v>2531</v>
      </c>
      <c r="H17" s="394">
        <v>42754</v>
      </c>
      <c r="I17" s="415" t="s">
        <v>5246</v>
      </c>
      <c r="J17" s="181" t="s">
        <v>4390</v>
      </c>
      <c r="K17" s="416" t="s">
        <v>6119</v>
      </c>
      <c r="L17" s="416" t="s">
        <v>6119</v>
      </c>
      <c r="M17" s="416" t="s">
        <v>6119</v>
      </c>
      <c r="N17" s="416" t="s">
        <v>6119</v>
      </c>
      <c r="O17" s="416" t="s">
        <v>6119</v>
      </c>
      <c r="P17" s="416" t="s">
        <v>6119</v>
      </c>
      <c r="Q17" s="416" t="s">
        <v>6119</v>
      </c>
      <c r="R17" s="416" t="s">
        <v>6119</v>
      </c>
      <c r="S17" s="277"/>
    </row>
    <row r="18" spans="1:19" s="283" customFormat="1" ht="33.75" x14ac:dyDescent="0.15">
      <c r="A18" s="421">
        <v>4</v>
      </c>
      <c r="B18" s="183" t="s">
        <v>5247</v>
      </c>
      <c r="C18" s="393" t="s">
        <v>5520</v>
      </c>
      <c r="D18" s="393" t="s">
        <v>4126</v>
      </c>
      <c r="E18" s="393" t="s">
        <v>4127</v>
      </c>
      <c r="F18" s="312">
        <v>950</v>
      </c>
      <c r="G18" s="312" t="s">
        <v>2531</v>
      </c>
      <c r="H18" s="394">
        <v>42745</v>
      </c>
      <c r="I18" s="415" t="s">
        <v>5248</v>
      </c>
      <c r="J18" s="181" t="s">
        <v>5249</v>
      </c>
      <c r="K18" s="409" t="s">
        <v>496</v>
      </c>
      <c r="L18" s="410"/>
      <c r="M18" s="409" t="s">
        <v>496</v>
      </c>
      <c r="N18" s="410"/>
      <c r="O18" s="411"/>
      <c r="P18" s="411"/>
      <c r="Q18" s="411" t="s">
        <v>496</v>
      </c>
      <c r="R18" s="411"/>
      <c r="S18" s="373"/>
    </row>
    <row r="19" spans="1:19" s="283" customFormat="1" ht="33.75" x14ac:dyDescent="0.15">
      <c r="A19" s="421">
        <v>5</v>
      </c>
      <c r="B19" s="183" t="s">
        <v>5250</v>
      </c>
      <c r="C19" s="393" t="s">
        <v>5521</v>
      </c>
      <c r="D19" s="393" t="s">
        <v>5251</v>
      </c>
      <c r="E19" s="393" t="s">
        <v>4392</v>
      </c>
      <c r="F19" s="312">
        <v>37037.42</v>
      </c>
      <c r="G19" s="312" t="s">
        <v>2569</v>
      </c>
      <c r="H19" s="394">
        <v>42776</v>
      </c>
      <c r="I19" s="415" t="s">
        <v>5490</v>
      </c>
      <c r="J19" s="181" t="s">
        <v>5252</v>
      </c>
      <c r="K19" s="409" t="s">
        <v>496</v>
      </c>
      <c r="L19" s="410"/>
      <c r="M19" s="409" t="s">
        <v>496</v>
      </c>
      <c r="N19" s="410"/>
      <c r="O19" s="411" t="s">
        <v>496</v>
      </c>
      <c r="P19" s="411"/>
      <c r="Q19" s="411"/>
      <c r="R19" s="411"/>
      <c r="S19" s="373"/>
    </row>
    <row r="20" spans="1:19" s="283" customFormat="1" ht="33.75" x14ac:dyDescent="0.15">
      <c r="A20" s="1065">
        <v>6</v>
      </c>
      <c r="B20" s="1066" t="s">
        <v>5253</v>
      </c>
      <c r="C20" s="962" t="s">
        <v>5522</v>
      </c>
      <c r="D20" s="393" t="s">
        <v>5254</v>
      </c>
      <c r="E20" s="962" t="s">
        <v>5255</v>
      </c>
      <c r="F20" s="312">
        <f>29500+2065</f>
        <v>31565</v>
      </c>
      <c r="G20" s="312" t="s">
        <v>2569</v>
      </c>
      <c r="H20" s="394">
        <v>42782</v>
      </c>
      <c r="I20" s="415" t="s">
        <v>5256</v>
      </c>
      <c r="J20" s="181" t="s">
        <v>5257</v>
      </c>
      <c r="K20" s="818" t="s">
        <v>496</v>
      </c>
      <c r="L20" s="599"/>
      <c r="M20" s="818" t="s">
        <v>496</v>
      </c>
      <c r="N20" s="599"/>
      <c r="O20" s="818"/>
      <c r="P20" s="818"/>
      <c r="Q20" s="818" t="s">
        <v>496</v>
      </c>
      <c r="R20" s="818"/>
      <c r="S20" s="373"/>
    </row>
    <row r="21" spans="1:19" s="283" customFormat="1" ht="33.75" x14ac:dyDescent="0.15">
      <c r="A21" s="1065"/>
      <c r="B21" s="1066"/>
      <c r="C21" s="962"/>
      <c r="D21" s="393" t="s">
        <v>5258</v>
      </c>
      <c r="E21" s="962"/>
      <c r="F21" s="312">
        <v>500</v>
      </c>
      <c r="G21" s="312" t="s">
        <v>2569</v>
      </c>
      <c r="H21" s="394">
        <v>42782</v>
      </c>
      <c r="I21" s="415" t="s">
        <v>5256</v>
      </c>
      <c r="J21" s="181" t="s">
        <v>5259</v>
      </c>
      <c r="K21" s="409" t="s">
        <v>496</v>
      </c>
      <c r="L21" s="410"/>
      <c r="M21" s="409" t="s">
        <v>496</v>
      </c>
      <c r="N21" s="410"/>
      <c r="O21" s="411" t="s">
        <v>496</v>
      </c>
      <c r="P21" s="411"/>
      <c r="Q21" s="411"/>
      <c r="R21" s="411"/>
      <c r="S21" s="277"/>
    </row>
    <row r="22" spans="1:19" s="283" customFormat="1" ht="22.5" x14ac:dyDescent="0.15">
      <c r="A22" s="1065">
        <v>7</v>
      </c>
      <c r="B22" s="1066" t="s">
        <v>5260</v>
      </c>
      <c r="C22" s="962" t="s">
        <v>5523</v>
      </c>
      <c r="D22" s="393" t="s">
        <v>5261</v>
      </c>
      <c r="E22" s="962" t="s">
        <v>5262</v>
      </c>
      <c r="F22" s="312">
        <v>2400</v>
      </c>
      <c r="G22" s="312" t="s">
        <v>2531</v>
      </c>
      <c r="H22" s="394">
        <v>42760</v>
      </c>
      <c r="I22" s="415" t="s">
        <v>5256</v>
      </c>
      <c r="J22" s="181" t="s">
        <v>5263</v>
      </c>
      <c r="K22" s="409" t="s">
        <v>496</v>
      </c>
      <c r="L22" s="410"/>
      <c r="M22" s="409" t="s">
        <v>496</v>
      </c>
      <c r="N22" s="410"/>
      <c r="O22" s="411" t="s">
        <v>496</v>
      </c>
      <c r="P22" s="411"/>
      <c r="Q22" s="411"/>
      <c r="R22" s="411"/>
      <c r="S22" s="277"/>
    </row>
    <row r="23" spans="1:19" s="283" customFormat="1" ht="22.5" x14ac:dyDescent="0.15">
      <c r="A23" s="1065"/>
      <c r="B23" s="1066"/>
      <c r="C23" s="962"/>
      <c r="D23" s="393" t="s">
        <v>3598</v>
      </c>
      <c r="E23" s="962"/>
      <c r="F23" s="312">
        <v>11100</v>
      </c>
      <c r="G23" s="312" t="s">
        <v>2531</v>
      </c>
      <c r="H23" s="394">
        <v>42760</v>
      </c>
      <c r="I23" s="415" t="s">
        <v>5256</v>
      </c>
      <c r="J23" s="181" t="s">
        <v>5264</v>
      </c>
      <c r="K23" s="409" t="s">
        <v>496</v>
      </c>
      <c r="L23" s="410"/>
      <c r="M23" s="409" t="s">
        <v>496</v>
      </c>
      <c r="N23" s="410"/>
      <c r="O23" s="411" t="s">
        <v>496</v>
      </c>
      <c r="P23" s="411"/>
      <c r="Q23" s="411"/>
      <c r="R23" s="411"/>
      <c r="S23" s="277"/>
    </row>
    <row r="24" spans="1:19" s="283" customFormat="1" ht="22.5" x14ac:dyDescent="0.15">
      <c r="A24" s="1065">
        <v>8</v>
      </c>
      <c r="B24" s="1066" t="s">
        <v>5265</v>
      </c>
      <c r="C24" s="962" t="s">
        <v>5524</v>
      </c>
      <c r="D24" s="393" t="s">
        <v>5266</v>
      </c>
      <c r="E24" s="962" t="s">
        <v>5267</v>
      </c>
      <c r="F24" s="312">
        <v>3300</v>
      </c>
      <c r="G24" s="312" t="s">
        <v>2531</v>
      </c>
      <c r="H24" s="963">
        <v>42765</v>
      </c>
      <c r="I24" s="415" t="s">
        <v>5256</v>
      </c>
      <c r="J24" s="181" t="s">
        <v>5268</v>
      </c>
      <c r="K24" s="409" t="s">
        <v>496</v>
      </c>
      <c r="L24" s="410"/>
      <c r="M24" s="409" t="s">
        <v>496</v>
      </c>
      <c r="N24" s="410"/>
      <c r="O24" s="411" t="s">
        <v>496</v>
      </c>
      <c r="P24" s="411"/>
      <c r="Q24" s="411"/>
      <c r="R24" s="411"/>
      <c r="S24" s="373"/>
    </row>
    <row r="25" spans="1:19" s="283" customFormat="1" ht="22.5" x14ac:dyDescent="0.15">
      <c r="A25" s="1065"/>
      <c r="B25" s="1066"/>
      <c r="C25" s="962"/>
      <c r="D25" s="393" t="s">
        <v>2584</v>
      </c>
      <c r="E25" s="962"/>
      <c r="F25" s="312">
        <v>2200</v>
      </c>
      <c r="G25" s="312" t="s">
        <v>2531</v>
      </c>
      <c r="H25" s="963"/>
      <c r="I25" s="415" t="s">
        <v>5256</v>
      </c>
      <c r="J25" s="181" t="s">
        <v>5269</v>
      </c>
      <c r="K25" s="409" t="s">
        <v>496</v>
      </c>
      <c r="L25" s="410"/>
      <c r="M25" s="409" t="s">
        <v>496</v>
      </c>
      <c r="N25" s="410"/>
      <c r="O25" s="411"/>
      <c r="P25" s="411" t="s">
        <v>496</v>
      </c>
      <c r="Q25" s="411"/>
      <c r="R25" s="411"/>
      <c r="S25" s="373"/>
    </row>
    <row r="26" spans="1:19" s="283" customFormat="1" ht="22.5" x14ac:dyDescent="0.15">
      <c r="A26" s="1065"/>
      <c r="B26" s="1066"/>
      <c r="C26" s="962"/>
      <c r="D26" s="393" t="s">
        <v>5270</v>
      </c>
      <c r="E26" s="962"/>
      <c r="F26" s="312">
        <v>500</v>
      </c>
      <c r="G26" s="312" t="s">
        <v>2531</v>
      </c>
      <c r="H26" s="963"/>
      <c r="I26" s="415" t="s">
        <v>5256</v>
      </c>
      <c r="J26" s="181" t="s">
        <v>5271</v>
      </c>
      <c r="K26" s="409" t="s">
        <v>496</v>
      </c>
      <c r="L26" s="410"/>
      <c r="M26" s="409" t="s">
        <v>496</v>
      </c>
      <c r="N26" s="410"/>
      <c r="O26" s="411"/>
      <c r="P26" s="411"/>
      <c r="Q26" s="411" t="s">
        <v>496</v>
      </c>
      <c r="R26" s="411"/>
      <c r="S26" s="277"/>
    </row>
    <row r="27" spans="1:19" s="283" customFormat="1" ht="18.75" x14ac:dyDescent="0.15">
      <c r="A27" s="1065">
        <v>9</v>
      </c>
      <c r="B27" s="1066" t="s">
        <v>5272</v>
      </c>
      <c r="C27" s="962" t="s">
        <v>5525</v>
      </c>
      <c r="D27" s="393" t="s">
        <v>2551</v>
      </c>
      <c r="E27" s="962" t="s">
        <v>4395</v>
      </c>
      <c r="F27" s="312">
        <v>90</v>
      </c>
      <c r="G27" s="312" t="s">
        <v>2531</v>
      </c>
      <c r="H27" s="963">
        <v>42747</v>
      </c>
      <c r="I27" s="415" t="s">
        <v>5273</v>
      </c>
      <c r="J27" s="181" t="s">
        <v>5274</v>
      </c>
      <c r="K27" s="409" t="s">
        <v>496</v>
      </c>
      <c r="L27" s="410"/>
      <c r="M27" s="409" t="s">
        <v>496</v>
      </c>
      <c r="N27" s="410"/>
      <c r="O27" s="411" t="s">
        <v>496</v>
      </c>
      <c r="P27" s="411"/>
      <c r="Q27" s="411"/>
      <c r="R27" s="411"/>
      <c r="S27" s="277"/>
    </row>
    <row r="28" spans="1:19" s="283" customFormat="1" ht="18.75" x14ac:dyDescent="0.15">
      <c r="A28" s="1065"/>
      <c r="B28" s="1066"/>
      <c r="C28" s="962"/>
      <c r="D28" s="393" t="s">
        <v>2554</v>
      </c>
      <c r="E28" s="962"/>
      <c r="F28" s="312">
        <v>90</v>
      </c>
      <c r="G28" s="312" t="s">
        <v>2531</v>
      </c>
      <c r="H28" s="963"/>
      <c r="I28" s="415" t="s">
        <v>5275</v>
      </c>
      <c r="J28" s="181" t="s">
        <v>5276</v>
      </c>
      <c r="K28" s="409" t="s">
        <v>496</v>
      </c>
      <c r="L28" s="410"/>
      <c r="M28" s="409" t="s">
        <v>496</v>
      </c>
      <c r="N28" s="410"/>
      <c r="O28" s="411" t="s">
        <v>496</v>
      </c>
      <c r="P28" s="411"/>
      <c r="Q28" s="411"/>
      <c r="R28" s="411"/>
      <c r="S28" s="277"/>
    </row>
    <row r="29" spans="1:19" s="283" customFormat="1" ht="18.75" x14ac:dyDescent="0.15">
      <c r="A29" s="1065"/>
      <c r="B29" s="1066"/>
      <c r="C29" s="962"/>
      <c r="D29" s="393" t="s">
        <v>2555</v>
      </c>
      <c r="E29" s="962"/>
      <c r="F29" s="312">
        <v>70</v>
      </c>
      <c r="G29" s="312" t="s">
        <v>2531</v>
      </c>
      <c r="H29" s="963"/>
      <c r="I29" s="415" t="s">
        <v>5277</v>
      </c>
      <c r="J29" s="181" t="s">
        <v>5278</v>
      </c>
      <c r="K29" s="409" t="s">
        <v>496</v>
      </c>
      <c r="L29" s="410"/>
      <c r="M29" s="409" t="s">
        <v>496</v>
      </c>
      <c r="N29" s="410"/>
      <c r="O29" s="411" t="s">
        <v>496</v>
      </c>
      <c r="P29" s="411"/>
      <c r="Q29" s="411"/>
      <c r="R29" s="411"/>
      <c r="S29" s="277"/>
    </row>
    <row r="30" spans="1:19" s="283" customFormat="1" ht="18.75" x14ac:dyDescent="0.15">
      <c r="A30" s="1065"/>
      <c r="B30" s="1066"/>
      <c r="C30" s="962"/>
      <c r="D30" s="393" t="s">
        <v>4400</v>
      </c>
      <c r="E30" s="962"/>
      <c r="F30" s="312">
        <v>45</v>
      </c>
      <c r="G30" s="312" t="s">
        <v>2531</v>
      </c>
      <c r="H30" s="963"/>
      <c r="I30" s="415" t="s">
        <v>5277</v>
      </c>
      <c r="J30" s="181" t="s">
        <v>5279</v>
      </c>
      <c r="K30" s="409" t="s">
        <v>496</v>
      </c>
      <c r="L30" s="410"/>
      <c r="M30" s="409" t="s">
        <v>496</v>
      </c>
      <c r="N30" s="410"/>
      <c r="O30" s="411" t="s">
        <v>496</v>
      </c>
      <c r="P30" s="411"/>
      <c r="Q30" s="411"/>
      <c r="R30" s="411"/>
      <c r="S30" s="277"/>
    </row>
    <row r="31" spans="1:19" s="283" customFormat="1" ht="22.5" x14ac:dyDescent="0.15">
      <c r="A31" s="1065">
        <v>10</v>
      </c>
      <c r="B31" s="1066" t="s">
        <v>5280</v>
      </c>
      <c r="C31" s="962" t="s">
        <v>5526</v>
      </c>
      <c r="D31" s="393" t="s">
        <v>5281</v>
      </c>
      <c r="E31" s="962" t="s">
        <v>5282</v>
      </c>
      <c r="F31" s="312">
        <v>300</v>
      </c>
      <c r="G31" s="312" t="s">
        <v>2569</v>
      </c>
      <c r="H31" s="963">
        <v>42768</v>
      </c>
      <c r="I31" s="415" t="s">
        <v>5283</v>
      </c>
      <c r="J31" s="181" t="s">
        <v>5284</v>
      </c>
      <c r="K31" s="409" t="s">
        <v>496</v>
      </c>
      <c r="L31" s="410"/>
      <c r="M31" s="409" t="s">
        <v>496</v>
      </c>
      <c r="N31" s="410"/>
      <c r="O31" s="411" t="s">
        <v>496</v>
      </c>
      <c r="P31" s="411"/>
      <c r="Q31" s="411"/>
      <c r="R31" s="411"/>
      <c r="S31" s="277"/>
    </row>
    <row r="32" spans="1:19" s="283" customFormat="1" ht="22.5" x14ac:dyDescent="0.15">
      <c r="A32" s="1065"/>
      <c r="B32" s="1066"/>
      <c r="C32" s="962"/>
      <c r="D32" s="393" t="s">
        <v>5285</v>
      </c>
      <c r="E32" s="962"/>
      <c r="F32" s="312">
        <v>1500</v>
      </c>
      <c r="G32" s="312" t="s">
        <v>2569</v>
      </c>
      <c r="H32" s="963"/>
      <c r="I32" s="415" t="s">
        <v>5283</v>
      </c>
      <c r="J32" s="181" t="s">
        <v>5286</v>
      </c>
      <c r="K32" s="409" t="s">
        <v>496</v>
      </c>
      <c r="L32" s="410"/>
      <c r="M32" s="409" t="s">
        <v>496</v>
      </c>
      <c r="N32" s="410"/>
      <c r="O32" s="411"/>
      <c r="P32" s="411"/>
      <c r="Q32" s="411" t="s">
        <v>496</v>
      </c>
      <c r="R32" s="411"/>
      <c r="S32" s="277"/>
    </row>
    <row r="33" spans="1:19" s="283" customFormat="1" ht="22.5" x14ac:dyDescent="0.15">
      <c r="A33" s="1065"/>
      <c r="B33" s="1066"/>
      <c r="C33" s="962"/>
      <c r="D33" s="393" t="s">
        <v>5287</v>
      </c>
      <c r="E33" s="962"/>
      <c r="F33" s="312">
        <v>2700</v>
      </c>
      <c r="G33" s="312" t="s">
        <v>2569</v>
      </c>
      <c r="H33" s="963"/>
      <c r="I33" s="415" t="s">
        <v>5283</v>
      </c>
      <c r="J33" s="181" t="s">
        <v>5288</v>
      </c>
      <c r="K33" s="409" t="s">
        <v>496</v>
      </c>
      <c r="L33" s="410"/>
      <c r="M33" s="409" t="s">
        <v>496</v>
      </c>
      <c r="N33" s="410"/>
      <c r="O33" s="411"/>
      <c r="P33" s="411"/>
      <c r="Q33" s="411" t="s">
        <v>496</v>
      </c>
      <c r="R33" s="411"/>
      <c r="S33" s="277"/>
    </row>
    <row r="34" spans="1:19" s="283" customFormat="1" ht="22.5" x14ac:dyDescent="0.15">
      <c r="A34" s="1065">
        <v>11</v>
      </c>
      <c r="B34" s="1066" t="s">
        <v>5289</v>
      </c>
      <c r="C34" s="962" t="s">
        <v>5527</v>
      </c>
      <c r="D34" s="393" t="s">
        <v>2952</v>
      </c>
      <c r="E34" s="962" t="s">
        <v>5290</v>
      </c>
      <c r="F34" s="312">
        <v>300</v>
      </c>
      <c r="G34" s="312" t="s">
        <v>2531</v>
      </c>
      <c r="H34" s="963">
        <v>42752</v>
      </c>
      <c r="I34" s="415" t="s">
        <v>5256</v>
      </c>
      <c r="J34" s="181" t="s">
        <v>5291</v>
      </c>
      <c r="K34" s="409" t="s">
        <v>496</v>
      </c>
      <c r="L34" s="410"/>
      <c r="M34" s="409" t="s">
        <v>496</v>
      </c>
      <c r="N34" s="410"/>
      <c r="O34" s="411" t="s">
        <v>496</v>
      </c>
      <c r="P34" s="411"/>
      <c r="Q34" s="411"/>
      <c r="R34" s="411"/>
      <c r="S34" s="373"/>
    </row>
    <row r="35" spans="1:19" s="283" customFormat="1" ht="22.5" x14ac:dyDescent="0.15">
      <c r="A35" s="1065"/>
      <c r="B35" s="1066"/>
      <c r="C35" s="962"/>
      <c r="D35" s="393" t="s">
        <v>2562</v>
      </c>
      <c r="E35" s="962"/>
      <c r="F35" s="312">
        <v>1700</v>
      </c>
      <c r="G35" s="312" t="s">
        <v>2531</v>
      </c>
      <c r="H35" s="963"/>
      <c r="I35" s="415" t="s">
        <v>5256</v>
      </c>
      <c r="J35" s="181" t="s">
        <v>5292</v>
      </c>
      <c r="K35" s="509"/>
      <c r="L35" s="510"/>
      <c r="M35" s="509"/>
      <c r="N35" s="510"/>
      <c r="O35" s="509"/>
      <c r="P35" s="509"/>
      <c r="Q35" s="509"/>
      <c r="R35" s="509"/>
      <c r="S35" s="373" t="s">
        <v>6125</v>
      </c>
    </row>
    <row r="36" spans="1:19" s="283" customFormat="1" ht="33.75" x14ac:dyDescent="0.15">
      <c r="A36" s="421">
        <v>12</v>
      </c>
      <c r="B36" s="183" t="s">
        <v>5293</v>
      </c>
      <c r="C36" s="393" t="s">
        <v>5528</v>
      </c>
      <c r="D36" s="393" t="s">
        <v>5294</v>
      </c>
      <c r="E36" s="393" t="s">
        <v>5295</v>
      </c>
      <c r="F36" s="312">
        <v>15226.75</v>
      </c>
      <c r="G36" s="312" t="s">
        <v>2531</v>
      </c>
      <c r="H36" s="394">
        <v>42761</v>
      </c>
      <c r="I36" s="415" t="s">
        <v>5256</v>
      </c>
      <c r="J36" s="181" t="s">
        <v>5296</v>
      </c>
      <c r="K36" s="409" t="s">
        <v>496</v>
      </c>
      <c r="L36" s="410"/>
      <c r="M36" s="409" t="s">
        <v>496</v>
      </c>
      <c r="N36" s="410"/>
      <c r="O36" s="411" t="s">
        <v>496</v>
      </c>
      <c r="P36" s="411"/>
      <c r="Q36" s="411"/>
      <c r="R36" s="411"/>
      <c r="S36" s="277"/>
    </row>
    <row r="37" spans="1:19" s="283" customFormat="1" ht="51" customHeight="1" x14ac:dyDescent="0.15">
      <c r="A37" s="421">
        <v>13</v>
      </c>
      <c r="B37" s="183" t="s">
        <v>5297</v>
      </c>
      <c r="C37" s="393" t="s">
        <v>5529</v>
      </c>
      <c r="D37" s="393" t="s">
        <v>2720</v>
      </c>
      <c r="E37" s="393" t="s">
        <v>5298</v>
      </c>
      <c r="F37" s="312">
        <v>4177.2</v>
      </c>
      <c r="G37" s="312" t="s">
        <v>2531</v>
      </c>
      <c r="H37" s="394">
        <v>42755</v>
      </c>
      <c r="I37" s="415" t="s">
        <v>5256</v>
      </c>
      <c r="J37" s="181" t="s">
        <v>5299</v>
      </c>
      <c r="K37" s="409" t="s">
        <v>496</v>
      </c>
      <c r="L37" s="410"/>
      <c r="M37" s="409" t="s">
        <v>496</v>
      </c>
      <c r="N37" s="410"/>
      <c r="O37" s="411" t="s">
        <v>496</v>
      </c>
      <c r="P37" s="411"/>
      <c r="Q37" s="411"/>
      <c r="R37" s="411"/>
      <c r="S37" s="277"/>
    </row>
    <row r="38" spans="1:19" s="283" customFormat="1" ht="33.75" x14ac:dyDescent="0.15">
      <c r="A38" s="421">
        <v>14</v>
      </c>
      <c r="B38" s="183" t="s">
        <v>5300</v>
      </c>
      <c r="C38" s="393" t="s">
        <v>5530</v>
      </c>
      <c r="D38" s="393" t="s">
        <v>2922</v>
      </c>
      <c r="E38" s="393" t="s">
        <v>5301</v>
      </c>
      <c r="F38" s="312">
        <v>9956</v>
      </c>
      <c r="G38" s="312" t="s">
        <v>2531</v>
      </c>
      <c r="H38" s="394">
        <v>42765</v>
      </c>
      <c r="I38" s="415" t="s">
        <v>5302</v>
      </c>
      <c r="J38" s="181" t="s">
        <v>5303</v>
      </c>
      <c r="K38" s="409" t="s">
        <v>496</v>
      </c>
      <c r="L38" s="410"/>
      <c r="M38" s="409" t="s">
        <v>496</v>
      </c>
      <c r="N38" s="410"/>
      <c r="O38" s="411" t="s">
        <v>496</v>
      </c>
      <c r="P38" s="411"/>
      <c r="Q38" s="411"/>
      <c r="R38" s="411"/>
      <c r="S38" s="277"/>
    </row>
    <row r="39" spans="1:19" s="283" customFormat="1" ht="18.75" x14ac:dyDescent="0.15">
      <c r="A39" s="1065">
        <v>15</v>
      </c>
      <c r="B39" s="1066" t="s">
        <v>5304</v>
      </c>
      <c r="C39" s="962" t="s">
        <v>5531</v>
      </c>
      <c r="D39" s="393" t="s">
        <v>5305</v>
      </c>
      <c r="E39" s="962" t="s">
        <v>5306</v>
      </c>
      <c r="F39" s="312">
        <v>1029</v>
      </c>
      <c r="G39" s="312" t="s">
        <v>2569</v>
      </c>
      <c r="H39" s="963">
        <v>42773</v>
      </c>
      <c r="I39" s="415" t="s">
        <v>5307</v>
      </c>
      <c r="J39" s="181" t="s">
        <v>5308</v>
      </c>
      <c r="K39" s="409" t="s">
        <v>496</v>
      </c>
      <c r="L39" s="410"/>
      <c r="M39" s="409" t="s">
        <v>496</v>
      </c>
      <c r="N39" s="410"/>
      <c r="O39" s="411"/>
      <c r="P39" s="411"/>
      <c r="Q39" s="411" t="s">
        <v>496</v>
      </c>
      <c r="R39" s="411"/>
      <c r="S39" s="277"/>
    </row>
    <row r="40" spans="1:19" s="283" customFormat="1" ht="18.75" x14ac:dyDescent="0.15">
      <c r="A40" s="1065"/>
      <c r="B40" s="1066"/>
      <c r="C40" s="962"/>
      <c r="D40" s="393" t="s">
        <v>2709</v>
      </c>
      <c r="E40" s="962"/>
      <c r="F40" s="312">
        <v>790</v>
      </c>
      <c r="G40" s="312" t="s">
        <v>2569</v>
      </c>
      <c r="H40" s="963"/>
      <c r="I40" s="415" t="s">
        <v>5309</v>
      </c>
      <c r="J40" s="181" t="s">
        <v>5310</v>
      </c>
      <c r="K40" s="409" t="s">
        <v>496</v>
      </c>
      <c r="L40" s="410"/>
      <c r="M40" s="409" t="s">
        <v>496</v>
      </c>
      <c r="N40" s="410"/>
      <c r="O40" s="411" t="s">
        <v>496</v>
      </c>
      <c r="P40" s="411"/>
      <c r="Q40" s="411"/>
      <c r="R40" s="411"/>
      <c r="S40" s="277"/>
    </row>
    <row r="41" spans="1:19" s="283" customFormat="1" ht="18.75" x14ac:dyDescent="0.15">
      <c r="A41" s="1065"/>
      <c r="B41" s="1066"/>
      <c r="C41" s="962"/>
      <c r="D41" s="393" t="s">
        <v>2706</v>
      </c>
      <c r="E41" s="962"/>
      <c r="F41" s="312">
        <v>5456</v>
      </c>
      <c r="G41" s="312" t="s">
        <v>2569</v>
      </c>
      <c r="H41" s="963"/>
      <c r="I41" s="415" t="s">
        <v>5311</v>
      </c>
      <c r="J41" s="181" t="s">
        <v>5312</v>
      </c>
      <c r="K41" s="409" t="s">
        <v>496</v>
      </c>
      <c r="L41" s="410"/>
      <c r="M41" s="409" t="s">
        <v>496</v>
      </c>
      <c r="N41" s="410"/>
      <c r="O41" s="411" t="s">
        <v>496</v>
      </c>
      <c r="P41" s="411"/>
      <c r="Q41" s="411"/>
      <c r="R41" s="411"/>
      <c r="S41" s="277"/>
    </row>
    <row r="42" spans="1:19" s="283" customFormat="1" ht="18.75" x14ac:dyDescent="0.15">
      <c r="A42" s="1065">
        <v>16</v>
      </c>
      <c r="B42" s="1066" t="s">
        <v>5313</v>
      </c>
      <c r="C42" s="962" t="s">
        <v>5532</v>
      </c>
      <c r="D42" s="393" t="s">
        <v>2706</v>
      </c>
      <c r="E42" s="962" t="s">
        <v>4484</v>
      </c>
      <c r="F42" s="312">
        <v>3832.5</v>
      </c>
      <c r="G42" s="312" t="s">
        <v>2531</v>
      </c>
      <c r="H42" s="963">
        <v>42762</v>
      </c>
      <c r="I42" s="415" t="s">
        <v>5314</v>
      </c>
      <c r="J42" s="181" t="s">
        <v>5315</v>
      </c>
      <c r="K42" s="409" t="s">
        <v>496</v>
      </c>
      <c r="L42" s="410"/>
      <c r="M42" s="409" t="s">
        <v>496</v>
      </c>
      <c r="N42" s="410"/>
      <c r="O42" s="411" t="s">
        <v>496</v>
      </c>
      <c r="P42" s="411"/>
      <c r="Q42" s="411"/>
      <c r="R42" s="411"/>
      <c r="S42" s="277"/>
    </row>
    <row r="43" spans="1:19" s="283" customFormat="1" ht="18.75" x14ac:dyDescent="0.15">
      <c r="A43" s="1065"/>
      <c r="B43" s="1066"/>
      <c r="C43" s="962"/>
      <c r="D43" s="393" t="s">
        <v>2709</v>
      </c>
      <c r="E43" s="962"/>
      <c r="F43" s="312">
        <v>6851.5</v>
      </c>
      <c r="G43" s="312" t="s">
        <v>2531</v>
      </c>
      <c r="H43" s="963"/>
      <c r="I43" s="415" t="s">
        <v>5314</v>
      </c>
      <c r="J43" s="181" t="s">
        <v>5316</v>
      </c>
      <c r="K43" s="409" t="s">
        <v>496</v>
      </c>
      <c r="L43" s="410"/>
      <c r="M43" s="409" t="s">
        <v>496</v>
      </c>
      <c r="N43" s="410"/>
      <c r="O43" s="411" t="s">
        <v>496</v>
      </c>
      <c r="P43" s="411"/>
      <c r="Q43" s="411"/>
      <c r="R43" s="411"/>
      <c r="S43" s="277"/>
    </row>
    <row r="44" spans="1:19" s="283" customFormat="1" ht="45" x14ac:dyDescent="0.15">
      <c r="A44" s="421">
        <v>17</v>
      </c>
      <c r="B44" s="183" t="s">
        <v>5317</v>
      </c>
      <c r="C44" s="393" t="s">
        <v>5533</v>
      </c>
      <c r="D44" s="393" t="s">
        <v>2706</v>
      </c>
      <c r="E44" s="393" t="s">
        <v>5318</v>
      </c>
      <c r="F44" s="312">
        <v>5743</v>
      </c>
      <c r="G44" s="312" t="s">
        <v>2569</v>
      </c>
      <c r="H44" s="394">
        <v>42773</v>
      </c>
      <c r="I44" s="415" t="s">
        <v>5319</v>
      </c>
      <c r="J44" s="181" t="s">
        <v>5320</v>
      </c>
      <c r="K44" s="409" t="s">
        <v>496</v>
      </c>
      <c r="L44" s="410"/>
      <c r="M44" s="409" t="s">
        <v>496</v>
      </c>
      <c r="N44" s="410"/>
      <c r="O44" s="411" t="s">
        <v>496</v>
      </c>
      <c r="P44" s="411"/>
      <c r="Q44" s="411"/>
      <c r="R44" s="411"/>
      <c r="S44" s="277"/>
    </row>
    <row r="45" spans="1:19" s="283" customFormat="1" ht="45" x14ac:dyDescent="0.15">
      <c r="A45" s="421">
        <v>18</v>
      </c>
      <c r="B45" s="183" t="s">
        <v>5321</v>
      </c>
      <c r="C45" s="393" t="s">
        <v>5534</v>
      </c>
      <c r="D45" s="393" t="s">
        <v>5322</v>
      </c>
      <c r="E45" s="393" t="s">
        <v>5323</v>
      </c>
      <c r="F45" s="312">
        <v>12835</v>
      </c>
      <c r="G45" s="312" t="s">
        <v>2569</v>
      </c>
      <c r="H45" s="394">
        <v>42775</v>
      </c>
      <c r="I45" s="415" t="s">
        <v>5283</v>
      </c>
      <c r="J45" s="181" t="s">
        <v>5324</v>
      </c>
      <c r="K45" s="409" t="s">
        <v>496</v>
      </c>
      <c r="L45" s="410"/>
      <c r="M45" s="409" t="s">
        <v>496</v>
      </c>
      <c r="N45" s="410"/>
      <c r="O45" s="411" t="s">
        <v>496</v>
      </c>
      <c r="P45" s="411"/>
      <c r="Q45" s="411"/>
      <c r="R45" s="411"/>
      <c r="S45" s="277"/>
    </row>
    <row r="46" spans="1:19" s="283" customFormat="1" ht="22.5" x14ac:dyDescent="0.15">
      <c r="A46" s="421">
        <v>19</v>
      </c>
      <c r="B46" s="183" t="s">
        <v>5535</v>
      </c>
      <c r="C46" s="393" t="s">
        <v>5536</v>
      </c>
      <c r="D46" s="393" t="s">
        <v>5537</v>
      </c>
      <c r="E46" s="393" t="s">
        <v>5537</v>
      </c>
      <c r="F46" s="312" t="s">
        <v>2534</v>
      </c>
      <c r="G46" s="312" t="s">
        <v>2569</v>
      </c>
      <c r="H46" s="394">
        <v>42788</v>
      </c>
      <c r="I46" s="415" t="s">
        <v>5537</v>
      </c>
      <c r="J46" s="181" t="s">
        <v>2534</v>
      </c>
      <c r="K46" s="416" t="s">
        <v>6060</v>
      </c>
      <c r="L46" s="416" t="s">
        <v>6060</v>
      </c>
      <c r="M46" s="416" t="s">
        <v>6060</v>
      </c>
      <c r="N46" s="416" t="s">
        <v>6060</v>
      </c>
      <c r="O46" s="416" t="s">
        <v>6060</v>
      </c>
      <c r="P46" s="416" t="s">
        <v>6060</v>
      </c>
      <c r="Q46" s="416" t="s">
        <v>6060</v>
      </c>
      <c r="R46" s="416" t="s">
        <v>6060</v>
      </c>
      <c r="S46" s="277"/>
    </row>
    <row r="47" spans="1:19" s="283" customFormat="1" ht="39.75" customHeight="1" x14ac:dyDescent="0.15">
      <c r="A47" s="1065">
        <v>20</v>
      </c>
      <c r="B47" s="183" t="s">
        <v>5325</v>
      </c>
      <c r="C47" s="962" t="s">
        <v>5538</v>
      </c>
      <c r="D47" s="1068" t="s">
        <v>5326</v>
      </c>
      <c r="E47" s="962" t="s">
        <v>5327</v>
      </c>
      <c r="F47" s="312">
        <v>20150</v>
      </c>
      <c r="G47" s="312" t="s">
        <v>2569</v>
      </c>
      <c r="H47" s="394">
        <v>42781</v>
      </c>
      <c r="I47" s="963" t="s">
        <v>5283</v>
      </c>
      <c r="J47" s="181" t="s">
        <v>5328</v>
      </c>
      <c r="K47" s="1062" t="s">
        <v>496</v>
      </c>
      <c r="L47" s="1062"/>
      <c r="M47" s="1062" t="s">
        <v>496</v>
      </c>
      <c r="N47" s="1062"/>
      <c r="O47" s="1062" t="s">
        <v>496</v>
      </c>
      <c r="P47" s="1062"/>
      <c r="Q47" s="1062"/>
      <c r="R47" s="1062"/>
      <c r="S47" s="1064"/>
    </row>
    <row r="48" spans="1:19" s="283" customFormat="1" ht="33.75" x14ac:dyDescent="0.15">
      <c r="A48" s="1065"/>
      <c r="B48" s="401" t="s">
        <v>5770</v>
      </c>
      <c r="C48" s="962"/>
      <c r="D48" s="1068"/>
      <c r="E48" s="962"/>
      <c r="F48" s="312">
        <f>+F47*0.2</f>
        <v>4030</v>
      </c>
      <c r="G48" s="312" t="s">
        <v>2944</v>
      </c>
      <c r="H48" s="394">
        <v>42957</v>
      </c>
      <c r="I48" s="963"/>
      <c r="J48" s="181" t="s">
        <v>6061</v>
      </c>
      <c r="K48" s="1062"/>
      <c r="L48" s="1062"/>
      <c r="M48" s="1062"/>
      <c r="N48" s="1062"/>
      <c r="O48" s="1062"/>
      <c r="P48" s="1062"/>
      <c r="Q48" s="1062"/>
      <c r="R48" s="1062"/>
      <c r="S48" s="1064"/>
    </row>
    <row r="49" spans="1:19" s="283" customFormat="1" ht="33.75" x14ac:dyDescent="0.15">
      <c r="A49" s="421">
        <v>21</v>
      </c>
      <c r="B49" s="183" t="s">
        <v>5329</v>
      </c>
      <c r="C49" s="393" t="s">
        <v>5539</v>
      </c>
      <c r="D49" s="393" t="s">
        <v>2659</v>
      </c>
      <c r="E49" s="393" t="s">
        <v>5330</v>
      </c>
      <c r="F49" s="312">
        <v>13680</v>
      </c>
      <c r="G49" s="312" t="s">
        <v>2569</v>
      </c>
      <c r="H49" s="394">
        <v>42790</v>
      </c>
      <c r="I49" s="415" t="s">
        <v>5283</v>
      </c>
      <c r="J49" s="181" t="s">
        <v>5331</v>
      </c>
      <c r="K49" s="409" t="s">
        <v>496</v>
      </c>
      <c r="L49" s="410"/>
      <c r="M49" s="409" t="s">
        <v>496</v>
      </c>
      <c r="N49" s="410"/>
      <c r="O49" s="411"/>
      <c r="P49" s="411"/>
      <c r="Q49" s="411" t="s">
        <v>496</v>
      </c>
      <c r="R49" s="411"/>
      <c r="S49" s="277"/>
    </row>
    <row r="50" spans="1:19" s="283" customFormat="1" ht="33.75" x14ac:dyDescent="0.15">
      <c r="A50" s="421">
        <v>22</v>
      </c>
      <c r="B50" s="183" t="s">
        <v>5332</v>
      </c>
      <c r="C50" s="393" t="s">
        <v>5540</v>
      </c>
      <c r="D50" s="393" t="s">
        <v>5333</v>
      </c>
      <c r="E50" s="393" t="s">
        <v>5334</v>
      </c>
      <c r="F50" s="312">
        <v>2385</v>
      </c>
      <c r="G50" s="312" t="s">
        <v>2569</v>
      </c>
      <c r="H50" s="394">
        <v>42775</v>
      </c>
      <c r="I50" s="415" t="s">
        <v>5335</v>
      </c>
      <c r="J50" s="177" t="s">
        <v>5336</v>
      </c>
      <c r="K50" s="409" t="s">
        <v>496</v>
      </c>
      <c r="L50" s="410"/>
      <c r="M50" s="409" t="s">
        <v>496</v>
      </c>
      <c r="N50" s="410"/>
      <c r="O50" s="411" t="s">
        <v>496</v>
      </c>
      <c r="P50" s="411"/>
      <c r="Q50" s="411"/>
      <c r="R50" s="411"/>
      <c r="S50" s="373"/>
    </row>
    <row r="51" spans="1:19" s="283" customFormat="1" ht="45" x14ac:dyDescent="0.15">
      <c r="A51" s="421">
        <v>23</v>
      </c>
      <c r="B51" s="183" t="s">
        <v>5337</v>
      </c>
      <c r="C51" s="393" t="s">
        <v>5541</v>
      </c>
      <c r="D51" s="393" t="s">
        <v>2720</v>
      </c>
      <c r="E51" s="393" t="s">
        <v>6062</v>
      </c>
      <c r="F51" s="312">
        <v>8906.64</v>
      </c>
      <c r="G51" s="312" t="s">
        <v>2569</v>
      </c>
      <c r="H51" s="394">
        <v>42782</v>
      </c>
      <c r="I51" s="415" t="s">
        <v>5491</v>
      </c>
      <c r="J51" s="181" t="s">
        <v>5771</v>
      </c>
      <c r="K51" s="409" t="s">
        <v>496</v>
      </c>
      <c r="L51" s="410"/>
      <c r="M51" s="409" t="s">
        <v>496</v>
      </c>
      <c r="N51" s="410"/>
      <c r="O51" s="411"/>
      <c r="P51" s="411"/>
      <c r="Q51" s="411"/>
      <c r="R51" s="411" t="s">
        <v>496</v>
      </c>
      <c r="S51" s="373"/>
    </row>
    <row r="52" spans="1:19" s="283" customFormat="1" ht="34.5" customHeight="1" x14ac:dyDescent="0.15">
      <c r="A52" s="421">
        <v>24</v>
      </c>
      <c r="B52" s="183" t="s">
        <v>5338</v>
      </c>
      <c r="C52" s="393" t="s">
        <v>5542</v>
      </c>
      <c r="D52" s="393" t="s">
        <v>5251</v>
      </c>
      <c r="E52" s="393" t="s">
        <v>5339</v>
      </c>
      <c r="F52" s="312">
        <v>19720</v>
      </c>
      <c r="G52" s="312" t="s">
        <v>2569</v>
      </c>
      <c r="H52" s="394">
        <v>42776</v>
      </c>
      <c r="I52" s="415" t="s">
        <v>5490</v>
      </c>
      <c r="J52" s="181" t="s">
        <v>5340</v>
      </c>
      <c r="K52" s="409" t="s">
        <v>496</v>
      </c>
      <c r="L52" s="410"/>
      <c r="M52" s="409" t="s">
        <v>496</v>
      </c>
      <c r="N52" s="410"/>
      <c r="O52" s="411" t="s">
        <v>496</v>
      </c>
      <c r="P52" s="411"/>
      <c r="Q52" s="411"/>
      <c r="R52" s="411"/>
      <c r="S52" s="373"/>
    </row>
    <row r="53" spans="1:19" s="283" customFormat="1" ht="33" customHeight="1" x14ac:dyDescent="0.15">
      <c r="A53" s="1065">
        <v>25</v>
      </c>
      <c r="B53" s="1066" t="s">
        <v>5341</v>
      </c>
      <c r="C53" s="962" t="s">
        <v>5543</v>
      </c>
      <c r="D53" s="393" t="s">
        <v>2727</v>
      </c>
      <c r="E53" s="962" t="s">
        <v>5342</v>
      </c>
      <c r="F53" s="312">
        <v>10000</v>
      </c>
      <c r="G53" s="312" t="s">
        <v>2703</v>
      </c>
      <c r="H53" s="394">
        <v>42801</v>
      </c>
      <c r="I53" s="415" t="s">
        <v>5343</v>
      </c>
      <c r="J53" s="181" t="s">
        <v>5488</v>
      </c>
      <c r="K53" s="409" t="s">
        <v>496</v>
      </c>
      <c r="L53" s="410"/>
      <c r="M53" s="409" t="s">
        <v>496</v>
      </c>
      <c r="N53" s="410"/>
      <c r="O53" s="411" t="s">
        <v>496</v>
      </c>
      <c r="P53" s="411"/>
      <c r="Q53" s="411"/>
      <c r="R53" s="411"/>
      <c r="S53" s="277"/>
    </row>
    <row r="54" spans="1:19" s="283" customFormat="1" ht="33.75" x14ac:dyDescent="0.15">
      <c r="A54" s="1065"/>
      <c r="B54" s="1066"/>
      <c r="C54" s="962"/>
      <c r="D54" s="393" t="s">
        <v>4722</v>
      </c>
      <c r="E54" s="962"/>
      <c r="F54" s="312">
        <v>22800</v>
      </c>
      <c r="G54" s="312" t="s">
        <v>2703</v>
      </c>
      <c r="H54" s="394">
        <v>42801</v>
      </c>
      <c r="I54" s="415" t="s">
        <v>5283</v>
      </c>
      <c r="J54" s="181" t="s">
        <v>5344</v>
      </c>
      <c r="K54" s="409" t="s">
        <v>496</v>
      </c>
      <c r="L54" s="410"/>
      <c r="M54" s="409" t="s">
        <v>496</v>
      </c>
      <c r="N54" s="410"/>
      <c r="O54" s="411" t="s">
        <v>496</v>
      </c>
      <c r="P54" s="411"/>
      <c r="Q54" s="411"/>
      <c r="R54" s="411"/>
      <c r="S54" s="373"/>
    </row>
    <row r="55" spans="1:19" s="283" customFormat="1" ht="36.75" customHeight="1" x14ac:dyDescent="0.15">
      <c r="A55" s="421">
        <v>26</v>
      </c>
      <c r="B55" s="183" t="s">
        <v>5345</v>
      </c>
      <c r="C55" s="393" t="s">
        <v>5544</v>
      </c>
      <c r="D55" s="393" t="s">
        <v>3354</v>
      </c>
      <c r="E55" s="393" t="s">
        <v>5346</v>
      </c>
      <c r="F55" s="312">
        <v>1600</v>
      </c>
      <c r="G55" s="312" t="s">
        <v>2569</v>
      </c>
      <c r="H55" s="394">
        <v>42772</v>
      </c>
      <c r="I55" s="415" t="s">
        <v>5283</v>
      </c>
      <c r="J55" s="181" t="s">
        <v>5347</v>
      </c>
      <c r="K55" s="409" t="s">
        <v>496</v>
      </c>
      <c r="L55" s="410"/>
      <c r="M55" s="409" t="s">
        <v>496</v>
      </c>
      <c r="N55" s="410"/>
      <c r="O55" s="411"/>
      <c r="P55" s="411"/>
      <c r="Q55" s="411" t="s">
        <v>496</v>
      </c>
      <c r="R55" s="411"/>
      <c r="S55" s="277"/>
    </row>
    <row r="56" spans="1:19" s="283" customFormat="1" ht="36.75" customHeight="1" x14ac:dyDescent="0.15">
      <c r="A56" s="1065">
        <v>27</v>
      </c>
      <c r="B56" s="183" t="s">
        <v>5348</v>
      </c>
      <c r="C56" s="962" t="s">
        <v>5545</v>
      </c>
      <c r="D56" s="1068" t="s">
        <v>5349</v>
      </c>
      <c r="E56" s="962" t="s">
        <v>5350</v>
      </c>
      <c r="F56" s="312">
        <v>30000</v>
      </c>
      <c r="G56" s="312" t="s">
        <v>2569</v>
      </c>
      <c r="H56" s="394">
        <v>42779</v>
      </c>
      <c r="I56" s="963" t="s">
        <v>5283</v>
      </c>
      <c r="J56" s="181" t="s">
        <v>5351</v>
      </c>
      <c r="K56" s="1062" t="s">
        <v>496</v>
      </c>
      <c r="L56" s="1062"/>
      <c r="M56" s="1062" t="s">
        <v>496</v>
      </c>
      <c r="N56" s="1062"/>
      <c r="O56" s="1062" t="s">
        <v>496</v>
      </c>
      <c r="P56" s="1062"/>
      <c r="Q56" s="1062"/>
      <c r="R56" s="1062"/>
      <c r="S56" s="1064"/>
    </row>
    <row r="57" spans="1:19" s="283" customFormat="1" ht="44.25" customHeight="1" x14ac:dyDescent="0.15">
      <c r="A57" s="1065"/>
      <c r="B57" s="401" t="s">
        <v>6063</v>
      </c>
      <c r="C57" s="962"/>
      <c r="D57" s="1068"/>
      <c r="E57" s="962"/>
      <c r="F57" s="312">
        <f>+F56*0.2</f>
        <v>6000</v>
      </c>
      <c r="G57" s="312" t="s">
        <v>2944</v>
      </c>
      <c r="H57" s="394">
        <v>42964</v>
      </c>
      <c r="I57" s="963"/>
      <c r="J57" s="181" t="s">
        <v>6064</v>
      </c>
      <c r="K57" s="1062"/>
      <c r="L57" s="1062"/>
      <c r="M57" s="1062"/>
      <c r="N57" s="1062"/>
      <c r="O57" s="1062"/>
      <c r="P57" s="1062"/>
      <c r="Q57" s="1062"/>
      <c r="R57" s="1062"/>
      <c r="S57" s="1064"/>
    </row>
    <row r="58" spans="1:19" s="283" customFormat="1" ht="33.75" customHeight="1" x14ac:dyDescent="0.15">
      <c r="A58" s="1065">
        <v>28</v>
      </c>
      <c r="B58" s="1066" t="s">
        <v>5352</v>
      </c>
      <c r="C58" s="962" t="s">
        <v>5546</v>
      </c>
      <c r="D58" s="393" t="s">
        <v>5353</v>
      </c>
      <c r="E58" s="962" t="s">
        <v>5492</v>
      </c>
      <c r="F58" s="312">
        <v>156</v>
      </c>
      <c r="G58" s="312" t="s">
        <v>2569</v>
      </c>
      <c r="H58" s="963">
        <v>42794</v>
      </c>
      <c r="I58" s="415" t="s">
        <v>5354</v>
      </c>
      <c r="J58" s="181" t="s">
        <v>5355</v>
      </c>
      <c r="K58" s="409" t="s">
        <v>496</v>
      </c>
      <c r="L58" s="410"/>
      <c r="M58" s="409" t="s">
        <v>496</v>
      </c>
      <c r="N58" s="410"/>
      <c r="O58" s="411"/>
      <c r="P58" s="411"/>
      <c r="Q58" s="411" t="s">
        <v>496</v>
      </c>
      <c r="R58" s="411"/>
      <c r="S58" s="277"/>
    </row>
    <row r="59" spans="1:19" s="283" customFormat="1" ht="33.75" customHeight="1" x14ac:dyDescent="0.15">
      <c r="A59" s="1065"/>
      <c r="B59" s="1066"/>
      <c r="C59" s="962"/>
      <c r="D59" s="393" t="s">
        <v>3668</v>
      </c>
      <c r="E59" s="962"/>
      <c r="F59" s="312">
        <v>1230</v>
      </c>
      <c r="G59" s="312" t="s">
        <v>2569</v>
      </c>
      <c r="H59" s="963"/>
      <c r="I59" s="415" t="s">
        <v>5356</v>
      </c>
      <c r="J59" s="181" t="s">
        <v>5357</v>
      </c>
      <c r="K59" s="409" t="s">
        <v>496</v>
      </c>
      <c r="L59" s="410"/>
      <c r="M59" s="409" t="s">
        <v>496</v>
      </c>
      <c r="N59" s="410"/>
      <c r="O59" s="411"/>
      <c r="P59" s="411"/>
      <c r="Q59" s="411" t="s">
        <v>496</v>
      </c>
      <c r="R59" s="411"/>
      <c r="S59" s="277"/>
    </row>
    <row r="60" spans="1:19" s="283" customFormat="1" ht="33.75" customHeight="1" x14ac:dyDescent="0.15">
      <c r="A60" s="1065"/>
      <c r="B60" s="1066"/>
      <c r="C60" s="962"/>
      <c r="D60" s="393" t="s">
        <v>2706</v>
      </c>
      <c r="E60" s="962"/>
      <c r="F60" s="312">
        <v>502.7</v>
      </c>
      <c r="G60" s="312" t="s">
        <v>2569</v>
      </c>
      <c r="H60" s="963"/>
      <c r="I60" s="415" t="s">
        <v>5358</v>
      </c>
      <c r="J60" s="181" t="s">
        <v>5359</v>
      </c>
      <c r="K60" s="409" t="s">
        <v>496</v>
      </c>
      <c r="L60" s="410"/>
      <c r="M60" s="409" t="s">
        <v>496</v>
      </c>
      <c r="N60" s="410"/>
      <c r="O60" s="411"/>
      <c r="P60" s="411"/>
      <c r="Q60" s="411" t="s">
        <v>496</v>
      </c>
      <c r="R60" s="411"/>
      <c r="S60" s="277"/>
    </row>
    <row r="61" spans="1:19" s="283" customFormat="1" ht="33.75" customHeight="1" x14ac:dyDescent="0.15">
      <c r="A61" s="1065"/>
      <c r="B61" s="1066"/>
      <c r="C61" s="962"/>
      <c r="D61" s="393" t="s">
        <v>2709</v>
      </c>
      <c r="E61" s="962"/>
      <c r="F61" s="312">
        <v>2637</v>
      </c>
      <c r="G61" s="312" t="s">
        <v>2569</v>
      </c>
      <c r="H61" s="963"/>
      <c r="I61" s="415" t="s">
        <v>5360</v>
      </c>
      <c r="J61" s="181" t="s">
        <v>5361</v>
      </c>
      <c r="K61" s="409" t="s">
        <v>496</v>
      </c>
      <c r="L61" s="410"/>
      <c r="M61" s="409" t="s">
        <v>496</v>
      </c>
      <c r="N61" s="410"/>
      <c r="O61" s="411"/>
      <c r="P61" s="411"/>
      <c r="Q61" s="411" t="s">
        <v>496</v>
      </c>
      <c r="R61" s="411"/>
      <c r="S61" s="277"/>
    </row>
    <row r="62" spans="1:19" s="283" customFormat="1" ht="33.75" customHeight="1" x14ac:dyDescent="0.15">
      <c r="A62" s="1065"/>
      <c r="B62" s="1066"/>
      <c r="C62" s="962"/>
      <c r="D62" s="393" t="s">
        <v>5305</v>
      </c>
      <c r="E62" s="962"/>
      <c r="F62" s="312">
        <v>340.8</v>
      </c>
      <c r="G62" s="312" t="s">
        <v>2569</v>
      </c>
      <c r="H62" s="963"/>
      <c r="I62" s="415" t="s">
        <v>5362</v>
      </c>
      <c r="J62" s="181" t="s">
        <v>5363</v>
      </c>
      <c r="K62" s="409" t="s">
        <v>496</v>
      </c>
      <c r="L62" s="410"/>
      <c r="M62" s="409" t="s">
        <v>496</v>
      </c>
      <c r="N62" s="410"/>
      <c r="O62" s="411"/>
      <c r="P62" s="411"/>
      <c r="Q62" s="411" t="s">
        <v>496</v>
      </c>
      <c r="R62" s="411"/>
      <c r="S62" s="277"/>
    </row>
    <row r="63" spans="1:19" s="283" customFormat="1" ht="45" x14ac:dyDescent="0.15">
      <c r="A63" s="421">
        <v>29</v>
      </c>
      <c r="B63" s="183" t="s">
        <v>5364</v>
      </c>
      <c r="C63" s="393" t="s">
        <v>5547</v>
      </c>
      <c r="D63" s="393" t="s">
        <v>5365</v>
      </c>
      <c r="E63" s="393" t="s">
        <v>5366</v>
      </c>
      <c r="F63" s="312">
        <v>3300</v>
      </c>
      <c r="G63" s="312" t="s">
        <v>2703</v>
      </c>
      <c r="H63" s="394">
        <v>42829</v>
      </c>
      <c r="I63" s="415" t="s">
        <v>5548</v>
      </c>
      <c r="J63" s="181" t="s">
        <v>5489</v>
      </c>
      <c r="K63" s="409" t="s">
        <v>496</v>
      </c>
      <c r="L63" s="410"/>
      <c r="M63" s="409" t="s">
        <v>496</v>
      </c>
      <c r="N63" s="410"/>
      <c r="O63" s="411" t="s">
        <v>496</v>
      </c>
      <c r="P63" s="411"/>
      <c r="Q63" s="411"/>
      <c r="R63" s="411"/>
      <c r="S63" s="277"/>
    </row>
    <row r="64" spans="1:19" s="283" customFormat="1" ht="56.25" x14ac:dyDescent="0.15">
      <c r="A64" s="421">
        <v>30</v>
      </c>
      <c r="B64" s="183" t="s">
        <v>5367</v>
      </c>
      <c r="C64" s="393" t="s">
        <v>5549</v>
      </c>
      <c r="D64" s="393" t="s">
        <v>5368</v>
      </c>
      <c r="E64" s="393" t="s">
        <v>5772</v>
      </c>
      <c r="F64" s="312">
        <v>1554.77</v>
      </c>
      <c r="G64" s="312" t="s">
        <v>2569</v>
      </c>
      <c r="H64" s="394">
        <v>42786</v>
      </c>
      <c r="I64" s="415" t="s">
        <v>5343</v>
      </c>
      <c r="J64" s="181" t="s">
        <v>5369</v>
      </c>
      <c r="K64" s="409" t="s">
        <v>496</v>
      </c>
      <c r="L64" s="410"/>
      <c r="M64" s="409" t="s">
        <v>496</v>
      </c>
      <c r="N64" s="410"/>
      <c r="O64" s="411" t="s">
        <v>496</v>
      </c>
      <c r="P64" s="411"/>
      <c r="Q64" s="411"/>
      <c r="R64" s="411"/>
      <c r="S64" s="373"/>
    </row>
    <row r="65" spans="1:19" s="283" customFormat="1" ht="33.75" x14ac:dyDescent="0.15">
      <c r="A65" s="421">
        <v>31</v>
      </c>
      <c r="B65" s="183" t="s">
        <v>5550</v>
      </c>
      <c r="C65" s="393" t="s">
        <v>5551</v>
      </c>
      <c r="D65" s="393" t="s">
        <v>5537</v>
      </c>
      <c r="E65" s="393" t="s">
        <v>5537</v>
      </c>
      <c r="F65" s="312" t="s">
        <v>2534</v>
      </c>
      <c r="G65" s="312" t="s">
        <v>2569</v>
      </c>
      <c r="H65" s="394">
        <v>42794</v>
      </c>
      <c r="I65" s="415" t="s">
        <v>5537</v>
      </c>
      <c r="J65" s="394" t="s">
        <v>2534</v>
      </c>
      <c r="K65" s="416" t="s">
        <v>6059</v>
      </c>
      <c r="L65" s="416" t="s">
        <v>6059</v>
      </c>
      <c r="M65" s="416" t="s">
        <v>6059</v>
      </c>
      <c r="N65" s="416" t="s">
        <v>6059</v>
      </c>
      <c r="O65" s="416" t="s">
        <v>6123</v>
      </c>
      <c r="P65" s="416" t="s">
        <v>6123</v>
      </c>
      <c r="Q65" s="416" t="s">
        <v>6123</v>
      </c>
      <c r="R65" s="416" t="s">
        <v>6123</v>
      </c>
      <c r="S65" s="277" t="s">
        <v>5537</v>
      </c>
    </row>
    <row r="66" spans="1:19" s="283" customFormat="1" ht="45.75" customHeight="1" x14ac:dyDescent="0.15">
      <c r="A66" s="421">
        <v>32</v>
      </c>
      <c r="B66" s="183" t="s">
        <v>5370</v>
      </c>
      <c r="C66" s="393" t="s">
        <v>5552</v>
      </c>
      <c r="D66" s="393" t="s">
        <v>5371</v>
      </c>
      <c r="E66" s="393" t="s">
        <v>5372</v>
      </c>
      <c r="F66" s="312">
        <v>700</v>
      </c>
      <c r="G66" s="312" t="s">
        <v>2569</v>
      </c>
      <c r="H66" s="394">
        <v>42780</v>
      </c>
      <c r="I66" s="415" t="s">
        <v>5373</v>
      </c>
      <c r="J66" s="181" t="s">
        <v>5374</v>
      </c>
      <c r="K66" s="409" t="s">
        <v>496</v>
      </c>
      <c r="L66" s="410"/>
      <c r="M66" s="409" t="s">
        <v>496</v>
      </c>
      <c r="N66" s="410"/>
      <c r="O66" s="411"/>
      <c r="P66" s="411"/>
      <c r="Q66" s="411" t="s">
        <v>496</v>
      </c>
      <c r="R66" s="411"/>
      <c r="S66" s="277"/>
    </row>
    <row r="67" spans="1:19" s="283" customFormat="1" ht="27" customHeight="1" x14ac:dyDescent="0.15">
      <c r="A67" s="1065">
        <v>33</v>
      </c>
      <c r="B67" s="1066" t="s">
        <v>5375</v>
      </c>
      <c r="C67" s="962" t="s">
        <v>5553</v>
      </c>
      <c r="D67" s="393" t="s">
        <v>75</v>
      </c>
      <c r="E67" s="962" t="s">
        <v>5376</v>
      </c>
      <c r="F67" s="312">
        <v>412.4</v>
      </c>
      <c r="G67" s="312" t="s">
        <v>2569</v>
      </c>
      <c r="H67" s="963">
        <v>42790</v>
      </c>
      <c r="I67" s="415" t="s">
        <v>5377</v>
      </c>
      <c r="J67" s="181" t="s">
        <v>5378</v>
      </c>
      <c r="K67" s="409" t="s">
        <v>496</v>
      </c>
      <c r="L67" s="410"/>
      <c r="M67" s="409" t="s">
        <v>496</v>
      </c>
      <c r="N67" s="410"/>
      <c r="O67" s="411" t="s">
        <v>496</v>
      </c>
      <c r="P67" s="411"/>
      <c r="Q67" s="411"/>
      <c r="R67" s="411"/>
      <c r="S67" s="277"/>
    </row>
    <row r="68" spans="1:19" s="283" customFormat="1" ht="29.25" customHeight="1" x14ac:dyDescent="0.15">
      <c r="A68" s="1065"/>
      <c r="B68" s="1066"/>
      <c r="C68" s="962"/>
      <c r="D68" s="393" t="s">
        <v>5379</v>
      </c>
      <c r="E68" s="962"/>
      <c r="F68" s="312">
        <v>842.45</v>
      </c>
      <c r="G68" s="312" t="s">
        <v>2569</v>
      </c>
      <c r="H68" s="963"/>
      <c r="I68" s="415" t="s">
        <v>5380</v>
      </c>
      <c r="J68" s="181" t="s">
        <v>5381</v>
      </c>
      <c r="K68" s="409" t="s">
        <v>496</v>
      </c>
      <c r="L68" s="410"/>
      <c r="M68" s="409" t="s">
        <v>496</v>
      </c>
      <c r="N68" s="410"/>
      <c r="O68" s="411" t="s">
        <v>496</v>
      </c>
      <c r="P68" s="411"/>
      <c r="Q68" s="411"/>
      <c r="R68" s="411"/>
      <c r="S68" s="277"/>
    </row>
    <row r="69" spans="1:19" s="283" customFormat="1" ht="39" customHeight="1" x14ac:dyDescent="0.15">
      <c r="A69" s="1065"/>
      <c r="B69" s="1066"/>
      <c r="C69" s="962"/>
      <c r="D69" s="393" t="s">
        <v>5382</v>
      </c>
      <c r="E69" s="962"/>
      <c r="F69" s="312">
        <v>1017</v>
      </c>
      <c r="G69" s="312" t="s">
        <v>2569</v>
      </c>
      <c r="H69" s="963"/>
      <c r="I69" s="415" t="s">
        <v>5493</v>
      </c>
      <c r="J69" s="181" t="s">
        <v>5383</v>
      </c>
      <c r="K69" s="409" t="s">
        <v>496</v>
      </c>
      <c r="L69" s="410"/>
      <c r="M69" s="409" t="s">
        <v>496</v>
      </c>
      <c r="N69" s="410"/>
      <c r="O69" s="411" t="s">
        <v>496</v>
      </c>
      <c r="P69" s="411"/>
      <c r="Q69" s="411"/>
      <c r="R69" s="411"/>
      <c r="S69" s="277"/>
    </row>
    <row r="70" spans="1:19" s="283" customFormat="1" ht="28.5" customHeight="1" x14ac:dyDescent="0.15">
      <c r="A70" s="421">
        <v>34</v>
      </c>
      <c r="B70" s="183" t="s">
        <v>5384</v>
      </c>
      <c r="C70" s="393" t="s">
        <v>5554</v>
      </c>
      <c r="D70" s="393" t="s">
        <v>5385</v>
      </c>
      <c r="E70" s="393" t="s">
        <v>5386</v>
      </c>
      <c r="F70" s="312">
        <v>11058.96</v>
      </c>
      <c r="G70" s="312" t="s">
        <v>2569</v>
      </c>
      <c r="H70" s="394">
        <v>42783</v>
      </c>
      <c r="I70" s="415" t="s">
        <v>5387</v>
      </c>
      <c r="J70" s="181" t="s">
        <v>5388</v>
      </c>
      <c r="K70" s="409" t="s">
        <v>496</v>
      </c>
      <c r="L70" s="410"/>
      <c r="M70" s="409" t="s">
        <v>496</v>
      </c>
      <c r="N70" s="410"/>
      <c r="O70" s="411" t="s">
        <v>496</v>
      </c>
      <c r="P70" s="411"/>
      <c r="Q70" s="411"/>
      <c r="R70" s="411"/>
      <c r="S70" s="373"/>
    </row>
    <row r="71" spans="1:19" s="283" customFormat="1" ht="25.5" customHeight="1" x14ac:dyDescent="0.15">
      <c r="A71" s="1065">
        <v>35</v>
      </c>
      <c r="B71" s="1066" t="s">
        <v>5389</v>
      </c>
      <c r="C71" s="962" t="s">
        <v>5555</v>
      </c>
      <c r="D71" s="393" t="s">
        <v>5390</v>
      </c>
      <c r="E71" s="962" t="s">
        <v>5391</v>
      </c>
      <c r="F71" s="312">
        <v>667</v>
      </c>
      <c r="G71" s="312" t="s">
        <v>2703</v>
      </c>
      <c r="H71" s="394">
        <v>42824</v>
      </c>
      <c r="I71" s="415" t="s">
        <v>5392</v>
      </c>
      <c r="J71" s="181" t="s">
        <v>5393</v>
      </c>
      <c r="K71" s="409" t="s">
        <v>496</v>
      </c>
      <c r="L71" s="410"/>
      <c r="M71" s="409" t="s">
        <v>496</v>
      </c>
      <c r="N71" s="410"/>
      <c r="O71" s="411" t="s">
        <v>496</v>
      </c>
      <c r="P71" s="411"/>
      <c r="Q71" s="411"/>
      <c r="R71" s="411"/>
      <c r="S71" s="373"/>
    </row>
    <row r="72" spans="1:19" s="283" customFormat="1" ht="57" customHeight="1" x14ac:dyDescent="0.15">
      <c r="A72" s="1065"/>
      <c r="B72" s="1066"/>
      <c r="C72" s="962"/>
      <c r="D72" s="393" t="s">
        <v>4707</v>
      </c>
      <c r="E72" s="962"/>
      <c r="F72" s="312">
        <v>5478.55</v>
      </c>
      <c r="G72" s="312" t="s">
        <v>2703</v>
      </c>
      <c r="H72" s="394">
        <v>42824</v>
      </c>
      <c r="I72" s="415" t="s">
        <v>6065</v>
      </c>
      <c r="J72" s="181" t="s">
        <v>5556</v>
      </c>
      <c r="K72" s="409" t="s">
        <v>496</v>
      </c>
      <c r="L72" s="410"/>
      <c r="M72" s="409" t="s">
        <v>496</v>
      </c>
      <c r="N72" s="410"/>
      <c r="O72" s="411" t="s">
        <v>496</v>
      </c>
      <c r="P72" s="411"/>
      <c r="Q72" s="411"/>
      <c r="R72" s="411"/>
      <c r="S72" s="277"/>
    </row>
    <row r="73" spans="1:19" s="283" customFormat="1" ht="22.5" x14ac:dyDescent="0.15">
      <c r="A73" s="1065"/>
      <c r="B73" s="1066"/>
      <c r="C73" s="962"/>
      <c r="D73" s="393" t="s">
        <v>5494</v>
      </c>
      <c r="E73" s="962"/>
      <c r="F73" s="312">
        <v>482.83</v>
      </c>
      <c r="G73" s="312" t="s">
        <v>2703</v>
      </c>
      <c r="H73" s="394">
        <v>42824</v>
      </c>
      <c r="I73" s="415" t="s">
        <v>5392</v>
      </c>
      <c r="J73" s="181" t="s">
        <v>5394</v>
      </c>
      <c r="K73" s="409" t="s">
        <v>496</v>
      </c>
      <c r="L73" s="410"/>
      <c r="M73" s="409" t="s">
        <v>496</v>
      </c>
      <c r="N73" s="410"/>
      <c r="O73" s="411" t="s">
        <v>496</v>
      </c>
      <c r="P73" s="411"/>
      <c r="Q73" s="411"/>
      <c r="R73" s="411"/>
      <c r="S73" s="277"/>
    </row>
    <row r="74" spans="1:19" s="283" customFormat="1" ht="74.25" customHeight="1" x14ac:dyDescent="0.15">
      <c r="A74" s="1065"/>
      <c r="B74" s="1066"/>
      <c r="C74" s="962"/>
      <c r="D74" s="393" t="s">
        <v>5395</v>
      </c>
      <c r="E74" s="962"/>
      <c r="F74" s="312">
        <v>6288</v>
      </c>
      <c r="G74" s="312" t="s">
        <v>2703</v>
      </c>
      <c r="H74" s="394">
        <v>42824</v>
      </c>
      <c r="I74" s="415" t="s">
        <v>6065</v>
      </c>
      <c r="J74" s="181" t="s">
        <v>5557</v>
      </c>
      <c r="K74" s="409" t="s">
        <v>496</v>
      </c>
      <c r="L74" s="410"/>
      <c r="M74" s="409" t="s">
        <v>496</v>
      </c>
      <c r="N74" s="410"/>
      <c r="O74" s="411"/>
      <c r="P74" s="411"/>
      <c r="Q74" s="411"/>
      <c r="R74" s="411" t="s">
        <v>496</v>
      </c>
      <c r="S74" s="590" t="s">
        <v>6121</v>
      </c>
    </row>
    <row r="75" spans="1:19" s="283" customFormat="1" ht="27.75" customHeight="1" x14ac:dyDescent="0.15">
      <c r="A75" s="1065">
        <v>36</v>
      </c>
      <c r="B75" s="1066" t="s">
        <v>5558</v>
      </c>
      <c r="C75" s="962" t="s">
        <v>5559</v>
      </c>
      <c r="D75" s="393" t="s">
        <v>5379</v>
      </c>
      <c r="E75" s="1067" t="s">
        <v>5560</v>
      </c>
      <c r="F75" s="312">
        <v>133</v>
      </c>
      <c r="G75" s="312" t="s">
        <v>2827</v>
      </c>
      <c r="H75" s="394">
        <v>42877</v>
      </c>
      <c r="I75" s="415" t="s">
        <v>5561</v>
      </c>
      <c r="J75" s="181" t="s">
        <v>5562</v>
      </c>
      <c r="K75" s="409" t="s">
        <v>496</v>
      </c>
      <c r="L75" s="410"/>
      <c r="M75" s="409" t="s">
        <v>496</v>
      </c>
      <c r="N75" s="410"/>
      <c r="O75" s="411" t="s">
        <v>496</v>
      </c>
      <c r="P75" s="411"/>
      <c r="Q75" s="411"/>
      <c r="R75" s="411"/>
      <c r="S75" s="277"/>
    </row>
    <row r="76" spans="1:19" s="283" customFormat="1" ht="28.5" customHeight="1" x14ac:dyDescent="0.15">
      <c r="A76" s="1065"/>
      <c r="B76" s="1066"/>
      <c r="C76" s="962"/>
      <c r="D76" s="393" t="s">
        <v>5563</v>
      </c>
      <c r="E76" s="1067"/>
      <c r="F76" s="312">
        <v>247</v>
      </c>
      <c r="G76" s="312" t="s">
        <v>2827</v>
      </c>
      <c r="H76" s="394">
        <v>42853</v>
      </c>
      <c r="I76" s="415" t="s">
        <v>5362</v>
      </c>
      <c r="J76" s="181" t="s">
        <v>5564</v>
      </c>
      <c r="K76" s="409" t="s">
        <v>496</v>
      </c>
      <c r="L76" s="410"/>
      <c r="M76" s="409" t="s">
        <v>496</v>
      </c>
      <c r="N76" s="410"/>
      <c r="O76" s="411" t="s">
        <v>496</v>
      </c>
      <c r="P76" s="411"/>
      <c r="Q76" s="411"/>
      <c r="R76" s="411"/>
      <c r="S76" s="277"/>
    </row>
    <row r="77" spans="1:19" s="283" customFormat="1" ht="34.5" customHeight="1" x14ac:dyDescent="0.15">
      <c r="A77" s="1065"/>
      <c r="B77" s="1066"/>
      <c r="C77" s="962"/>
      <c r="D77" s="393" t="s">
        <v>2695</v>
      </c>
      <c r="E77" s="1067"/>
      <c r="F77" s="312">
        <v>2244</v>
      </c>
      <c r="G77" s="312" t="s">
        <v>2827</v>
      </c>
      <c r="H77" s="394">
        <v>42850</v>
      </c>
      <c r="I77" s="415" t="s">
        <v>5565</v>
      </c>
      <c r="J77" s="181" t="s">
        <v>5566</v>
      </c>
      <c r="K77" s="409" t="s">
        <v>496</v>
      </c>
      <c r="L77" s="410"/>
      <c r="M77" s="409" t="s">
        <v>496</v>
      </c>
      <c r="N77" s="410"/>
      <c r="O77" s="411" t="s">
        <v>496</v>
      </c>
      <c r="P77" s="411"/>
      <c r="Q77" s="411"/>
      <c r="R77" s="411"/>
      <c r="S77" s="277"/>
    </row>
    <row r="78" spans="1:19" s="283" customFormat="1" ht="18.75" x14ac:dyDescent="0.15">
      <c r="A78" s="1065"/>
      <c r="B78" s="1066"/>
      <c r="C78" s="962"/>
      <c r="D78" s="393" t="s">
        <v>2692</v>
      </c>
      <c r="E78" s="1067"/>
      <c r="F78" s="312">
        <v>85.5</v>
      </c>
      <c r="G78" s="312" t="s">
        <v>2827</v>
      </c>
      <c r="H78" s="394">
        <v>42850</v>
      </c>
      <c r="I78" s="415" t="s">
        <v>5567</v>
      </c>
      <c r="J78" s="181" t="s">
        <v>5568</v>
      </c>
      <c r="K78" s="409" t="s">
        <v>496</v>
      </c>
      <c r="L78" s="410"/>
      <c r="M78" s="409" t="s">
        <v>496</v>
      </c>
      <c r="N78" s="410"/>
      <c r="O78" s="411" t="s">
        <v>496</v>
      </c>
      <c r="P78" s="411"/>
      <c r="Q78" s="411"/>
      <c r="R78" s="411"/>
      <c r="S78" s="277"/>
    </row>
    <row r="79" spans="1:19" s="283" customFormat="1" ht="37.5" customHeight="1" x14ac:dyDescent="0.15">
      <c r="A79" s="1065"/>
      <c r="B79" s="1066"/>
      <c r="C79" s="962"/>
      <c r="D79" s="393" t="s">
        <v>5569</v>
      </c>
      <c r="E79" s="1067"/>
      <c r="F79" s="312">
        <v>466.36</v>
      </c>
      <c r="G79" s="312" t="s">
        <v>2827</v>
      </c>
      <c r="H79" s="394">
        <v>42850</v>
      </c>
      <c r="I79" s="415" t="s">
        <v>5570</v>
      </c>
      <c r="J79" s="181" t="s">
        <v>5571</v>
      </c>
      <c r="K79" s="409" t="s">
        <v>496</v>
      </c>
      <c r="L79" s="410"/>
      <c r="M79" s="409" t="s">
        <v>496</v>
      </c>
      <c r="N79" s="410"/>
      <c r="O79" s="411" t="s">
        <v>496</v>
      </c>
      <c r="P79" s="411"/>
      <c r="Q79" s="411"/>
      <c r="R79" s="411"/>
      <c r="S79" s="277"/>
    </row>
    <row r="80" spans="1:19" s="283" customFormat="1" ht="18.75" x14ac:dyDescent="0.15">
      <c r="A80" s="1065"/>
      <c r="B80" s="1066"/>
      <c r="C80" s="962"/>
      <c r="D80" s="393" t="s">
        <v>75</v>
      </c>
      <c r="E80" s="1067"/>
      <c r="F80" s="312">
        <v>5072</v>
      </c>
      <c r="G80" s="312" t="s">
        <v>2827</v>
      </c>
      <c r="H80" s="394">
        <v>42851</v>
      </c>
      <c r="I80" s="415" t="s">
        <v>5572</v>
      </c>
      <c r="J80" s="181" t="s">
        <v>5573</v>
      </c>
      <c r="K80" s="409" t="s">
        <v>496</v>
      </c>
      <c r="L80" s="410"/>
      <c r="M80" s="409" t="s">
        <v>496</v>
      </c>
      <c r="N80" s="410"/>
      <c r="O80" s="411" t="s">
        <v>496</v>
      </c>
      <c r="P80" s="411"/>
      <c r="Q80" s="411"/>
      <c r="R80" s="411"/>
      <c r="S80" s="277"/>
    </row>
    <row r="81" spans="1:19" s="283" customFormat="1" ht="18.75" x14ac:dyDescent="0.15">
      <c r="A81" s="1065"/>
      <c r="B81" s="1066"/>
      <c r="C81" s="962"/>
      <c r="D81" s="393" t="s">
        <v>2697</v>
      </c>
      <c r="E81" s="1067"/>
      <c r="F81" s="312">
        <v>1876.51</v>
      </c>
      <c r="G81" s="312" t="s">
        <v>2827</v>
      </c>
      <c r="H81" s="394">
        <v>42850</v>
      </c>
      <c r="I81" s="415" t="s">
        <v>5567</v>
      </c>
      <c r="J81" s="181" t="s">
        <v>5574</v>
      </c>
      <c r="K81" s="409" t="s">
        <v>496</v>
      </c>
      <c r="L81" s="410"/>
      <c r="M81" s="409" t="s">
        <v>496</v>
      </c>
      <c r="N81" s="410"/>
      <c r="O81" s="411" t="s">
        <v>496</v>
      </c>
      <c r="P81" s="411"/>
      <c r="Q81" s="411"/>
      <c r="R81" s="411"/>
      <c r="S81" s="277"/>
    </row>
    <row r="82" spans="1:19" s="283" customFormat="1" ht="27" customHeight="1" x14ac:dyDescent="0.15">
      <c r="A82" s="421">
        <v>37</v>
      </c>
      <c r="B82" s="183" t="s">
        <v>5396</v>
      </c>
      <c r="C82" s="393" t="s">
        <v>5575</v>
      </c>
      <c r="D82" s="393" t="s">
        <v>3451</v>
      </c>
      <c r="E82" s="393" t="s">
        <v>5495</v>
      </c>
      <c r="F82" s="312">
        <v>200</v>
      </c>
      <c r="G82" s="312" t="s">
        <v>2569</v>
      </c>
      <c r="H82" s="394">
        <v>42788</v>
      </c>
      <c r="I82" s="415" t="s">
        <v>5397</v>
      </c>
      <c r="J82" s="181" t="s">
        <v>5398</v>
      </c>
      <c r="K82" s="409" t="s">
        <v>496</v>
      </c>
      <c r="L82" s="410"/>
      <c r="M82" s="409" t="s">
        <v>496</v>
      </c>
      <c r="N82" s="410"/>
      <c r="O82" s="411" t="s">
        <v>496</v>
      </c>
      <c r="P82" s="411"/>
      <c r="Q82" s="411"/>
      <c r="R82" s="411"/>
      <c r="S82" s="277"/>
    </row>
    <row r="83" spans="1:19" s="283" customFormat="1" ht="42" customHeight="1" x14ac:dyDescent="0.15">
      <c r="A83" s="421">
        <v>38</v>
      </c>
      <c r="B83" s="183" t="s">
        <v>5399</v>
      </c>
      <c r="C83" s="393" t="s">
        <v>5576</v>
      </c>
      <c r="D83" s="393" t="s">
        <v>2542</v>
      </c>
      <c r="E83" s="393" t="s">
        <v>5400</v>
      </c>
      <c r="F83" s="312">
        <v>4549.5</v>
      </c>
      <c r="G83" s="312" t="s">
        <v>2703</v>
      </c>
      <c r="H83" s="394">
        <v>42800</v>
      </c>
      <c r="I83" s="415" t="s">
        <v>5401</v>
      </c>
      <c r="J83" s="181" t="s">
        <v>5402</v>
      </c>
      <c r="K83" s="409" t="s">
        <v>496</v>
      </c>
      <c r="L83" s="410"/>
      <c r="M83" s="409" t="s">
        <v>496</v>
      </c>
      <c r="N83" s="410"/>
      <c r="O83" s="411"/>
      <c r="P83" s="411"/>
      <c r="Q83" s="411" t="s">
        <v>496</v>
      </c>
      <c r="R83" s="411"/>
      <c r="S83" s="277"/>
    </row>
    <row r="84" spans="1:19" s="283" customFormat="1" ht="33.75" x14ac:dyDescent="0.15">
      <c r="A84" s="421">
        <v>39</v>
      </c>
      <c r="B84" s="183" t="s">
        <v>5403</v>
      </c>
      <c r="C84" s="393" t="s">
        <v>6066</v>
      </c>
      <c r="D84" s="393" t="s">
        <v>2678</v>
      </c>
      <c r="E84" s="393" t="s">
        <v>5404</v>
      </c>
      <c r="F84" s="312">
        <v>1920</v>
      </c>
      <c r="G84" s="312" t="s">
        <v>2703</v>
      </c>
      <c r="H84" s="394">
        <v>42795</v>
      </c>
      <c r="I84" s="415" t="s">
        <v>5405</v>
      </c>
      <c r="J84" s="181" t="s">
        <v>5406</v>
      </c>
      <c r="K84" s="409" t="s">
        <v>496</v>
      </c>
      <c r="L84" s="410"/>
      <c r="M84" s="409" t="s">
        <v>496</v>
      </c>
      <c r="N84" s="410"/>
      <c r="O84" s="411"/>
      <c r="P84" s="411"/>
      <c r="Q84" s="411" t="s">
        <v>496</v>
      </c>
      <c r="R84" s="411"/>
      <c r="S84" s="373"/>
    </row>
    <row r="85" spans="1:19" s="283" customFormat="1" ht="24" customHeight="1" x14ac:dyDescent="0.15">
      <c r="A85" s="421">
        <v>40</v>
      </c>
      <c r="B85" s="183" t="s">
        <v>5407</v>
      </c>
      <c r="C85" s="393" t="s">
        <v>6067</v>
      </c>
      <c r="D85" s="393" t="s">
        <v>5408</v>
      </c>
      <c r="E85" s="393" t="s">
        <v>5409</v>
      </c>
      <c r="F85" s="312">
        <v>4035.6</v>
      </c>
      <c r="G85" s="312" t="s">
        <v>2703</v>
      </c>
      <c r="H85" s="394">
        <v>42801</v>
      </c>
      <c r="I85" s="415" t="s">
        <v>5410</v>
      </c>
      <c r="J85" s="181" t="s">
        <v>5411</v>
      </c>
      <c r="K85" s="409" t="s">
        <v>496</v>
      </c>
      <c r="L85" s="410"/>
      <c r="M85" s="409" t="s">
        <v>496</v>
      </c>
      <c r="N85" s="410"/>
      <c r="O85" s="411"/>
      <c r="P85" s="411"/>
      <c r="Q85" s="411" t="s">
        <v>496</v>
      </c>
      <c r="R85" s="411"/>
      <c r="S85" s="373"/>
    </row>
    <row r="86" spans="1:19" s="283" customFormat="1" ht="27" customHeight="1" x14ac:dyDescent="0.15">
      <c r="A86" s="1065">
        <v>41</v>
      </c>
      <c r="B86" s="1066" t="s">
        <v>5412</v>
      </c>
      <c r="C86" s="962" t="s">
        <v>5577</v>
      </c>
      <c r="D86" s="393" t="s">
        <v>5413</v>
      </c>
      <c r="E86" s="962" t="s">
        <v>5496</v>
      </c>
      <c r="F86" s="312">
        <v>699.72</v>
      </c>
      <c r="G86" s="312" t="s">
        <v>2703</v>
      </c>
      <c r="H86" s="963">
        <v>42818</v>
      </c>
      <c r="I86" s="415" t="s">
        <v>5414</v>
      </c>
      <c r="J86" s="181" t="s">
        <v>5415</v>
      </c>
      <c r="K86" s="409" t="s">
        <v>496</v>
      </c>
      <c r="L86" s="410"/>
      <c r="M86" s="409" t="s">
        <v>496</v>
      </c>
      <c r="N86" s="410"/>
      <c r="O86" s="411"/>
      <c r="P86" s="411"/>
      <c r="Q86" s="411" t="s">
        <v>496</v>
      </c>
      <c r="R86" s="411"/>
      <c r="S86" s="277"/>
    </row>
    <row r="87" spans="1:19" s="283" customFormat="1" ht="34.5" customHeight="1" x14ac:dyDescent="0.15">
      <c r="A87" s="1065"/>
      <c r="B87" s="1066"/>
      <c r="C87" s="962"/>
      <c r="D87" s="393" t="s">
        <v>5416</v>
      </c>
      <c r="E87" s="962"/>
      <c r="F87" s="312">
        <v>238</v>
      </c>
      <c r="G87" s="312" t="s">
        <v>2703</v>
      </c>
      <c r="H87" s="963"/>
      <c r="I87" s="415" t="s">
        <v>5417</v>
      </c>
      <c r="J87" s="181" t="s">
        <v>5418</v>
      </c>
      <c r="K87" s="409" t="s">
        <v>496</v>
      </c>
      <c r="L87" s="410"/>
      <c r="M87" s="409" t="s">
        <v>496</v>
      </c>
      <c r="N87" s="410"/>
      <c r="O87" s="411" t="s">
        <v>496</v>
      </c>
      <c r="P87" s="411"/>
      <c r="Q87" s="411"/>
      <c r="R87" s="411"/>
      <c r="S87" s="277"/>
    </row>
    <row r="88" spans="1:19" s="283" customFormat="1" ht="36" customHeight="1" x14ac:dyDescent="0.15">
      <c r="A88" s="1065"/>
      <c r="B88" s="1066"/>
      <c r="C88" s="962"/>
      <c r="D88" s="393" t="s">
        <v>5419</v>
      </c>
      <c r="E88" s="962"/>
      <c r="F88" s="312">
        <v>349.35</v>
      </c>
      <c r="G88" s="312" t="s">
        <v>2703</v>
      </c>
      <c r="H88" s="963"/>
      <c r="I88" s="415" t="s">
        <v>5420</v>
      </c>
      <c r="J88" s="181" t="s">
        <v>5421</v>
      </c>
      <c r="K88" s="409" t="s">
        <v>496</v>
      </c>
      <c r="L88" s="410"/>
      <c r="M88" s="409" t="s">
        <v>496</v>
      </c>
      <c r="N88" s="410"/>
      <c r="O88" s="411" t="s">
        <v>496</v>
      </c>
      <c r="P88" s="411"/>
      <c r="Q88" s="411"/>
      <c r="R88" s="411"/>
      <c r="S88" s="277"/>
    </row>
    <row r="89" spans="1:19" s="283" customFormat="1" ht="33.75" customHeight="1" x14ac:dyDescent="0.15">
      <c r="A89" s="1065"/>
      <c r="B89" s="1066"/>
      <c r="C89" s="962"/>
      <c r="D89" s="393" t="s">
        <v>5422</v>
      </c>
      <c r="E89" s="962"/>
      <c r="F89" s="312">
        <v>633.65</v>
      </c>
      <c r="G89" s="312" t="s">
        <v>2703</v>
      </c>
      <c r="H89" s="963"/>
      <c r="I89" s="415" t="s">
        <v>5423</v>
      </c>
      <c r="J89" s="181" t="s">
        <v>5424</v>
      </c>
      <c r="K89" s="409" t="s">
        <v>496</v>
      </c>
      <c r="L89" s="410"/>
      <c r="M89" s="409" t="s">
        <v>496</v>
      </c>
      <c r="N89" s="410"/>
      <c r="O89" s="411"/>
      <c r="P89" s="411"/>
      <c r="Q89" s="411" t="s">
        <v>496</v>
      </c>
      <c r="R89" s="411"/>
      <c r="S89" s="277"/>
    </row>
    <row r="90" spans="1:19" s="283" customFormat="1" ht="27.75" customHeight="1" x14ac:dyDescent="0.15">
      <c r="A90" s="1065"/>
      <c r="B90" s="1066"/>
      <c r="C90" s="962"/>
      <c r="D90" s="393" t="s">
        <v>5425</v>
      </c>
      <c r="E90" s="962"/>
      <c r="F90" s="312">
        <v>344.75</v>
      </c>
      <c r="G90" s="312" t="s">
        <v>2703</v>
      </c>
      <c r="H90" s="963"/>
      <c r="I90" s="415" t="s">
        <v>5362</v>
      </c>
      <c r="J90" s="181" t="s">
        <v>5426</v>
      </c>
      <c r="K90" s="409" t="s">
        <v>496</v>
      </c>
      <c r="L90" s="410"/>
      <c r="M90" s="409" t="s">
        <v>496</v>
      </c>
      <c r="N90" s="410"/>
      <c r="O90" s="411"/>
      <c r="P90" s="411"/>
      <c r="Q90" s="411" t="s">
        <v>496</v>
      </c>
      <c r="R90" s="411"/>
      <c r="S90" s="277"/>
    </row>
    <row r="91" spans="1:19" s="283" customFormat="1" ht="45.75" customHeight="1" x14ac:dyDescent="0.15">
      <c r="A91" s="421">
        <v>42</v>
      </c>
      <c r="B91" s="183" t="s">
        <v>5578</v>
      </c>
      <c r="C91" s="393" t="s">
        <v>5579</v>
      </c>
      <c r="D91" s="393" t="s">
        <v>5580</v>
      </c>
      <c r="E91" s="393" t="s">
        <v>5581</v>
      </c>
      <c r="F91" s="312">
        <v>9750</v>
      </c>
      <c r="G91" s="312" t="s">
        <v>2847</v>
      </c>
      <c r="H91" s="394">
        <v>42863</v>
      </c>
      <c r="I91" s="415" t="s">
        <v>5582</v>
      </c>
      <c r="J91" s="181" t="s">
        <v>5583</v>
      </c>
      <c r="K91" s="409" t="s">
        <v>496</v>
      </c>
      <c r="L91" s="410"/>
      <c r="M91" s="409" t="s">
        <v>496</v>
      </c>
      <c r="N91" s="410"/>
      <c r="O91" s="411"/>
      <c r="P91" s="411"/>
      <c r="Q91" s="411" t="s">
        <v>496</v>
      </c>
      <c r="R91" s="411"/>
      <c r="S91" s="277"/>
    </row>
    <row r="92" spans="1:19" s="283" customFormat="1" ht="38.25" customHeight="1" x14ac:dyDescent="0.15">
      <c r="A92" s="1065">
        <v>43</v>
      </c>
      <c r="B92" s="1066" t="s">
        <v>5427</v>
      </c>
      <c r="C92" s="962" t="s">
        <v>5584</v>
      </c>
      <c r="D92" s="393" t="s">
        <v>3298</v>
      </c>
      <c r="E92" s="962" t="s">
        <v>5428</v>
      </c>
      <c r="F92" s="312">
        <v>15691.61</v>
      </c>
      <c r="G92" s="312" t="s">
        <v>2703</v>
      </c>
      <c r="H92" s="963">
        <v>42810</v>
      </c>
      <c r="I92" s="415" t="s">
        <v>5429</v>
      </c>
      <c r="J92" s="181" t="s">
        <v>5430</v>
      </c>
      <c r="K92" s="409" t="s">
        <v>496</v>
      </c>
      <c r="L92" s="410"/>
      <c r="M92" s="409" t="s">
        <v>496</v>
      </c>
      <c r="N92" s="410"/>
      <c r="O92" s="411" t="s">
        <v>496</v>
      </c>
      <c r="P92" s="411"/>
      <c r="Q92" s="411"/>
      <c r="R92" s="411"/>
      <c r="S92" s="277"/>
    </row>
    <row r="93" spans="1:19" s="283" customFormat="1" ht="22.5" x14ac:dyDescent="0.15">
      <c r="A93" s="1065"/>
      <c r="B93" s="1066"/>
      <c r="C93" s="962"/>
      <c r="D93" s="393" t="s">
        <v>3998</v>
      </c>
      <c r="E93" s="962"/>
      <c r="F93" s="312">
        <v>4568</v>
      </c>
      <c r="G93" s="312" t="s">
        <v>2703</v>
      </c>
      <c r="H93" s="963"/>
      <c r="I93" s="415" t="s">
        <v>5431</v>
      </c>
      <c r="J93" s="181" t="s">
        <v>5432</v>
      </c>
      <c r="K93" s="409" t="s">
        <v>496</v>
      </c>
      <c r="L93" s="410"/>
      <c r="M93" s="409" t="s">
        <v>496</v>
      </c>
      <c r="N93" s="410"/>
      <c r="O93" s="411" t="s">
        <v>496</v>
      </c>
      <c r="P93" s="411"/>
      <c r="Q93" s="411"/>
      <c r="R93" s="411"/>
      <c r="S93" s="277"/>
    </row>
    <row r="94" spans="1:19" s="283" customFormat="1" ht="30.75" customHeight="1" x14ac:dyDescent="0.15">
      <c r="A94" s="1065">
        <v>44</v>
      </c>
      <c r="B94" s="1066" t="s">
        <v>5433</v>
      </c>
      <c r="C94" s="962" t="s">
        <v>5585</v>
      </c>
      <c r="D94" s="393" t="s">
        <v>5434</v>
      </c>
      <c r="E94" s="962" t="s">
        <v>5435</v>
      </c>
      <c r="F94" s="312">
        <v>865.7</v>
      </c>
      <c r="G94" s="312" t="s">
        <v>2703</v>
      </c>
      <c r="H94" s="963">
        <v>42800</v>
      </c>
      <c r="I94" s="415" t="s">
        <v>5436</v>
      </c>
      <c r="J94" s="181" t="s">
        <v>5437</v>
      </c>
      <c r="K94" s="409" t="s">
        <v>496</v>
      </c>
      <c r="L94" s="410"/>
      <c r="M94" s="409" t="s">
        <v>496</v>
      </c>
      <c r="N94" s="410"/>
      <c r="O94" s="411"/>
      <c r="P94" s="411"/>
      <c r="Q94" s="411" t="s">
        <v>496</v>
      </c>
      <c r="R94" s="411"/>
      <c r="S94" s="277"/>
    </row>
    <row r="95" spans="1:19" s="283" customFormat="1" ht="26.25" customHeight="1" x14ac:dyDescent="0.15">
      <c r="A95" s="1065"/>
      <c r="B95" s="1066"/>
      <c r="C95" s="962"/>
      <c r="D95" s="393" t="s">
        <v>4554</v>
      </c>
      <c r="E95" s="962"/>
      <c r="F95" s="312">
        <v>99</v>
      </c>
      <c r="G95" s="312" t="s">
        <v>2703</v>
      </c>
      <c r="H95" s="963"/>
      <c r="I95" s="415" t="s">
        <v>5438</v>
      </c>
      <c r="J95" s="181" t="s">
        <v>5439</v>
      </c>
      <c r="K95" s="409" t="s">
        <v>496</v>
      </c>
      <c r="L95" s="410"/>
      <c r="M95" s="409" t="s">
        <v>496</v>
      </c>
      <c r="N95" s="410"/>
      <c r="O95" s="411"/>
      <c r="P95" s="411"/>
      <c r="Q95" s="411" t="s">
        <v>496</v>
      </c>
      <c r="R95" s="411"/>
      <c r="S95" s="277"/>
    </row>
    <row r="96" spans="1:19" s="283" customFormat="1" ht="21.75" customHeight="1" x14ac:dyDescent="0.15">
      <c r="A96" s="1065">
        <v>45</v>
      </c>
      <c r="B96" s="1066" t="s">
        <v>5440</v>
      </c>
      <c r="C96" s="962" t="s">
        <v>5586</v>
      </c>
      <c r="D96" s="393" t="s">
        <v>2551</v>
      </c>
      <c r="E96" s="1067" t="s">
        <v>2737</v>
      </c>
      <c r="F96" s="312">
        <v>169.5</v>
      </c>
      <c r="G96" s="312" t="s">
        <v>2569</v>
      </c>
      <c r="H96" s="963">
        <v>42790</v>
      </c>
      <c r="I96" s="1069" t="s">
        <v>5441</v>
      </c>
      <c r="J96" s="181" t="s">
        <v>5442</v>
      </c>
      <c r="K96" s="409" t="s">
        <v>496</v>
      </c>
      <c r="L96" s="410"/>
      <c r="M96" s="409" t="s">
        <v>496</v>
      </c>
      <c r="N96" s="410"/>
      <c r="O96" s="411" t="s">
        <v>496</v>
      </c>
      <c r="P96" s="411"/>
      <c r="Q96" s="411"/>
      <c r="R96" s="411"/>
      <c r="S96" s="277"/>
    </row>
    <row r="97" spans="1:19" s="283" customFormat="1" ht="18.75" x14ac:dyDescent="0.15">
      <c r="A97" s="1065"/>
      <c r="B97" s="1066"/>
      <c r="C97" s="962"/>
      <c r="D97" s="393" t="s">
        <v>2554</v>
      </c>
      <c r="E97" s="1067"/>
      <c r="F97" s="312">
        <v>169.5</v>
      </c>
      <c r="G97" s="312" t="s">
        <v>2569</v>
      </c>
      <c r="H97" s="963"/>
      <c r="I97" s="1069"/>
      <c r="J97" s="181" t="s">
        <v>5443</v>
      </c>
      <c r="K97" s="409" t="s">
        <v>496</v>
      </c>
      <c r="L97" s="410"/>
      <c r="M97" s="409" t="s">
        <v>496</v>
      </c>
      <c r="N97" s="410"/>
      <c r="O97" s="411" t="s">
        <v>496</v>
      </c>
      <c r="P97" s="411"/>
      <c r="Q97" s="411"/>
      <c r="R97" s="411"/>
      <c r="S97" s="277"/>
    </row>
    <row r="98" spans="1:19" s="283" customFormat="1" ht="33.75" x14ac:dyDescent="0.15">
      <c r="A98" s="421">
        <v>46</v>
      </c>
      <c r="B98" s="183" t="s">
        <v>5587</v>
      </c>
      <c r="C98" s="393" t="s">
        <v>5588</v>
      </c>
      <c r="D98" s="393" t="s">
        <v>2854</v>
      </c>
      <c r="E98" s="393" t="s">
        <v>5589</v>
      </c>
      <c r="F98" s="312">
        <v>40000</v>
      </c>
      <c r="G98" s="312" t="s">
        <v>2847</v>
      </c>
      <c r="H98" s="394">
        <v>42874</v>
      </c>
      <c r="I98" s="415" t="s">
        <v>5590</v>
      </c>
      <c r="J98" s="181" t="s">
        <v>5591</v>
      </c>
      <c r="K98" s="409" t="s">
        <v>496</v>
      </c>
      <c r="L98" s="410"/>
      <c r="M98" s="409" t="s">
        <v>496</v>
      </c>
      <c r="N98" s="410"/>
      <c r="O98" s="411" t="s">
        <v>496</v>
      </c>
      <c r="P98" s="411"/>
      <c r="Q98" s="411"/>
      <c r="R98" s="411"/>
      <c r="S98" s="277"/>
    </row>
    <row r="99" spans="1:19" s="283" customFormat="1" ht="24.75" customHeight="1" x14ac:dyDescent="0.15">
      <c r="A99" s="1065">
        <v>47</v>
      </c>
      <c r="B99" s="1066" t="s">
        <v>5444</v>
      </c>
      <c r="C99" s="962" t="s">
        <v>5592</v>
      </c>
      <c r="D99" s="393" t="s">
        <v>75</v>
      </c>
      <c r="E99" s="962" t="s">
        <v>5376</v>
      </c>
      <c r="F99" s="312">
        <v>1491.12</v>
      </c>
      <c r="G99" s="312" t="s">
        <v>2703</v>
      </c>
      <c r="H99" s="963">
        <v>42800</v>
      </c>
      <c r="I99" s="415" t="s">
        <v>5445</v>
      </c>
      <c r="J99" s="181" t="s">
        <v>5446</v>
      </c>
      <c r="K99" s="409" t="s">
        <v>496</v>
      </c>
      <c r="L99" s="410"/>
      <c r="M99" s="409" t="s">
        <v>496</v>
      </c>
      <c r="N99" s="410"/>
      <c r="O99" s="411" t="s">
        <v>496</v>
      </c>
      <c r="P99" s="411"/>
      <c r="Q99" s="411"/>
      <c r="R99" s="411"/>
      <c r="S99" s="277"/>
    </row>
    <row r="100" spans="1:19" s="283" customFormat="1" ht="24" customHeight="1" x14ac:dyDescent="0.15">
      <c r="A100" s="1065"/>
      <c r="B100" s="1066"/>
      <c r="C100" s="962"/>
      <c r="D100" s="393" t="s">
        <v>3451</v>
      </c>
      <c r="E100" s="962"/>
      <c r="F100" s="312">
        <v>2466.79</v>
      </c>
      <c r="G100" s="312" t="s">
        <v>2703</v>
      </c>
      <c r="H100" s="963"/>
      <c r="I100" s="415" t="s">
        <v>5447</v>
      </c>
      <c r="J100" s="181" t="s">
        <v>5448</v>
      </c>
      <c r="K100" s="409" t="s">
        <v>496</v>
      </c>
      <c r="L100" s="410"/>
      <c r="M100" s="409" t="s">
        <v>496</v>
      </c>
      <c r="N100" s="410"/>
      <c r="O100" s="411" t="s">
        <v>496</v>
      </c>
      <c r="P100" s="411"/>
      <c r="Q100" s="411"/>
      <c r="R100" s="411"/>
      <c r="S100" s="277"/>
    </row>
    <row r="101" spans="1:19" s="283" customFormat="1" ht="33.75" customHeight="1" x14ac:dyDescent="0.15">
      <c r="A101" s="421">
        <v>48</v>
      </c>
      <c r="B101" s="183" t="s">
        <v>5449</v>
      </c>
      <c r="C101" s="393" t="s">
        <v>5593</v>
      </c>
      <c r="D101" s="393" t="s">
        <v>5497</v>
      </c>
      <c r="E101" s="393" t="s">
        <v>5450</v>
      </c>
      <c r="F101" s="312">
        <v>1650</v>
      </c>
      <c r="G101" s="312" t="s">
        <v>2703</v>
      </c>
      <c r="H101" s="394">
        <v>42802</v>
      </c>
      <c r="I101" s="415" t="s">
        <v>5451</v>
      </c>
      <c r="J101" s="181" t="s">
        <v>5452</v>
      </c>
      <c r="K101" s="409" t="s">
        <v>496</v>
      </c>
      <c r="L101" s="410"/>
      <c r="M101" s="409" t="s">
        <v>496</v>
      </c>
      <c r="N101" s="410"/>
      <c r="O101" s="411"/>
      <c r="P101" s="411"/>
      <c r="Q101" s="411" t="s">
        <v>496</v>
      </c>
      <c r="R101" s="411"/>
      <c r="S101" s="277"/>
    </row>
    <row r="102" spans="1:19" s="283" customFormat="1" ht="18.75" x14ac:dyDescent="0.15">
      <c r="A102" s="1065">
        <v>49</v>
      </c>
      <c r="B102" s="1066" t="s">
        <v>5594</v>
      </c>
      <c r="C102" s="962" t="s">
        <v>5595</v>
      </c>
      <c r="D102" s="417" t="s">
        <v>5596</v>
      </c>
      <c r="E102" s="962" t="s">
        <v>5597</v>
      </c>
      <c r="F102" s="312">
        <v>490</v>
      </c>
      <c r="G102" s="312" t="s">
        <v>2827</v>
      </c>
      <c r="H102" s="963">
        <v>42849</v>
      </c>
      <c r="I102" s="963" t="s">
        <v>5451</v>
      </c>
      <c r="J102" s="181" t="s">
        <v>5598</v>
      </c>
      <c r="K102" s="409" t="s">
        <v>496</v>
      </c>
      <c r="L102" s="410"/>
      <c r="M102" s="409" t="s">
        <v>496</v>
      </c>
      <c r="N102" s="410"/>
      <c r="O102" s="411" t="s">
        <v>496</v>
      </c>
      <c r="P102" s="411"/>
      <c r="Q102" s="411"/>
      <c r="R102" s="411"/>
      <c r="S102" s="277"/>
    </row>
    <row r="103" spans="1:19" s="283" customFormat="1" ht="18.75" x14ac:dyDescent="0.15">
      <c r="A103" s="1065"/>
      <c r="B103" s="1066"/>
      <c r="C103" s="962"/>
      <c r="D103" s="417" t="s">
        <v>5599</v>
      </c>
      <c r="E103" s="962"/>
      <c r="F103" s="312">
        <v>250</v>
      </c>
      <c r="G103" s="312" t="s">
        <v>2827</v>
      </c>
      <c r="H103" s="963"/>
      <c r="I103" s="963"/>
      <c r="J103" s="181" t="s">
        <v>5600</v>
      </c>
      <c r="K103" s="409" t="s">
        <v>496</v>
      </c>
      <c r="L103" s="410"/>
      <c r="M103" s="409" t="s">
        <v>496</v>
      </c>
      <c r="N103" s="410"/>
      <c r="O103" s="411" t="s">
        <v>496</v>
      </c>
      <c r="P103" s="411"/>
      <c r="Q103" s="411"/>
      <c r="R103" s="411"/>
      <c r="S103" s="277"/>
    </row>
    <row r="104" spans="1:19" s="283" customFormat="1" ht="18.75" x14ac:dyDescent="0.15">
      <c r="A104" s="1065"/>
      <c r="B104" s="1066"/>
      <c r="C104" s="962"/>
      <c r="D104" s="417" t="s">
        <v>5601</v>
      </c>
      <c r="E104" s="962"/>
      <c r="F104" s="312">
        <v>250</v>
      </c>
      <c r="G104" s="312" t="s">
        <v>2827</v>
      </c>
      <c r="H104" s="963"/>
      <c r="I104" s="963"/>
      <c r="J104" s="181" t="s">
        <v>5602</v>
      </c>
      <c r="K104" s="409" t="s">
        <v>496</v>
      </c>
      <c r="L104" s="410"/>
      <c r="M104" s="409" t="s">
        <v>496</v>
      </c>
      <c r="N104" s="410"/>
      <c r="O104" s="411" t="s">
        <v>496</v>
      </c>
      <c r="P104" s="411"/>
      <c r="Q104" s="411"/>
      <c r="R104" s="411"/>
      <c r="S104" s="277"/>
    </row>
    <row r="105" spans="1:19" s="283" customFormat="1" ht="18.75" x14ac:dyDescent="0.15">
      <c r="A105" s="1065"/>
      <c r="B105" s="1066"/>
      <c r="C105" s="962"/>
      <c r="D105" s="417" t="s">
        <v>5603</v>
      </c>
      <c r="E105" s="962"/>
      <c r="F105" s="312">
        <v>1830.5</v>
      </c>
      <c r="G105" s="312" t="s">
        <v>2827</v>
      </c>
      <c r="H105" s="963"/>
      <c r="I105" s="963"/>
      <c r="J105" s="181" t="s">
        <v>5604</v>
      </c>
      <c r="K105" s="409" t="s">
        <v>496</v>
      </c>
      <c r="L105" s="410"/>
      <c r="M105" s="409" t="s">
        <v>496</v>
      </c>
      <c r="N105" s="410"/>
      <c r="O105" s="411" t="s">
        <v>496</v>
      </c>
      <c r="P105" s="411"/>
      <c r="Q105" s="411"/>
      <c r="R105" s="411"/>
      <c r="S105" s="277"/>
    </row>
    <row r="106" spans="1:19" s="283" customFormat="1" ht="33.75" customHeight="1" x14ac:dyDescent="0.15">
      <c r="A106" s="1065">
        <v>50</v>
      </c>
      <c r="B106" s="1066" t="s">
        <v>5605</v>
      </c>
      <c r="C106" s="962" t="s">
        <v>5606</v>
      </c>
      <c r="D106" s="393" t="s">
        <v>5285</v>
      </c>
      <c r="E106" s="962" t="s">
        <v>5607</v>
      </c>
      <c r="F106" s="312">
        <f>17999.1+1810+1200</f>
        <v>21009.1</v>
      </c>
      <c r="G106" s="312" t="s">
        <v>2847</v>
      </c>
      <c r="H106" s="394">
        <v>42863</v>
      </c>
      <c r="I106" s="415" t="s">
        <v>5608</v>
      </c>
      <c r="J106" s="181" t="s">
        <v>5609</v>
      </c>
      <c r="K106" s="409" t="s">
        <v>496</v>
      </c>
      <c r="L106" s="410"/>
      <c r="M106" s="409" t="s">
        <v>496</v>
      </c>
      <c r="N106" s="410"/>
      <c r="O106" s="411" t="s">
        <v>496</v>
      </c>
      <c r="P106" s="411"/>
      <c r="Q106" s="411"/>
      <c r="R106" s="411"/>
      <c r="S106" s="373"/>
    </row>
    <row r="107" spans="1:19" s="283" customFormat="1" ht="33.75" customHeight="1" x14ac:dyDescent="0.15">
      <c r="A107" s="1065"/>
      <c r="B107" s="1066"/>
      <c r="C107" s="962"/>
      <c r="D107" s="393" t="s">
        <v>5610</v>
      </c>
      <c r="E107" s="962"/>
      <c r="F107" s="312">
        <f>2542.5+600+500</f>
        <v>3642.5</v>
      </c>
      <c r="G107" s="312" t="s">
        <v>2847</v>
      </c>
      <c r="H107" s="394">
        <v>42863</v>
      </c>
      <c r="I107" s="415" t="s">
        <v>5608</v>
      </c>
      <c r="J107" s="181" t="s">
        <v>5611</v>
      </c>
      <c r="K107" s="849" t="s">
        <v>496</v>
      </c>
      <c r="L107" s="599"/>
      <c r="M107" s="849" t="s">
        <v>496</v>
      </c>
      <c r="N107" s="599"/>
      <c r="O107" s="849"/>
      <c r="P107" s="849"/>
      <c r="Q107" s="849" t="s">
        <v>496</v>
      </c>
      <c r="R107" s="849"/>
      <c r="S107" s="373"/>
    </row>
    <row r="108" spans="1:19" s="283" customFormat="1" ht="18.75" x14ac:dyDescent="0.15">
      <c r="A108" s="1065">
        <v>51</v>
      </c>
      <c r="B108" s="1066" t="s">
        <v>5612</v>
      </c>
      <c r="C108" s="962" t="s">
        <v>5613</v>
      </c>
      <c r="D108" s="393" t="s">
        <v>2695</v>
      </c>
      <c r="E108" s="962" t="s">
        <v>5614</v>
      </c>
      <c r="F108" s="312">
        <v>284.45999999999998</v>
      </c>
      <c r="G108" s="312" t="s">
        <v>2827</v>
      </c>
      <c r="H108" s="394">
        <v>42843</v>
      </c>
      <c r="I108" s="415" t="s">
        <v>5615</v>
      </c>
      <c r="J108" s="181" t="s">
        <v>5616</v>
      </c>
      <c r="K108" s="409" t="s">
        <v>496</v>
      </c>
      <c r="L108" s="410"/>
      <c r="M108" s="409" t="s">
        <v>496</v>
      </c>
      <c r="N108" s="410"/>
      <c r="O108" s="411"/>
      <c r="P108" s="411"/>
      <c r="Q108" s="411" t="s">
        <v>496</v>
      </c>
      <c r="R108" s="411"/>
      <c r="S108" s="277"/>
    </row>
    <row r="109" spans="1:19" s="283" customFormat="1" ht="18.75" x14ac:dyDescent="0.15">
      <c r="A109" s="1065"/>
      <c r="B109" s="1066"/>
      <c r="C109" s="962"/>
      <c r="D109" s="393" t="s">
        <v>5617</v>
      </c>
      <c r="E109" s="962"/>
      <c r="F109" s="312">
        <v>122.02</v>
      </c>
      <c r="G109" s="312" t="s">
        <v>2827</v>
      </c>
      <c r="H109" s="394">
        <v>42843</v>
      </c>
      <c r="I109" s="415" t="s">
        <v>5618</v>
      </c>
      <c r="J109" s="181" t="s">
        <v>5619</v>
      </c>
      <c r="K109" s="409" t="s">
        <v>496</v>
      </c>
      <c r="L109" s="410"/>
      <c r="M109" s="409" t="s">
        <v>496</v>
      </c>
      <c r="N109" s="410"/>
      <c r="O109" s="411"/>
      <c r="P109" s="411"/>
      <c r="Q109" s="411" t="s">
        <v>496</v>
      </c>
      <c r="R109" s="411"/>
      <c r="S109" s="277"/>
    </row>
    <row r="110" spans="1:19" s="283" customFormat="1" ht="18.75" x14ac:dyDescent="0.15">
      <c r="A110" s="1065"/>
      <c r="B110" s="1066"/>
      <c r="C110" s="962"/>
      <c r="D110" s="393" t="s">
        <v>5457</v>
      </c>
      <c r="E110" s="962"/>
      <c r="F110" s="312">
        <v>619.5</v>
      </c>
      <c r="G110" s="312" t="s">
        <v>2827</v>
      </c>
      <c r="H110" s="394">
        <v>42843</v>
      </c>
      <c r="I110" s="415" t="s">
        <v>5620</v>
      </c>
      <c r="J110" s="181" t="s">
        <v>5621</v>
      </c>
      <c r="K110" s="409" t="s">
        <v>496</v>
      </c>
      <c r="L110" s="410"/>
      <c r="M110" s="409" t="s">
        <v>496</v>
      </c>
      <c r="N110" s="410"/>
      <c r="O110" s="411"/>
      <c r="P110" s="411"/>
      <c r="Q110" s="411" t="s">
        <v>496</v>
      </c>
      <c r="R110" s="411"/>
      <c r="S110" s="277"/>
    </row>
    <row r="111" spans="1:19" s="283" customFormat="1" ht="28.5" customHeight="1" x14ac:dyDescent="0.15">
      <c r="A111" s="1065">
        <v>52</v>
      </c>
      <c r="B111" s="1066" t="s">
        <v>5453</v>
      </c>
      <c r="C111" s="962" t="s">
        <v>5622</v>
      </c>
      <c r="D111" s="393" t="s">
        <v>3823</v>
      </c>
      <c r="E111" s="962" t="s">
        <v>5454</v>
      </c>
      <c r="F111" s="312">
        <v>1499.75</v>
      </c>
      <c r="G111" s="312" t="s">
        <v>2703</v>
      </c>
      <c r="H111" s="394">
        <v>42817</v>
      </c>
      <c r="I111" s="415" t="s">
        <v>5455</v>
      </c>
      <c r="J111" s="181" t="s">
        <v>5456</v>
      </c>
      <c r="K111" s="409" t="s">
        <v>496</v>
      </c>
      <c r="L111" s="410"/>
      <c r="M111" s="409" t="s">
        <v>496</v>
      </c>
      <c r="N111" s="410"/>
      <c r="O111" s="411" t="s">
        <v>496</v>
      </c>
      <c r="P111" s="411"/>
      <c r="Q111" s="411"/>
      <c r="R111" s="411"/>
      <c r="S111" s="277"/>
    </row>
    <row r="112" spans="1:19" s="283" customFormat="1" ht="26.25" customHeight="1" x14ac:dyDescent="0.15">
      <c r="A112" s="1065"/>
      <c r="B112" s="1066"/>
      <c r="C112" s="962"/>
      <c r="D112" s="393" t="s">
        <v>5457</v>
      </c>
      <c r="E112" s="962"/>
      <c r="F112" s="312">
        <v>500</v>
      </c>
      <c r="G112" s="312" t="s">
        <v>2703</v>
      </c>
      <c r="H112" s="394">
        <v>42817</v>
      </c>
      <c r="I112" s="415" t="s">
        <v>5458</v>
      </c>
      <c r="J112" s="181" t="s">
        <v>5459</v>
      </c>
      <c r="K112" s="409" t="s">
        <v>496</v>
      </c>
      <c r="L112" s="410"/>
      <c r="M112" s="409" t="s">
        <v>496</v>
      </c>
      <c r="N112" s="410"/>
      <c r="O112" s="411" t="s">
        <v>496</v>
      </c>
      <c r="P112" s="411"/>
      <c r="Q112" s="411"/>
      <c r="R112" s="411"/>
      <c r="S112" s="277"/>
    </row>
    <row r="113" spans="1:19" s="283" customFormat="1" ht="36" customHeight="1" x14ac:dyDescent="0.15">
      <c r="A113" s="421">
        <v>53</v>
      </c>
      <c r="B113" s="183" t="s">
        <v>5460</v>
      </c>
      <c r="C113" s="393" t="s">
        <v>6068</v>
      </c>
      <c r="D113" s="393" t="s">
        <v>5461</v>
      </c>
      <c r="E113" s="393" t="s">
        <v>5623</v>
      </c>
      <c r="F113" s="312">
        <v>5000</v>
      </c>
      <c r="G113" s="312" t="s">
        <v>2703</v>
      </c>
      <c r="H113" s="394">
        <v>42810</v>
      </c>
      <c r="I113" s="415" t="s">
        <v>5462</v>
      </c>
      <c r="J113" s="181" t="s">
        <v>5463</v>
      </c>
      <c r="K113" s="409" t="s">
        <v>496</v>
      </c>
      <c r="L113" s="410"/>
      <c r="M113" s="409" t="s">
        <v>496</v>
      </c>
      <c r="N113" s="410"/>
      <c r="O113" s="411" t="s">
        <v>496</v>
      </c>
      <c r="P113" s="411"/>
      <c r="Q113" s="411"/>
      <c r="R113" s="411"/>
      <c r="S113" s="373"/>
    </row>
    <row r="114" spans="1:19" s="283" customFormat="1" ht="33.75" x14ac:dyDescent="0.15">
      <c r="A114" s="421">
        <v>54</v>
      </c>
      <c r="B114" s="183" t="s">
        <v>5464</v>
      </c>
      <c r="C114" s="393" t="s">
        <v>6069</v>
      </c>
      <c r="D114" s="393" t="s">
        <v>5371</v>
      </c>
      <c r="E114" s="393" t="s">
        <v>5465</v>
      </c>
      <c r="F114" s="312">
        <v>510</v>
      </c>
      <c r="G114" s="312" t="s">
        <v>2703</v>
      </c>
      <c r="H114" s="394">
        <v>42809</v>
      </c>
      <c r="I114" s="415" t="s">
        <v>5466</v>
      </c>
      <c r="J114" s="181" t="s">
        <v>5467</v>
      </c>
      <c r="K114" s="409" t="s">
        <v>496</v>
      </c>
      <c r="L114" s="410"/>
      <c r="M114" s="409" t="s">
        <v>496</v>
      </c>
      <c r="N114" s="410"/>
      <c r="O114" s="411" t="s">
        <v>496</v>
      </c>
      <c r="P114" s="411"/>
      <c r="Q114" s="411"/>
      <c r="R114" s="411"/>
      <c r="S114" s="277"/>
    </row>
    <row r="115" spans="1:19" s="283" customFormat="1" ht="56.25" x14ac:dyDescent="0.15">
      <c r="A115" s="421">
        <v>55</v>
      </c>
      <c r="B115" s="183" t="s">
        <v>5468</v>
      </c>
      <c r="C115" s="393" t="s">
        <v>5624</v>
      </c>
      <c r="D115" s="393" t="s">
        <v>5457</v>
      </c>
      <c r="E115" s="393" t="s">
        <v>5498</v>
      </c>
      <c r="F115" s="312">
        <v>600</v>
      </c>
      <c r="G115" s="312" t="s">
        <v>2703</v>
      </c>
      <c r="H115" s="394">
        <v>42811</v>
      </c>
      <c r="I115" s="415" t="s">
        <v>5469</v>
      </c>
      <c r="J115" s="181" t="s">
        <v>5470</v>
      </c>
      <c r="K115" s="409" t="s">
        <v>496</v>
      </c>
      <c r="L115" s="410"/>
      <c r="M115" s="409" t="s">
        <v>496</v>
      </c>
      <c r="N115" s="410"/>
      <c r="O115" s="411"/>
      <c r="P115" s="411"/>
      <c r="Q115" s="411" t="s">
        <v>496</v>
      </c>
      <c r="R115" s="411"/>
      <c r="S115" s="277"/>
    </row>
    <row r="116" spans="1:19" s="283" customFormat="1" ht="18.75" x14ac:dyDescent="0.15">
      <c r="A116" s="1065">
        <v>56</v>
      </c>
      <c r="B116" s="1066" t="s">
        <v>5471</v>
      </c>
      <c r="C116" s="962" t="s">
        <v>5625</v>
      </c>
      <c r="D116" s="393" t="s">
        <v>5472</v>
      </c>
      <c r="E116" s="962" t="s">
        <v>5499</v>
      </c>
      <c r="F116" s="312">
        <v>759.3</v>
      </c>
      <c r="G116" s="312" t="s">
        <v>2703</v>
      </c>
      <c r="H116" s="963">
        <v>42816</v>
      </c>
      <c r="I116" s="1069" t="s">
        <v>5473</v>
      </c>
      <c r="J116" s="181" t="s">
        <v>5474</v>
      </c>
      <c r="K116" s="409" t="s">
        <v>496</v>
      </c>
      <c r="L116" s="410"/>
      <c r="M116" s="409" t="s">
        <v>496</v>
      </c>
      <c r="N116" s="410"/>
      <c r="O116" s="411" t="s">
        <v>496</v>
      </c>
      <c r="P116" s="411"/>
      <c r="Q116" s="411"/>
      <c r="R116" s="411"/>
      <c r="S116" s="277"/>
    </row>
    <row r="117" spans="1:19" s="283" customFormat="1" ht="18.75" x14ac:dyDescent="0.15">
      <c r="A117" s="1065"/>
      <c r="B117" s="1066"/>
      <c r="C117" s="962"/>
      <c r="D117" s="393" t="s">
        <v>5475</v>
      </c>
      <c r="E117" s="962"/>
      <c r="F117" s="312">
        <v>664.5</v>
      </c>
      <c r="G117" s="312" t="s">
        <v>2703</v>
      </c>
      <c r="H117" s="963"/>
      <c r="I117" s="1069"/>
      <c r="J117" s="181" t="s">
        <v>5476</v>
      </c>
      <c r="K117" s="409" t="s">
        <v>496</v>
      </c>
      <c r="L117" s="410"/>
      <c r="M117" s="409" t="s">
        <v>496</v>
      </c>
      <c r="N117" s="410"/>
      <c r="O117" s="411" t="s">
        <v>496</v>
      </c>
      <c r="P117" s="411"/>
      <c r="Q117" s="411"/>
      <c r="R117" s="411"/>
      <c r="S117" s="277"/>
    </row>
    <row r="118" spans="1:19" s="283" customFormat="1" ht="22.5" x14ac:dyDescent="0.15">
      <c r="A118" s="1065"/>
      <c r="B118" s="1066"/>
      <c r="C118" s="962"/>
      <c r="D118" s="393" t="s">
        <v>5477</v>
      </c>
      <c r="E118" s="962"/>
      <c r="F118" s="312">
        <v>341.1</v>
      </c>
      <c r="G118" s="312" t="s">
        <v>2703</v>
      </c>
      <c r="H118" s="963"/>
      <c r="I118" s="1069"/>
      <c r="J118" s="181" t="s">
        <v>5478</v>
      </c>
      <c r="K118" s="409" t="s">
        <v>496</v>
      </c>
      <c r="L118" s="410"/>
      <c r="M118" s="409" t="s">
        <v>496</v>
      </c>
      <c r="N118" s="410"/>
      <c r="O118" s="411" t="s">
        <v>496</v>
      </c>
      <c r="P118" s="411"/>
      <c r="Q118" s="411"/>
      <c r="R118" s="411"/>
      <c r="S118" s="277"/>
    </row>
    <row r="119" spans="1:19" s="283" customFormat="1" ht="18.75" x14ac:dyDescent="0.15">
      <c r="A119" s="1065"/>
      <c r="B119" s="1066"/>
      <c r="C119" s="962"/>
      <c r="D119" s="393" t="s">
        <v>5479</v>
      </c>
      <c r="E119" s="962"/>
      <c r="F119" s="312">
        <v>542.4</v>
      </c>
      <c r="G119" s="312" t="s">
        <v>2703</v>
      </c>
      <c r="H119" s="963"/>
      <c r="I119" s="1069"/>
      <c r="J119" s="181" t="s">
        <v>5480</v>
      </c>
      <c r="K119" s="409" t="s">
        <v>496</v>
      </c>
      <c r="L119" s="410"/>
      <c r="M119" s="409" t="s">
        <v>496</v>
      </c>
      <c r="N119" s="410"/>
      <c r="O119" s="411" t="s">
        <v>496</v>
      </c>
      <c r="P119" s="411"/>
      <c r="Q119" s="411"/>
      <c r="R119" s="411"/>
      <c r="S119" s="277"/>
    </row>
    <row r="120" spans="1:19" s="283" customFormat="1" ht="22.5" x14ac:dyDescent="0.15">
      <c r="A120" s="1065"/>
      <c r="B120" s="1066"/>
      <c r="C120" s="962"/>
      <c r="D120" s="393" t="s">
        <v>5481</v>
      </c>
      <c r="E120" s="962"/>
      <c r="F120" s="312">
        <v>588</v>
      </c>
      <c r="G120" s="312" t="s">
        <v>2703</v>
      </c>
      <c r="H120" s="963"/>
      <c r="I120" s="1069"/>
      <c r="J120" s="181" t="s">
        <v>5482</v>
      </c>
      <c r="K120" s="409" t="s">
        <v>496</v>
      </c>
      <c r="L120" s="410"/>
      <c r="M120" s="409" t="s">
        <v>496</v>
      </c>
      <c r="N120" s="410"/>
      <c r="O120" s="411" t="s">
        <v>496</v>
      </c>
      <c r="P120" s="411"/>
      <c r="Q120" s="411"/>
      <c r="R120" s="411"/>
      <c r="S120" s="277"/>
    </row>
    <row r="121" spans="1:19" s="283" customFormat="1" ht="45.75" customHeight="1" x14ac:dyDescent="0.15">
      <c r="A121" s="421">
        <v>57</v>
      </c>
      <c r="B121" s="183" t="s">
        <v>5626</v>
      </c>
      <c r="C121" s="393" t="s">
        <v>5627</v>
      </c>
      <c r="D121" s="393" t="s">
        <v>3888</v>
      </c>
      <c r="E121" s="393" t="s">
        <v>5628</v>
      </c>
      <c r="F121" s="312">
        <v>5000</v>
      </c>
      <c r="G121" s="312" t="s">
        <v>2827</v>
      </c>
      <c r="H121" s="394">
        <v>42849</v>
      </c>
      <c r="I121" s="415" t="s">
        <v>5629</v>
      </c>
      <c r="J121" s="181" t="s">
        <v>5630</v>
      </c>
      <c r="K121" s="409" t="s">
        <v>496</v>
      </c>
      <c r="L121" s="410"/>
      <c r="M121" s="409" t="s">
        <v>496</v>
      </c>
      <c r="N121" s="410"/>
      <c r="O121" s="411" t="s">
        <v>496</v>
      </c>
      <c r="P121" s="411"/>
      <c r="Q121" s="411"/>
      <c r="R121" s="411"/>
      <c r="S121" s="373"/>
    </row>
    <row r="122" spans="1:19" s="283" customFormat="1" ht="22.5" x14ac:dyDescent="0.15">
      <c r="A122" s="421">
        <v>58</v>
      </c>
      <c r="B122" s="183" t="s">
        <v>5631</v>
      </c>
      <c r="C122" s="393" t="s">
        <v>5632</v>
      </c>
      <c r="D122" s="393" t="s">
        <v>12</v>
      </c>
      <c r="E122" s="393" t="s">
        <v>5633</v>
      </c>
      <c r="F122" s="312">
        <v>367.25</v>
      </c>
      <c r="G122" s="312" t="s">
        <v>2827</v>
      </c>
      <c r="H122" s="394">
        <v>42830</v>
      </c>
      <c r="I122" s="415" t="s">
        <v>5634</v>
      </c>
      <c r="J122" s="181" t="s">
        <v>5635</v>
      </c>
      <c r="K122" s="409" t="s">
        <v>496</v>
      </c>
      <c r="L122" s="410"/>
      <c r="M122" s="409" t="s">
        <v>496</v>
      </c>
      <c r="N122" s="410"/>
      <c r="O122" s="411" t="s">
        <v>496</v>
      </c>
      <c r="P122" s="411"/>
      <c r="Q122" s="411"/>
      <c r="R122" s="411"/>
      <c r="S122" s="277"/>
    </row>
    <row r="123" spans="1:19" s="283" customFormat="1" ht="24.75" customHeight="1" x14ac:dyDescent="0.15">
      <c r="A123" s="1065">
        <v>59</v>
      </c>
      <c r="B123" s="1066" t="s">
        <v>5483</v>
      </c>
      <c r="C123" s="962" t="s">
        <v>5636</v>
      </c>
      <c r="D123" s="393" t="s">
        <v>2554</v>
      </c>
      <c r="E123" s="962" t="s">
        <v>5484</v>
      </c>
      <c r="F123" s="312">
        <v>759.36</v>
      </c>
      <c r="G123" s="312" t="s">
        <v>2703</v>
      </c>
      <c r="H123" s="394">
        <v>42822</v>
      </c>
      <c r="I123" s="415" t="s">
        <v>5485</v>
      </c>
      <c r="J123" s="181" t="s">
        <v>5486</v>
      </c>
      <c r="K123" s="409" t="s">
        <v>496</v>
      </c>
      <c r="L123" s="410"/>
      <c r="M123" s="409" t="s">
        <v>496</v>
      </c>
      <c r="N123" s="410"/>
      <c r="O123" s="411" t="s">
        <v>496</v>
      </c>
      <c r="P123" s="411"/>
      <c r="Q123" s="411"/>
      <c r="R123" s="411"/>
      <c r="S123" s="277"/>
    </row>
    <row r="124" spans="1:19" s="283" customFormat="1" ht="31.5" customHeight="1" x14ac:dyDescent="0.15">
      <c r="A124" s="1065"/>
      <c r="B124" s="1066"/>
      <c r="C124" s="962"/>
      <c r="D124" s="393" t="s">
        <v>2551</v>
      </c>
      <c r="E124" s="962"/>
      <c r="F124" s="312">
        <v>759.36</v>
      </c>
      <c r="G124" s="312" t="s">
        <v>2703</v>
      </c>
      <c r="H124" s="394">
        <v>42822</v>
      </c>
      <c r="I124" s="415" t="s">
        <v>5485</v>
      </c>
      <c r="J124" s="181" t="s">
        <v>5487</v>
      </c>
      <c r="K124" s="409" t="s">
        <v>496</v>
      </c>
      <c r="L124" s="410"/>
      <c r="M124" s="409" t="s">
        <v>496</v>
      </c>
      <c r="N124" s="410"/>
      <c r="O124" s="411" t="s">
        <v>496</v>
      </c>
      <c r="P124" s="411"/>
      <c r="Q124" s="411"/>
      <c r="R124" s="411"/>
      <c r="S124" s="277"/>
    </row>
    <row r="125" spans="1:19" s="283" customFormat="1" ht="33.75" x14ac:dyDescent="0.15">
      <c r="A125" s="421">
        <v>60</v>
      </c>
      <c r="B125" s="401" t="s">
        <v>5637</v>
      </c>
      <c r="C125" s="393" t="s">
        <v>6070</v>
      </c>
      <c r="D125" s="393" t="s">
        <v>5638</v>
      </c>
      <c r="E125" s="393" t="s">
        <v>5639</v>
      </c>
      <c r="F125" s="312">
        <v>1052.2</v>
      </c>
      <c r="G125" s="312" t="s">
        <v>2827</v>
      </c>
      <c r="H125" s="394">
        <v>42821</v>
      </c>
      <c r="I125" s="415" t="s">
        <v>6120</v>
      </c>
      <c r="J125" s="181" t="s">
        <v>5640</v>
      </c>
      <c r="K125" s="409" t="s">
        <v>496</v>
      </c>
      <c r="L125" s="410"/>
      <c r="M125" s="409" t="s">
        <v>496</v>
      </c>
      <c r="N125" s="410"/>
      <c r="O125" s="411" t="s">
        <v>496</v>
      </c>
      <c r="P125" s="411"/>
      <c r="Q125" s="411"/>
      <c r="R125" s="411"/>
      <c r="S125" s="277"/>
    </row>
    <row r="126" spans="1:19" s="283" customFormat="1" ht="41.25" customHeight="1" x14ac:dyDescent="0.15">
      <c r="A126" s="421">
        <v>61</v>
      </c>
      <c r="B126" s="183" t="s">
        <v>5641</v>
      </c>
      <c r="C126" s="393" t="s">
        <v>5642</v>
      </c>
      <c r="D126" s="393" t="s">
        <v>5371</v>
      </c>
      <c r="E126" s="393" t="s">
        <v>5643</v>
      </c>
      <c r="F126" s="312">
        <v>300</v>
      </c>
      <c r="G126" s="312" t="s">
        <v>2827</v>
      </c>
      <c r="H126" s="394">
        <v>42830</v>
      </c>
      <c r="I126" s="415" t="s">
        <v>5466</v>
      </c>
      <c r="J126" s="181" t="s">
        <v>5644</v>
      </c>
      <c r="K126" s="409" t="s">
        <v>496</v>
      </c>
      <c r="L126" s="410"/>
      <c r="M126" s="409" t="s">
        <v>496</v>
      </c>
      <c r="N126" s="410"/>
      <c r="O126" s="411" t="s">
        <v>496</v>
      </c>
      <c r="P126" s="411"/>
      <c r="Q126" s="411"/>
      <c r="R126" s="411"/>
      <c r="S126" s="277"/>
    </row>
    <row r="127" spans="1:19" s="283" customFormat="1" ht="45" x14ac:dyDescent="0.15">
      <c r="A127" s="421">
        <v>62</v>
      </c>
      <c r="B127" s="183" t="s">
        <v>5645</v>
      </c>
      <c r="C127" s="393" t="s">
        <v>5646</v>
      </c>
      <c r="D127" s="393" t="s">
        <v>3465</v>
      </c>
      <c r="E127" s="393" t="s">
        <v>5647</v>
      </c>
      <c r="F127" s="312">
        <v>3200</v>
      </c>
      <c r="G127" s="312" t="s">
        <v>2827</v>
      </c>
      <c r="H127" s="394">
        <v>42852</v>
      </c>
      <c r="I127" s="415" t="s">
        <v>5648</v>
      </c>
      <c r="J127" s="181" t="s">
        <v>5649</v>
      </c>
      <c r="K127" s="409" t="s">
        <v>496</v>
      </c>
      <c r="L127" s="410"/>
      <c r="M127" s="409" t="s">
        <v>496</v>
      </c>
      <c r="N127" s="410"/>
      <c r="O127" s="411" t="s">
        <v>496</v>
      </c>
      <c r="P127" s="411"/>
      <c r="Q127" s="411"/>
      <c r="R127" s="411"/>
      <c r="S127" s="373"/>
    </row>
    <row r="128" spans="1:19" s="283" customFormat="1" ht="33.75" x14ac:dyDescent="0.15">
      <c r="A128" s="421">
        <v>63</v>
      </c>
      <c r="B128" s="183" t="s">
        <v>5650</v>
      </c>
      <c r="C128" s="393" t="s">
        <v>5651</v>
      </c>
      <c r="D128" s="393" t="s">
        <v>3465</v>
      </c>
      <c r="E128" s="393" t="s">
        <v>5652</v>
      </c>
      <c r="F128" s="312">
        <v>3000</v>
      </c>
      <c r="G128" s="312" t="s">
        <v>2827</v>
      </c>
      <c r="H128" s="394">
        <v>42849</v>
      </c>
      <c r="I128" s="415" t="s">
        <v>5648</v>
      </c>
      <c r="J128" s="181" t="s">
        <v>5653</v>
      </c>
      <c r="K128" s="409" t="s">
        <v>496</v>
      </c>
      <c r="L128" s="410"/>
      <c r="M128" s="409" t="s">
        <v>496</v>
      </c>
      <c r="N128" s="410"/>
      <c r="O128" s="411"/>
      <c r="P128" s="411"/>
      <c r="Q128" s="411" t="s">
        <v>496</v>
      </c>
      <c r="R128" s="411"/>
      <c r="S128" s="373"/>
    </row>
    <row r="129" spans="1:19" s="283" customFormat="1" ht="39.75" customHeight="1" x14ac:dyDescent="0.15">
      <c r="A129" s="1065">
        <v>64</v>
      </c>
      <c r="B129" s="183" t="s">
        <v>5654</v>
      </c>
      <c r="C129" s="962" t="s">
        <v>5655</v>
      </c>
      <c r="D129" s="962" t="s">
        <v>5395</v>
      </c>
      <c r="E129" s="962" t="s">
        <v>5656</v>
      </c>
      <c r="F129" s="312">
        <v>425.5</v>
      </c>
      <c r="G129" s="312" t="s">
        <v>2847</v>
      </c>
      <c r="H129" s="394">
        <v>42879</v>
      </c>
      <c r="I129" s="1069" t="s">
        <v>5657</v>
      </c>
      <c r="J129" s="177" t="s">
        <v>5658</v>
      </c>
      <c r="K129" s="409" t="s">
        <v>496</v>
      </c>
      <c r="L129" s="410"/>
      <c r="M129" s="409" t="s">
        <v>496</v>
      </c>
      <c r="N129" s="410"/>
      <c r="O129" s="411" t="s">
        <v>496</v>
      </c>
      <c r="P129" s="411"/>
      <c r="Q129" s="411"/>
      <c r="R129" s="411"/>
      <c r="S129" s="277"/>
    </row>
    <row r="130" spans="1:19" s="283" customFormat="1" ht="31.5" customHeight="1" x14ac:dyDescent="0.15">
      <c r="A130" s="1065"/>
      <c r="B130" s="401" t="s">
        <v>5773</v>
      </c>
      <c r="C130" s="962"/>
      <c r="D130" s="962"/>
      <c r="E130" s="962"/>
      <c r="F130" s="312">
        <v>18.5</v>
      </c>
      <c r="G130" s="312" t="s">
        <v>2944</v>
      </c>
      <c r="H130" s="394">
        <v>42964</v>
      </c>
      <c r="I130" s="1069"/>
      <c r="J130" s="177" t="s">
        <v>6071</v>
      </c>
      <c r="K130" s="409" t="s">
        <v>496</v>
      </c>
      <c r="L130" s="410"/>
      <c r="M130" s="409" t="s">
        <v>496</v>
      </c>
      <c r="N130" s="410"/>
      <c r="O130" s="411" t="s">
        <v>496</v>
      </c>
      <c r="P130" s="411"/>
      <c r="Q130" s="411"/>
      <c r="R130" s="411"/>
      <c r="S130" s="277"/>
    </row>
    <row r="131" spans="1:19" s="283" customFormat="1" ht="33.75" x14ac:dyDescent="0.15">
      <c r="A131" s="421">
        <v>65</v>
      </c>
      <c r="B131" s="183" t="s">
        <v>5659</v>
      </c>
      <c r="C131" s="393" t="s">
        <v>5660</v>
      </c>
      <c r="D131" s="393" t="s">
        <v>5661</v>
      </c>
      <c r="E131" s="393" t="s">
        <v>5662</v>
      </c>
      <c r="F131" s="312">
        <v>250</v>
      </c>
      <c r="G131" s="312" t="s">
        <v>2847</v>
      </c>
      <c r="H131" s="394">
        <v>42858</v>
      </c>
      <c r="I131" s="415" t="s">
        <v>5663</v>
      </c>
      <c r="J131" s="181" t="s">
        <v>5664</v>
      </c>
      <c r="K131" s="409" t="s">
        <v>496</v>
      </c>
      <c r="L131" s="410"/>
      <c r="M131" s="409" t="s">
        <v>496</v>
      </c>
      <c r="N131" s="410"/>
      <c r="O131" s="411" t="s">
        <v>496</v>
      </c>
      <c r="P131" s="411"/>
      <c r="Q131" s="411"/>
      <c r="R131" s="411"/>
      <c r="S131" s="277"/>
    </row>
    <row r="132" spans="1:19" s="283" customFormat="1" ht="33.75" x14ac:dyDescent="0.15">
      <c r="A132" s="421">
        <v>66</v>
      </c>
      <c r="B132" s="183" t="s">
        <v>5665</v>
      </c>
      <c r="C132" s="393" t="s">
        <v>5666</v>
      </c>
      <c r="D132" s="393" t="s">
        <v>5667</v>
      </c>
      <c r="E132" s="393" t="s">
        <v>5668</v>
      </c>
      <c r="F132" s="312">
        <v>1000</v>
      </c>
      <c r="G132" s="312" t="s">
        <v>2827</v>
      </c>
      <c r="H132" s="394">
        <v>42849</v>
      </c>
      <c r="I132" s="415" t="s">
        <v>5669</v>
      </c>
      <c r="J132" s="181" t="s">
        <v>5670</v>
      </c>
      <c r="K132" s="409" t="s">
        <v>496</v>
      </c>
      <c r="L132" s="410"/>
      <c r="M132" s="409" t="s">
        <v>496</v>
      </c>
      <c r="N132" s="410"/>
      <c r="O132" s="411"/>
      <c r="P132" s="411"/>
      <c r="Q132" s="411"/>
      <c r="R132" s="411" t="s">
        <v>496</v>
      </c>
      <c r="S132" s="277"/>
    </row>
    <row r="133" spans="1:19" s="283" customFormat="1" ht="33.75" customHeight="1" x14ac:dyDescent="0.15">
      <c r="A133" s="421">
        <v>67</v>
      </c>
      <c r="B133" s="183" t="s">
        <v>5671</v>
      </c>
      <c r="C133" s="393" t="s">
        <v>5672</v>
      </c>
      <c r="D133" s="393" t="s">
        <v>4032</v>
      </c>
      <c r="E133" s="393" t="s">
        <v>5673</v>
      </c>
      <c r="F133" s="312">
        <v>2437.5</v>
      </c>
      <c r="G133" s="312" t="s">
        <v>2847</v>
      </c>
      <c r="H133" s="394">
        <v>42871</v>
      </c>
      <c r="I133" s="415" t="s">
        <v>3786</v>
      </c>
      <c r="J133" s="181" t="s">
        <v>5674</v>
      </c>
      <c r="K133" s="409" t="s">
        <v>496</v>
      </c>
      <c r="L133" s="410"/>
      <c r="M133" s="409" t="s">
        <v>496</v>
      </c>
      <c r="N133" s="410"/>
      <c r="O133" s="411" t="s">
        <v>496</v>
      </c>
      <c r="P133" s="411"/>
      <c r="Q133" s="411"/>
      <c r="R133" s="411"/>
      <c r="S133" s="277"/>
    </row>
    <row r="134" spans="1:19" s="283" customFormat="1" ht="56.25" x14ac:dyDescent="0.15">
      <c r="A134" s="421">
        <v>68</v>
      </c>
      <c r="B134" s="183" t="s">
        <v>5675</v>
      </c>
      <c r="C134" s="393" t="s">
        <v>5676</v>
      </c>
      <c r="D134" s="393" t="s">
        <v>2976</v>
      </c>
      <c r="E134" s="393" t="s">
        <v>5677</v>
      </c>
      <c r="F134" s="312">
        <v>28810</v>
      </c>
      <c r="G134" s="312" t="s">
        <v>2657</v>
      </c>
      <c r="H134" s="394">
        <v>42909</v>
      </c>
      <c r="I134" s="415" t="s">
        <v>5774</v>
      </c>
      <c r="J134" s="177" t="s">
        <v>5678</v>
      </c>
      <c r="K134" s="409" t="s">
        <v>496</v>
      </c>
      <c r="L134" s="410"/>
      <c r="M134" s="409" t="s">
        <v>496</v>
      </c>
      <c r="N134" s="410"/>
      <c r="O134" s="411"/>
      <c r="P134" s="411"/>
      <c r="Q134" s="411" t="s">
        <v>496</v>
      </c>
      <c r="R134" s="411"/>
      <c r="S134" s="373"/>
    </row>
    <row r="135" spans="1:19" s="283" customFormat="1" ht="35.25" customHeight="1" x14ac:dyDescent="0.15">
      <c r="A135" s="1065">
        <v>69</v>
      </c>
      <c r="B135" s="1066" t="s">
        <v>5679</v>
      </c>
      <c r="C135" s="962" t="s">
        <v>5680</v>
      </c>
      <c r="D135" s="393" t="s">
        <v>4108</v>
      </c>
      <c r="E135" s="962" t="s">
        <v>5681</v>
      </c>
      <c r="F135" s="312">
        <v>1167.53</v>
      </c>
      <c r="G135" s="312" t="s">
        <v>2847</v>
      </c>
      <c r="H135" s="394">
        <v>42878</v>
      </c>
      <c r="I135" s="415" t="s">
        <v>5682</v>
      </c>
      <c r="J135" s="181" t="s">
        <v>5683</v>
      </c>
      <c r="K135" s="409" t="s">
        <v>496</v>
      </c>
      <c r="L135" s="410"/>
      <c r="M135" s="409" t="s">
        <v>496</v>
      </c>
      <c r="N135" s="410"/>
      <c r="O135" s="411" t="s">
        <v>496</v>
      </c>
      <c r="P135" s="411"/>
      <c r="Q135" s="411"/>
      <c r="R135" s="411"/>
      <c r="S135" s="277"/>
    </row>
    <row r="136" spans="1:19" s="283" customFormat="1" ht="24" customHeight="1" x14ac:dyDescent="0.15">
      <c r="A136" s="1065"/>
      <c r="B136" s="1066"/>
      <c r="C136" s="962"/>
      <c r="D136" s="393" t="s">
        <v>5040</v>
      </c>
      <c r="E136" s="962"/>
      <c r="F136" s="312">
        <v>1270</v>
      </c>
      <c r="G136" s="312" t="s">
        <v>2847</v>
      </c>
      <c r="H136" s="394">
        <v>42878</v>
      </c>
      <c r="I136" s="415" t="s">
        <v>5682</v>
      </c>
      <c r="J136" s="181" t="s">
        <v>5684</v>
      </c>
      <c r="K136" s="409" t="s">
        <v>496</v>
      </c>
      <c r="L136" s="410"/>
      <c r="M136" s="409" t="s">
        <v>496</v>
      </c>
      <c r="N136" s="410"/>
      <c r="O136" s="411"/>
      <c r="P136" s="411"/>
      <c r="Q136" s="411" t="s">
        <v>496</v>
      </c>
      <c r="R136" s="411"/>
      <c r="S136" s="277"/>
    </row>
    <row r="137" spans="1:19" s="283" customFormat="1" ht="45" x14ac:dyDescent="0.15">
      <c r="A137" s="421">
        <v>70</v>
      </c>
      <c r="B137" s="183" t="s">
        <v>5685</v>
      </c>
      <c r="C137" s="393" t="s">
        <v>5686</v>
      </c>
      <c r="D137" s="393" t="s">
        <v>5687</v>
      </c>
      <c r="E137" s="393" t="s">
        <v>5688</v>
      </c>
      <c r="F137" s="312">
        <v>3158</v>
      </c>
      <c r="G137" s="312" t="s">
        <v>2657</v>
      </c>
      <c r="H137" s="394">
        <v>42902</v>
      </c>
      <c r="I137" s="415" t="s">
        <v>5689</v>
      </c>
      <c r="J137" s="177" t="s">
        <v>5690</v>
      </c>
      <c r="K137" s="409" t="s">
        <v>496</v>
      </c>
      <c r="L137" s="410"/>
      <c r="M137" s="409" t="s">
        <v>496</v>
      </c>
      <c r="N137" s="410"/>
      <c r="O137" s="411" t="s">
        <v>496</v>
      </c>
      <c r="P137" s="411"/>
      <c r="Q137" s="411"/>
      <c r="R137" s="411"/>
      <c r="S137" s="373"/>
    </row>
    <row r="138" spans="1:19" s="283" customFormat="1" ht="45" x14ac:dyDescent="0.15">
      <c r="A138" s="421">
        <v>71</v>
      </c>
      <c r="B138" s="183" t="s">
        <v>5691</v>
      </c>
      <c r="C138" s="393" t="s">
        <v>5692</v>
      </c>
      <c r="D138" s="393" t="s">
        <v>5667</v>
      </c>
      <c r="E138" s="393" t="s">
        <v>5693</v>
      </c>
      <c r="F138" s="312">
        <v>800</v>
      </c>
      <c r="G138" s="312" t="s">
        <v>2847</v>
      </c>
      <c r="H138" s="394">
        <v>42884</v>
      </c>
      <c r="I138" s="415" t="s">
        <v>5694</v>
      </c>
      <c r="J138" s="181" t="s">
        <v>5695</v>
      </c>
      <c r="K138" s="409" t="s">
        <v>496</v>
      </c>
      <c r="L138" s="410"/>
      <c r="M138" s="409" t="s">
        <v>496</v>
      </c>
      <c r="N138" s="410"/>
      <c r="O138" s="411"/>
      <c r="P138" s="411"/>
      <c r="Q138" s="411"/>
      <c r="R138" s="411" t="s">
        <v>496</v>
      </c>
      <c r="S138" s="373"/>
    </row>
    <row r="139" spans="1:19" s="283" customFormat="1" ht="33.75" x14ac:dyDescent="0.15">
      <c r="A139" s="421">
        <v>72</v>
      </c>
      <c r="B139" s="183" t="s">
        <v>5696</v>
      </c>
      <c r="C139" s="393" t="s">
        <v>5697</v>
      </c>
      <c r="D139" s="393" t="s">
        <v>5667</v>
      </c>
      <c r="E139" s="393" t="s">
        <v>4850</v>
      </c>
      <c r="F139" s="312">
        <v>700</v>
      </c>
      <c r="G139" s="312" t="s">
        <v>2847</v>
      </c>
      <c r="H139" s="394">
        <v>42878</v>
      </c>
      <c r="I139" s="415" t="s">
        <v>5698</v>
      </c>
      <c r="J139" s="181" t="s">
        <v>5699</v>
      </c>
      <c r="K139" s="409" t="s">
        <v>496</v>
      </c>
      <c r="L139" s="410"/>
      <c r="M139" s="409" t="s">
        <v>496</v>
      </c>
      <c r="N139" s="410"/>
      <c r="O139" s="411"/>
      <c r="P139" s="411"/>
      <c r="Q139" s="411"/>
      <c r="R139" s="411" t="s">
        <v>496</v>
      </c>
      <c r="S139" s="373"/>
    </row>
    <row r="140" spans="1:19" s="283" customFormat="1" ht="45.75" customHeight="1" x14ac:dyDescent="0.15">
      <c r="A140" s="421">
        <v>73</v>
      </c>
      <c r="B140" s="183" t="s">
        <v>5700</v>
      </c>
      <c r="C140" s="393" t="s">
        <v>5701</v>
      </c>
      <c r="D140" s="393" t="s">
        <v>5667</v>
      </c>
      <c r="E140" s="393" t="s">
        <v>5702</v>
      </c>
      <c r="F140" s="312">
        <v>1500</v>
      </c>
      <c r="G140" s="312" t="s">
        <v>2847</v>
      </c>
      <c r="H140" s="394">
        <v>42881</v>
      </c>
      <c r="I140" s="415" t="s">
        <v>5590</v>
      </c>
      <c r="J140" s="181" t="s">
        <v>5703</v>
      </c>
      <c r="K140" s="409" t="s">
        <v>496</v>
      </c>
      <c r="L140" s="410"/>
      <c r="M140" s="409" t="s">
        <v>496</v>
      </c>
      <c r="N140" s="410"/>
      <c r="O140" s="411"/>
      <c r="P140" s="411"/>
      <c r="Q140" s="411"/>
      <c r="R140" s="411" t="s">
        <v>496</v>
      </c>
      <c r="S140" s="373"/>
    </row>
    <row r="141" spans="1:19" s="283" customFormat="1" ht="33.75" x14ac:dyDescent="0.15">
      <c r="A141" s="421">
        <v>74</v>
      </c>
      <c r="B141" s="183" t="s">
        <v>5704</v>
      </c>
      <c r="C141" s="393" t="s">
        <v>5705</v>
      </c>
      <c r="D141" s="393" t="s">
        <v>1479</v>
      </c>
      <c r="E141" s="393" t="s">
        <v>5706</v>
      </c>
      <c r="F141" s="312">
        <v>625</v>
      </c>
      <c r="G141" s="312" t="s">
        <v>2847</v>
      </c>
      <c r="H141" s="394">
        <v>42877</v>
      </c>
      <c r="I141" s="415" t="s">
        <v>5707</v>
      </c>
      <c r="J141" s="181" t="s">
        <v>5708</v>
      </c>
      <c r="K141" s="409" t="s">
        <v>496</v>
      </c>
      <c r="L141" s="410"/>
      <c r="M141" s="409" t="s">
        <v>496</v>
      </c>
      <c r="N141" s="410"/>
      <c r="O141" s="411"/>
      <c r="P141" s="411"/>
      <c r="Q141" s="411" t="s">
        <v>496</v>
      </c>
      <c r="R141" s="411"/>
      <c r="S141" s="277"/>
    </row>
    <row r="142" spans="1:19" s="283" customFormat="1" ht="30" customHeight="1" x14ac:dyDescent="0.15">
      <c r="A142" s="421">
        <v>75</v>
      </c>
      <c r="B142" s="183" t="s">
        <v>5775</v>
      </c>
      <c r="C142" s="393" t="s">
        <v>5776</v>
      </c>
      <c r="D142" s="393" t="s">
        <v>5777</v>
      </c>
      <c r="E142" s="393" t="s">
        <v>6072</v>
      </c>
      <c r="F142" s="312">
        <v>2705.22</v>
      </c>
      <c r="G142" s="312" t="s">
        <v>2612</v>
      </c>
      <c r="H142" s="394">
        <v>42927</v>
      </c>
      <c r="I142" s="415" t="s">
        <v>5778</v>
      </c>
      <c r="J142" s="177" t="s">
        <v>5779</v>
      </c>
      <c r="K142" s="409" t="s">
        <v>496</v>
      </c>
      <c r="L142" s="410"/>
      <c r="M142" s="409" t="s">
        <v>496</v>
      </c>
      <c r="N142" s="410"/>
      <c r="O142" s="411" t="s">
        <v>496</v>
      </c>
      <c r="P142" s="411"/>
      <c r="Q142" s="411"/>
      <c r="R142" s="411"/>
      <c r="S142" s="277"/>
    </row>
    <row r="143" spans="1:19" s="283" customFormat="1" ht="27.75" customHeight="1" x14ac:dyDescent="0.15">
      <c r="A143" s="421">
        <v>76</v>
      </c>
      <c r="B143" s="183" t="s">
        <v>5709</v>
      </c>
      <c r="C143" s="393" t="s">
        <v>5710</v>
      </c>
      <c r="D143" s="393" t="s">
        <v>2555</v>
      </c>
      <c r="E143" s="393" t="s">
        <v>2737</v>
      </c>
      <c r="F143" s="312">
        <v>116.43</v>
      </c>
      <c r="G143" s="312" t="s">
        <v>2847</v>
      </c>
      <c r="H143" s="394">
        <v>42866</v>
      </c>
      <c r="I143" s="415" t="s">
        <v>5711</v>
      </c>
      <c r="J143" s="181" t="s">
        <v>5712</v>
      </c>
      <c r="K143" s="409" t="s">
        <v>496</v>
      </c>
      <c r="L143" s="410"/>
      <c r="M143" s="409" t="s">
        <v>496</v>
      </c>
      <c r="N143" s="410"/>
      <c r="O143" s="411" t="s">
        <v>496</v>
      </c>
      <c r="P143" s="411"/>
      <c r="Q143" s="411"/>
      <c r="R143" s="411"/>
      <c r="S143" s="277"/>
    </row>
    <row r="144" spans="1:19" s="283" customFormat="1" ht="33.75" x14ac:dyDescent="0.15">
      <c r="A144" s="421">
        <v>77</v>
      </c>
      <c r="B144" s="183" t="s">
        <v>5713</v>
      </c>
      <c r="C144" s="393" t="s">
        <v>5714</v>
      </c>
      <c r="D144" s="393" t="s">
        <v>3904</v>
      </c>
      <c r="E144" s="393" t="s">
        <v>5715</v>
      </c>
      <c r="F144" s="312">
        <v>1859.13</v>
      </c>
      <c r="G144" s="312" t="s">
        <v>2657</v>
      </c>
      <c r="H144" s="394">
        <v>42893</v>
      </c>
      <c r="I144" s="415" t="s">
        <v>5716</v>
      </c>
      <c r="J144" s="177" t="s">
        <v>5717</v>
      </c>
      <c r="K144" s="409" t="s">
        <v>496</v>
      </c>
      <c r="L144" s="410"/>
      <c r="M144" s="409" t="s">
        <v>496</v>
      </c>
      <c r="N144" s="410"/>
      <c r="O144" s="411" t="s">
        <v>496</v>
      </c>
      <c r="P144" s="411"/>
      <c r="Q144" s="411"/>
      <c r="R144" s="411"/>
      <c r="S144" s="277"/>
    </row>
    <row r="145" spans="1:19" s="283" customFormat="1" ht="45" x14ac:dyDescent="0.15">
      <c r="A145" s="421">
        <v>78</v>
      </c>
      <c r="B145" s="183" t="s">
        <v>5718</v>
      </c>
      <c r="C145" s="393" t="s">
        <v>5719</v>
      </c>
      <c r="D145" s="393" t="s">
        <v>2659</v>
      </c>
      <c r="E145" s="393" t="s">
        <v>5720</v>
      </c>
      <c r="F145" s="312">
        <v>1400</v>
      </c>
      <c r="G145" s="312" t="s">
        <v>2657</v>
      </c>
      <c r="H145" s="394">
        <v>42887</v>
      </c>
      <c r="I145" s="415" t="s">
        <v>5721</v>
      </c>
      <c r="J145" s="177" t="s">
        <v>5722</v>
      </c>
      <c r="K145" s="409" t="s">
        <v>496</v>
      </c>
      <c r="L145" s="410"/>
      <c r="M145" s="409" t="s">
        <v>496</v>
      </c>
      <c r="N145" s="410"/>
      <c r="O145" s="411"/>
      <c r="P145" s="411"/>
      <c r="Q145" s="411" t="s">
        <v>496</v>
      </c>
      <c r="R145" s="411"/>
      <c r="S145" s="373"/>
    </row>
    <row r="146" spans="1:19" s="283" customFormat="1" ht="33.75" x14ac:dyDescent="0.15">
      <c r="A146" s="421">
        <v>79</v>
      </c>
      <c r="B146" s="183" t="s">
        <v>5723</v>
      </c>
      <c r="C146" s="393" t="s">
        <v>5724</v>
      </c>
      <c r="D146" s="393" t="s">
        <v>3807</v>
      </c>
      <c r="E146" s="393" t="s">
        <v>5725</v>
      </c>
      <c r="F146" s="312">
        <v>40000</v>
      </c>
      <c r="G146" s="312" t="s">
        <v>2657</v>
      </c>
      <c r="H146" s="394">
        <v>42916</v>
      </c>
      <c r="I146" s="415" t="s">
        <v>5780</v>
      </c>
      <c r="J146" s="177" t="s">
        <v>3323</v>
      </c>
      <c r="K146" s="409" t="s">
        <v>496</v>
      </c>
      <c r="L146" s="410"/>
      <c r="M146" s="409" t="s">
        <v>496</v>
      </c>
      <c r="N146" s="410"/>
      <c r="O146" s="411" t="s">
        <v>496</v>
      </c>
      <c r="P146" s="411"/>
      <c r="Q146" s="411"/>
      <c r="R146" s="411"/>
      <c r="S146" s="277"/>
    </row>
    <row r="147" spans="1:19" s="283" customFormat="1" ht="45.75" customHeight="1" x14ac:dyDescent="0.15">
      <c r="A147" s="421">
        <v>80</v>
      </c>
      <c r="B147" s="183" t="s">
        <v>5726</v>
      </c>
      <c r="C147" s="393" t="s">
        <v>5727</v>
      </c>
      <c r="D147" s="393" t="s">
        <v>4782</v>
      </c>
      <c r="E147" s="393" t="s">
        <v>5728</v>
      </c>
      <c r="F147" s="312">
        <v>800</v>
      </c>
      <c r="G147" s="312" t="s">
        <v>2657</v>
      </c>
      <c r="H147" s="394">
        <v>42899</v>
      </c>
      <c r="I147" s="415" t="s">
        <v>5729</v>
      </c>
      <c r="J147" s="177" t="s">
        <v>5730</v>
      </c>
      <c r="K147" s="409" t="s">
        <v>496</v>
      </c>
      <c r="L147" s="410"/>
      <c r="M147" s="409" t="s">
        <v>496</v>
      </c>
      <c r="N147" s="410"/>
      <c r="O147" s="411" t="s">
        <v>496</v>
      </c>
      <c r="P147" s="411"/>
      <c r="Q147" s="411"/>
      <c r="R147" s="411"/>
      <c r="S147" s="373"/>
    </row>
    <row r="148" spans="1:19" s="283" customFormat="1" ht="30" customHeight="1" x14ac:dyDescent="0.15">
      <c r="A148" s="421">
        <v>81</v>
      </c>
      <c r="B148" s="183" t="s">
        <v>5731</v>
      </c>
      <c r="C148" s="393" t="s">
        <v>5732</v>
      </c>
      <c r="D148" s="393" t="s">
        <v>75</v>
      </c>
      <c r="E148" s="393" t="s">
        <v>5733</v>
      </c>
      <c r="F148" s="312">
        <v>649.89</v>
      </c>
      <c r="G148" s="312" t="s">
        <v>2847</v>
      </c>
      <c r="H148" s="394">
        <v>42884</v>
      </c>
      <c r="I148" s="415" t="s">
        <v>5734</v>
      </c>
      <c r="J148" s="181" t="s">
        <v>5735</v>
      </c>
      <c r="K148" s="409" t="s">
        <v>496</v>
      </c>
      <c r="L148" s="410"/>
      <c r="M148" s="409" t="s">
        <v>496</v>
      </c>
      <c r="N148" s="410"/>
      <c r="O148" s="411" t="s">
        <v>496</v>
      </c>
      <c r="P148" s="411"/>
      <c r="Q148" s="411"/>
      <c r="R148" s="411"/>
      <c r="S148" s="277"/>
    </row>
    <row r="149" spans="1:19" s="283" customFormat="1" ht="56.25" x14ac:dyDescent="0.15">
      <c r="A149" s="421">
        <v>82</v>
      </c>
      <c r="B149" s="183" t="s">
        <v>5736</v>
      </c>
      <c r="C149" s="393" t="s">
        <v>5737</v>
      </c>
      <c r="D149" s="393" t="s">
        <v>5537</v>
      </c>
      <c r="E149" s="393" t="s">
        <v>5537</v>
      </c>
      <c r="F149" s="312" t="s">
        <v>2534</v>
      </c>
      <c r="G149" s="312" t="s">
        <v>2657</v>
      </c>
      <c r="H149" s="394">
        <v>42894</v>
      </c>
      <c r="I149" s="415" t="s">
        <v>5537</v>
      </c>
      <c r="J149" s="181" t="s">
        <v>2534</v>
      </c>
      <c r="K149" s="416" t="s">
        <v>6060</v>
      </c>
      <c r="L149" s="416" t="s">
        <v>6060</v>
      </c>
      <c r="M149" s="416" t="s">
        <v>6060</v>
      </c>
      <c r="N149" s="416" t="s">
        <v>6060</v>
      </c>
      <c r="O149" s="416" t="s">
        <v>6060</v>
      </c>
      <c r="P149" s="416" t="s">
        <v>6060</v>
      </c>
      <c r="Q149" s="416" t="s">
        <v>6060</v>
      </c>
      <c r="R149" s="416" t="s">
        <v>6060</v>
      </c>
      <c r="S149" s="277"/>
    </row>
    <row r="150" spans="1:19" s="283" customFormat="1" ht="38.25" customHeight="1" x14ac:dyDescent="0.15">
      <c r="A150" s="421">
        <v>83</v>
      </c>
      <c r="B150" s="183" t="s">
        <v>5738</v>
      </c>
      <c r="C150" s="393" t="s">
        <v>5739</v>
      </c>
      <c r="D150" s="393" t="s">
        <v>2551</v>
      </c>
      <c r="E150" s="393" t="s">
        <v>2737</v>
      </c>
      <c r="F150" s="312">
        <v>211.88</v>
      </c>
      <c r="G150" s="312" t="s">
        <v>2657</v>
      </c>
      <c r="H150" s="394">
        <v>42892</v>
      </c>
      <c r="I150" s="415" t="s">
        <v>5740</v>
      </c>
      <c r="J150" s="177" t="s">
        <v>5741</v>
      </c>
      <c r="K150" s="409" t="s">
        <v>496</v>
      </c>
      <c r="L150" s="410"/>
      <c r="M150" s="409" t="s">
        <v>496</v>
      </c>
      <c r="N150" s="410"/>
      <c r="O150" s="411" t="s">
        <v>496</v>
      </c>
      <c r="P150" s="411"/>
      <c r="Q150" s="411"/>
      <c r="R150" s="411"/>
      <c r="S150" s="277"/>
    </row>
    <row r="151" spans="1:19" s="283" customFormat="1" ht="33.75" customHeight="1" x14ac:dyDescent="0.15">
      <c r="A151" s="421">
        <v>84</v>
      </c>
      <c r="B151" s="183" t="s">
        <v>5742</v>
      </c>
      <c r="C151" s="393" t="s">
        <v>5743</v>
      </c>
      <c r="D151" s="393" t="s">
        <v>2922</v>
      </c>
      <c r="E151" s="393" t="s">
        <v>5744</v>
      </c>
      <c r="F151" s="312">
        <v>10951.75</v>
      </c>
      <c r="G151" s="312" t="s">
        <v>2657</v>
      </c>
      <c r="H151" s="394">
        <v>42899</v>
      </c>
      <c r="I151" s="415" t="s">
        <v>5745</v>
      </c>
      <c r="J151" s="177" t="s">
        <v>5746</v>
      </c>
      <c r="K151" s="409" t="s">
        <v>496</v>
      </c>
      <c r="L151" s="410"/>
      <c r="M151" s="409" t="s">
        <v>496</v>
      </c>
      <c r="N151" s="410"/>
      <c r="O151" s="411" t="s">
        <v>496</v>
      </c>
      <c r="P151" s="411"/>
      <c r="Q151" s="411"/>
      <c r="R151" s="411"/>
      <c r="S151" s="277"/>
    </row>
    <row r="152" spans="1:19" s="147" customFormat="1" ht="58.5" customHeight="1" x14ac:dyDescent="0.2">
      <c r="A152" s="421">
        <v>85</v>
      </c>
      <c r="B152" s="183" t="s">
        <v>5747</v>
      </c>
      <c r="C152" s="393" t="s">
        <v>5748</v>
      </c>
      <c r="D152" s="393" t="s">
        <v>2779</v>
      </c>
      <c r="E152" s="393" t="s">
        <v>6073</v>
      </c>
      <c r="F152" s="312">
        <v>5962</v>
      </c>
      <c r="G152" s="312" t="s">
        <v>2657</v>
      </c>
      <c r="H152" s="394">
        <v>42912</v>
      </c>
      <c r="I152" s="415" t="s">
        <v>5749</v>
      </c>
      <c r="J152" s="177" t="s">
        <v>5750</v>
      </c>
      <c r="K152" s="409" t="s">
        <v>496</v>
      </c>
      <c r="L152" s="410"/>
      <c r="M152" s="409" t="s">
        <v>496</v>
      </c>
      <c r="N152" s="410"/>
      <c r="O152" s="411"/>
      <c r="P152" s="411"/>
      <c r="Q152" s="411" t="s">
        <v>496</v>
      </c>
      <c r="R152" s="411"/>
      <c r="S152" s="373"/>
    </row>
    <row r="153" spans="1:19" s="147" customFormat="1" ht="58.5" customHeight="1" x14ac:dyDescent="0.2">
      <c r="A153" s="421">
        <v>86</v>
      </c>
      <c r="B153" s="183" t="s">
        <v>5751</v>
      </c>
      <c r="C153" s="393" t="s">
        <v>5752</v>
      </c>
      <c r="D153" s="393" t="s">
        <v>6074</v>
      </c>
      <c r="E153" s="393" t="s">
        <v>5753</v>
      </c>
      <c r="F153" s="312">
        <v>1500</v>
      </c>
      <c r="G153" s="312" t="s">
        <v>2657</v>
      </c>
      <c r="H153" s="394">
        <v>42914</v>
      </c>
      <c r="I153" s="415" t="s">
        <v>5754</v>
      </c>
      <c r="J153" s="177" t="s">
        <v>5755</v>
      </c>
      <c r="K153" s="409" t="s">
        <v>496</v>
      </c>
      <c r="L153" s="410"/>
      <c r="M153" s="409" t="s">
        <v>496</v>
      </c>
      <c r="N153" s="410"/>
      <c r="O153" s="411"/>
      <c r="P153" s="411"/>
      <c r="Q153" s="411" t="s">
        <v>496</v>
      </c>
      <c r="R153" s="411"/>
      <c r="S153" s="373"/>
    </row>
    <row r="154" spans="1:19" s="147" customFormat="1" ht="58.5" customHeight="1" x14ac:dyDescent="0.2">
      <c r="A154" s="1065">
        <v>87</v>
      </c>
      <c r="B154" s="1066" t="s">
        <v>5756</v>
      </c>
      <c r="C154" s="962" t="s">
        <v>5757</v>
      </c>
      <c r="D154" s="393" t="s">
        <v>20</v>
      </c>
      <c r="E154" s="962" t="s">
        <v>5758</v>
      </c>
      <c r="F154" s="312">
        <v>400</v>
      </c>
      <c r="G154" s="312" t="s">
        <v>2657</v>
      </c>
      <c r="H154" s="394">
        <v>42907</v>
      </c>
      <c r="I154" s="415" t="s">
        <v>5759</v>
      </c>
      <c r="J154" s="177" t="s">
        <v>5760</v>
      </c>
      <c r="K154" s="409" t="s">
        <v>496</v>
      </c>
      <c r="L154" s="410"/>
      <c r="M154" s="409" t="s">
        <v>496</v>
      </c>
      <c r="N154" s="410"/>
      <c r="O154" s="411" t="s">
        <v>496</v>
      </c>
      <c r="P154" s="411"/>
      <c r="Q154" s="411"/>
      <c r="R154" s="411"/>
      <c r="S154" s="277"/>
    </row>
    <row r="155" spans="1:19" s="147" customFormat="1" ht="58.5" customHeight="1" x14ac:dyDescent="0.2">
      <c r="A155" s="1065"/>
      <c r="B155" s="1066"/>
      <c r="C155" s="962"/>
      <c r="D155" s="393" t="s">
        <v>5761</v>
      </c>
      <c r="E155" s="962"/>
      <c r="F155" s="312">
        <v>397.75</v>
      </c>
      <c r="G155" s="312" t="s">
        <v>2657</v>
      </c>
      <c r="H155" s="394">
        <v>42907</v>
      </c>
      <c r="I155" s="415" t="s">
        <v>5762</v>
      </c>
      <c r="J155" s="177" t="s">
        <v>5763</v>
      </c>
      <c r="K155" s="409" t="s">
        <v>496</v>
      </c>
      <c r="L155" s="410"/>
      <c r="M155" s="409" t="s">
        <v>496</v>
      </c>
      <c r="N155" s="410"/>
      <c r="O155" s="411" t="s">
        <v>496</v>
      </c>
      <c r="P155" s="411"/>
      <c r="Q155" s="411"/>
      <c r="R155" s="411"/>
      <c r="S155" s="277"/>
    </row>
    <row r="156" spans="1:19" s="147" customFormat="1" ht="58.5" customHeight="1" x14ac:dyDescent="0.2">
      <c r="A156" s="421">
        <v>88</v>
      </c>
      <c r="B156" s="183" t="s">
        <v>5781</v>
      </c>
      <c r="C156" s="393" t="s">
        <v>5782</v>
      </c>
      <c r="D156" s="393" t="s">
        <v>5783</v>
      </c>
      <c r="E156" s="393" t="s">
        <v>5784</v>
      </c>
      <c r="F156" s="312">
        <v>2625</v>
      </c>
      <c r="G156" s="312" t="s">
        <v>2612</v>
      </c>
      <c r="H156" s="394">
        <v>42923</v>
      </c>
      <c r="I156" s="415" t="s">
        <v>5785</v>
      </c>
      <c r="J156" s="177" t="s">
        <v>5786</v>
      </c>
      <c r="K156" s="409" t="s">
        <v>496</v>
      </c>
      <c r="L156" s="410"/>
      <c r="M156" s="409" t="s">
        <v>496</v>
      </c>
      <c r="N156" s="410"/>
      <c r="O156" s="411" t="s">
        <v>496</v>
      </c>
      <c r="P156" s="411"/>
      <c r="Q156" s="411"/>
      <c r="R156" s="411"/>
      <c r="S156" s="277"/>
    </row>
    <row r="157" spans="1:19" s="147" customFormat="1" ht="58.5" customHeight="1" x14ac:dyDescent="0.2">
      <c r="A157" s="421">
        <v>89</v>
      </c>
      <c r="B157" s="183" t="s">
        <v>5787</v>
      </c>
      <c r="C157" s="393" t="s">
        <v>5788</v>
      </c>
      <c r="D157" s="393" t="s">
        <v>2976</v>
      </c>
      <c r="E157" s="393" t="s">
        <v>5789</v>
      </c>
      <c r="F157" s="312">
        <v>21820</v>
      </c>
      <c r="G157" s="312" t="s">
        <v>2944</v>
      </c>
      <c r="H157" s="394">
        <v>42963</v>
      </c>
      <c r="I157" s="415" t="s">
        <v>5790</v>
      </c>
      <c r="J157" s="177" t="s">
        <v>5791</v>
      </c>
      <c r="K157" s="409" t="s">
        <v>496</v>
      </c>
      <c r="L157" s="410"/>
      <c r="M157" s="409" t="s">
        <v>496</v>
      </c>
      <c r="N157" s="410"/>
      <c r="O157" s="411" t="s">
        <v>496</v>
      </c>
      <c r="P157" s="411"/>
      <c r="Q157" s="411"/>
      <c r="R157" s="411"/>
      <c r="S157" s="373"/>
    </row>
    <row r="158" spans="1:19" s="147" customFormat="1" ht="64.5" customHeight="1" x14ac:dyDescent="0.2">
      <c r="A158" s="1065">
        <v>90</v>
      </c>
      <c r="B158" s="1066" t="s">
        <v>5792</v>
      </c>
      <c r="C158" s="962" t="s">
        <v>5793</v>
      </c>
      <c r="D158" s="393" t="s">
        <v>5794</v>
      </c>
      <c r="E158" s="1067" t="s">
        <v>5795</v>
      </c>
      <c r="F158" s="312">
        <v>3537.5</v>
      </c>
      <c r="G158" s="312" t="s">
        <v>2944</v>
      </c>
      <c r="H158" s="394">
        <v>42958</v>
      </c>
      <c r="I158" s="415" t="s">
        <v>6075</v>
      </c>
      <c r="J158" s="177" t="s">
        <v>5796</v>
      </c>
      <c r="K158" s="409" t="s">
        <v>496</v>
      </c>
      <c r="L158" s="410"/>
      <c r="M158" s="409" t="s">
        <v>496</v>
      </c>
      <c r="N158" s="410"/>
      <c r="O158" s="411" t="s">
        <v>496</v>
      </c>
      <c r="P158" s="411"/>
      <c r="Q158" s="411"/>
      <c r="R158" s="411"/>
      <c r="S158" s="277"/>
    </row>
    <row r="159" spans="1:19" s="147" customFormat="1" ht="64.5" customHeight="1" x14ac:dyDescent="0.2">
      <c r="A159" s="1065"/>
      <c r="B159" s="1066"/>
      <c r="C159" s="962"/>
      <c r="D159" s="393" t="s">
        <v>2764</v>
      </c>
      <c r="E159" s="1067"/>
      <c r="F159" s="312">
        <v>5136.43</v>
      </c>
      <c r="G159" s="312" t="s">
        <v>2944</v>
      </c>
      <c r="H159" s="394">
        <v>42958</v>
      </c>
      <c r="I159" s="415" t="s">
        <v>6076</v>
      </c>
      <c r="J159" s="177" t="s">
        <v>5797</v>
      </c>
      <c r="K159" s="409" t="s">
        <v>496</v>
      </c>
      <c r="L159" s="410"/>
      <c r="M159" s="409" t="s">
        <v>496</v>
      </c>
      <c r="N159" s="410"/>
      <c r="O159" s="411"/>
      <c r="P159" s="411"/>
      <c r="Q159" s="411"/>
      <c r="R159" s="411" t="s">
        <v>496</v>
      </c>
      <c r="S159" s="589" t="s">
        <v>6126</v>
      </c>
    </row>
    <row r="160" spans="1:19" s="147" customFormat="1" ht="64.5" customHeight="1" x14ac:dyDescent="0.2">
      <c r="A160" s="1065"/>
      <c r="B160" s="1066"/>
      <c r="C160" s="962"/>
      <c r="D160" s="393" t="s">
        <v>3998</v>
      </c>
      <c r="E160" s="1067"/>
      <c r="F160" s="312">
        <v>345</v>
      </c>
      <c r="G160" s="312" t="s">
        <v>2944</v>
      </c>
      <c r="H160" s="394">
        <v>42958</v>
      </c>
      <c r="I160" s="415" t="s">
        <v>5798</v>
      </c>
      <c r="J160" s="177" t="s">
        <v>5799</v>
      </c>
      <c r="K160" s="409" t="s">
        <v>496</v>
      </c>
      <c r="L160" s="410"/>
      <c r="M160" s="409" t="s">
        <v>496</v>
      </c>
      <c r="N160" s="410"/>
      <c r="O160" s="411" t="s">
        <v>496</v>
      </c>
      <c r="P160" s="411"/>
      <c r="Q160" s="411"/>
      <c r="R160" s="411"/>
      <c r="S160" s="277"/>
    </row>
    <row r="161" spans="1:19" s="147" customFormat="1" ht="64.5" customHeight="1" x14ac:dyDescent="0.2">
      <c r="A161" s="1065"/>
      <c r="B161" s="1066"/>
      <c r="C161" s="962"/>
      <c r="D161" s="393" t="s">
        <v>5800</v>
      </c>
      <c r="E161" s="1067"/>
      <c r="F161" s="312">
        <v>3300</v>
      </c>
      <c r="G161" s="312" t="s">
        <v>2944</v>
      </c>
      <c r="H161" s="394">
        <v>42958</v>
      </c>
      <c r="I161" s="415" t="s">
        <v>5362</v>
      </c>
      <c r="J161" s="177" t="s">
        <v>5801</v>
      </c>
      <c r="K161" s="409" t="s">
        <v>496</v>
      </c>
      <c r="L161" s="410"/>
      <c r="M161" s="409" t="s">
        <v>496</v>
      </c>
      <c r="N161" s="410"/>
      <c r="O161" s="411" t="s">
        <v>496</v>
      </c>
      <c r="P161" s="411"/>
      <c r="Q161" s="411"/>
      <c r="R161" s="411"/>
      <c r="S161" s="277"/>
    </row>
    <row r="162" spans="1:19" s="147" customFormat="1" ht="64.5" customHeight="1" x14ac:dyDescent="0.2">
      <c r="A162" s="1065"/>
      <c r="B162" s="1066"/>
      <c r="C162" s="962"/>
      <c r="D162" s="393" t="s">
        <v>5077</v>
      </c>
      <c r="E162" s="1067"/>
      <c r="F162" s="312">
        <v>5685</v>
      </c>
      <c r="G162" s="312" t="s">
        <v>2944</v>
      </c>
      <c r="H162" s="394">
        <v>42958</v>
      </c>
      <c r="I162" s="415" t="s">
        <v>5802</v>
      </c>
      <c r="J162" s="177" t="s">
        <v>5803</v>
      </c>
      <c r="K162" s="409" t="s">
        <v>496</v>
      </c>
      <c r="L162" s="410"/>
      <c r="M162" s="409" t="s">
        <v>496</v>
      </c>
      <c r="N162" s="410"/>
      <c r="O162" s="411" t="s">
        <v>496</v>
      </c>
      <c r="P162" s="411"/>
      <c r="Q162" s="411"/>
      <c r="R162" s="411"/>
      <c r="S162" s="277"/>
    </row>
    <row r="163" spans="1:19" s="147" customFormat="1" ht="58.5" customHeight="1" x14ac:dyDescent="0.2">
      <c r="A163" s="421">
        <v>91</v>
      </c>
      <c r="B163" s="183" t="s">
        <v>5804</v>
      </c>
      <c r="C163" s="393" t="s">
        <v>5805</v>
      </c>
      <c r="D163" s="393" t="s">
        <v>5806</v>
      </c>
      <c r="E163" s="393" t="s">
        <v>4454</v>
      </c>
      <c r="F163" s="312">
        <v>20000</v>
      </c>
      <c r="G163" s="312" t="s">
        <v>2944</v>
      </c>
      <c r="H163" s="394">
        <v>42958</v>
      </c>
      <c r="I163" s="415" t="s">
        <v>5807</v>
      </c>
      <c r="J163" s="177" t="s">
        <v>5808</v>
      </c>
      <c r="K163" s="595" t="s">
        <v>496</v>
      </c>
      <c r="L163" s="599"/>
      <c r="M163" s="595" t="s">
        <v>496</v>
      </c>
      <c r="N163" s="599"/>
      <c r="O163" s="595"/>
      <c r="P163" s="595"/>
      <c r="Q163" s="595" t="s">
        <v>496</v>
      </c>
      <c r="R163" s="595"/>
      <c r="S163" s="373"/>
    </row>
    <row r="164" spans="1:19" s="147" customFormat="1" ht="58.5" customHeight="1" x14ac:dyDescent="0.2">
      <c r="A164" s="421">
        <v>92</v>
      </c>
      <c r="B164" s="183" t="s">
        <v>5809</v>
      </c>
      <c r="C164" s="393" t="s">
        <v>5810</v>
      </c>
      <c r="D164" s="393" t="s">
        <v>1166</v>
      </c>
      <c r="E164" s="393" t="s">
        <v>5811</v>
      </c>
      <c r="F164" s="312">
        <v>13780</v>
      </c>
      <c r="G164" s="312" t="s">
        <v>2944</v>
      </c>
      <c r="H164" s="394">
        <v>42971</v>
      </c>
      <c r="I164" s="415" t="s">
        <v>5812</v>
      </c>
      <c r="J164" s="177" t="s">
        <v>5813</v>
      </c>
      <c r="K164" s="409" t="s">
        <v>496</v>
      </c>
      <c r="L164" s="410"/>
      <c r="M164" s="409" t="s">
        <v>496</v>
      </c>
      <c r="N164" s="410"/>
      <c r="O164" s="411" t="s">
        <v>496</v>
      </c>
      <c r="P164" s="411"/>
      <c r="Q164" s="411"/>
      <c r="R164" s="411"/>
      <c r="S164" s="277"/>
    </row>
    <row r="165" spans="1:19" s="147" customFormat="1" ht="58.5" customHeight="1" x14ac:dyDescent="0.2">
      <c r="A165" s="421">
        <v>93</v>
      </c>
      <c r="B165" s="183" t="s">
        <v>5814</v>
      </c>
      <c r="C165" s="393" t="s">
        <v>5815</v>
      </c>
      <c r="D165" s="393" t="s">
        <v>5371</v>
      </c>
      <c r="E165" s="393" t="s">
        <v>5372</v>
      </c>
      <c r="F165" s="312">
        <v>600</v>
      </c>
      <c r="G165" s="312" t="s">
        <v>2612</v>
      </c>
      <c r="H165" s="394">
        <v>42934</v>
      </c>
      <c r="I165" s="415" t="s">
        <v>5990</v>
      </c>
      <c r="J165" s="177" t="s">
        <v>5816</v>
      </c>
      <c r="K165" s="409" t="s">
        <v>496</v>
      </c>
      <c r="L165" s="410"/>
      <c r="M165" s="409" t="s">
        <v>496</v>
      </c>
      <c r="N165" s="410"/>
      <c r="O165" s="411" t="s">
        <v>496</v>
      </c>
      <c r="P165" s="411"/>
      <c r="Q165" s="411"/>
      <c r="R165" s="411"/>
      <c r="S165" s="277"/>
    </row>
    <row r="166" spans="1:19" s="147" customFormat="1" ht="58.5" customHeight="1" x14ac:dyDescent="0.2">
      <c r="A166" s="1065">
        <v>94</v>
      </c>
      <c r="B166" s="1066" t="s">
        <v>5817</v>
      </c>
      <c r="C166" s="962" t="s">
        <v>5818</v>
      </c>
      <c r="D166" s="393" t="s">
        <v>5783</v>
      </c>
      <c r="E166" s="962" t="s">
        <v>6077</v>
      </c>
      <c r="F166" s="312">
        <v>980</v>
      </c>
      <c r="G166" s="312" t="s">
        <v>2944</v>
      </c>
      <c r="H166" s="394">
        <v>42977</v>
      </c>
      <c r="I166" s="415" t="s">
        <v>5663</v>
      </c>
      <c r="J166" s="177" t="s">
        <v>5819</v>
      </c>
      <c r="K166" s="409" t="s">
        <v>496</v>
      </c>
      <c r="L166" s="410"/>
      <c r="M166" s="409" t="s">
        <v>496</v>
      </c>
      <c r="N166" s="410"/>
      <c r="O166" s="411" t="s">
        <v>496</v>
      </c>
      <c r="P166" s="411"/>
      <c r="Q166" s="411"/>
      <c r="R166" s="411"/>
      <c r="S166" s="277"/>
    </row>
    <row r="167" spans="1:19" s="147" customFormat="1" ht="58.5" customHeight="1" x14ac:dyDescent="0.2">
      <c r="A167" s="1065"/>
      <c r="B167" s="1066"/>
      <c r="C167" s="962"/>
      <c r="D167" s="393" t="s">
        <v>5457</v>
      </c>
      <c r="E167" s="962"/>
      <c r="F167" s="312">
        <v>330</v>
      </c>
      <c r="G167" s="312" t="s">
        <v>2944</v>
      </c>
      <c r="H167" s="394">
        <v>42977</v>
      </c>
      <c r="I167" s="415" t="s">
        <v>5820</v>
      </c>
      <c r="J167" s="177" t="s">
        <v>5821</v>
      </c>
      <c r="K167" s="409" t="s">
        <v>496</v>
      </c>
      <c r="L167" s="410"/>
      <c r="M167" s="409" t="s">
        <v>496</v>
      </c>
      <c r="N167" s="410"/>
      <c r="O167" s="411" t="s">
        <v>496</v>
      </c>
      <c r="P167" s="411"/>
      <c r="Q167" s="411"/>
      <c r="R167" s="411"/>
      <c r="S167" s="277"/>
    </row>
    <row r="168" spans="1:19" s="147" customFormat="1" ht="58.5" customHeight="1" x14ac:dyDescent="0.2">
      <c r="A168" s="421">
        <v>95</v>
      </c>
      <c r="B168" s="183" t="s">
        <v>5822</v>
      </c>
      <c r="C168" s="393" t="s">
        <v>5823</v>
      </c>
      <c r="D168" s="393" t="s">
        <v>2551</v>
      </c>
      <c r="E168" s="393" t="s">
        <v>6017</v>
      </c>
      <c r="F168" s="312">
        <v>271.2</v>
      </c>
      <c r="G168" s="312" t="s">
        <v>2612</v>
      </c>
      <c r="H168" s="394">
        <v>42926</v>
      </c>
      <c r="I168" s="415" t="s">
        <v>5824</v>
      </c>
      <c r="J168" s="177" t="s">
        <v>5825</v>
      </c>
      <c r="K168" s="409" t="s">
        <v>496</v>
      </c>
      <c r="L168" s="410"/>
      <c r="M168" s="409" t="s">
        <v>496</v>
      </c>
      <c r="N168" s="410"/>
      <c r="O168" s="411" t="s">
        <v>496</v>
      </c>
      <c r="P168" s="411"/>
      <c r="Q168" s="411"/>
      <c r="R168" s="411"/>
      <c r="S168" s="277"/>
    </row>
    <row r="169" spans="1:19" s="147" customFormat="1" ht="58.5" customHeight="1" x14ac:dyDescent="0.2">
      <c r="A169" s="421">
        <v>96</v>
      </c>
      <c r="B169" s="183" t="s">
        <v>5826</v>
      </c>
      <c r="C169" s="393" t="s">
        <v>5827</v>
      </c>
      <c r="D169" s="393" t="s">
        <v>5828</v>
      </c>
      <c r="E169" s="393" t="s">
        <v>5829</v>
      </c>
      <c r="F169" s="312">
        <v>277.98</v>
      </c>
      <c r="G169" s="312" t="s">
        <v>2612</v>
      </c>
      <c r="H169" s="394">
        <v>42947</v>
      </c>
      <c r="I169" s="415" t="s">
        <v>6078</v>
      </c>
      <c r="J169" s="177" t="s">
        <v>5830</v>
      </c>
      <c r="K169" s="409" t="s">
        <v>496</v>
      </c>
      <c r="L169" s="410"/>
      <c r="M169" s="409" t="s">
        <v>496</v>
      </c>
      <c r="N169" s="410"/>
      <c r="O169" s="411" t="s">
        <v>496</v>
      </c>
      <c r="P169" s="411"/>
      <c r="Q169" s="411"/>
      <c r="R169" s="411"/>
      <c r="S169" s="277"/>
    </row>
    <row r="170" spans="1:19" s="147" customFormat="1" ht="38.25" customHeight="1" x14ac:dyDescent="0.2">
      <c r="A170" s="1065">
        <v>97</v>
      </c>
      <c r="B170" s="1066" t="s">
        <v>5831</v>
      </c>
      <c r="C170" s="962" t="s">
        <v>5832</v>
      </c>
      <c r="D170" s="393" t="s">
        <v>5833</v>
      </c>
      <c r="E170" s="962" t="s">
        <v>6079</v>
      </c>
      <c r="F170" s="312">
        <v>50</v>
      </c>
      <c r="G170" s="312" t="s">
        <v>2944</v>
      </c>
      <c r="H170" s="394">
        <v>42957</v>
      </c>
      <c r="I170" s="415" t="s">
        <v>5451</v>
      </c>
      <c r="J170" s="177" t="s">
        <v>5834</v>
      </c>
      <c r="K170" s="409" t="s">
        <v>496</v>
      </c>
      <c r="L170" s="410"/>
      <c r="M170" s="409" t="s">
        <v>496</v>
      </c>
      <c r="N170" s="410"/>
      <c r="O170" s="411" t="s">
        <v>496</v>
      </c>
      <c r="P170" s="411"/>
      <c r="Q170" s="411"/>
      <c r="R170" s="411"/>
      <c r="S170" s="277"/>
    </row>
    <row r="171" spans="1:19" s="147" customFormat="1" ht="38.25" customHeight="1" x14ac:dyDescent="0.2">
      <c r="A171" s="1065"/>
      <c r="B171" s="1066"/>
      <c r="C171" s="962"/>
      <c r="D171" s="393" t="s">
        <v>5835</v>
      </c>
      <c r="E171" s="962"/>
      <c r="F171" s="312">
        <v>1527.3</v>
      </c>
      <c r="G171" s="312" t="s">
        <v>2944</v>
      </c>
      <c r="H171" s="394">
        <v>42957</v>
      </c>
      <c r="I171" s="415" t="s">
        <v>5451</v>
      </c>
      <c r="J171" s="177" t="s">
        <v>5836</v>
      </c>
      <c r="K171" s="409" t="s">
        <v>496</v>
      </c>
      <c r="L171" s="410"/>
      <c r="M171" s="409" t="s">
        <v>496</v>
      </c>
      <c r="N171" s="410"/>
      <c r="O171" s="411" t="s">
        <v>496</v>
      </c>
      <c r="P171" s="411"/>
      <c r="Q171" s="411"/>
      <c r="R171" s="411"/>
      <c r="S171" s="277"/>
    </row>
    <row r="172" spans="1:19" s="147" customFormat="1" ht="18.75" x14ac:dyDescent="0.2">
      <c r="A172" s="1065">
        <v>98</v>
      </c>
      <c r="B172" s="1066" t="s">
        <v>5837</v>
      </c>
      <c r="C172" s="962" t="s">
        <v>5838</v>
      </c>
      <c r="D172" s="393" t="s">
        <v>5839</v>
      </c>
      <c r="E172" s="962" t="s">
        <v>6080</v>
      </c>
      <c r="F172" s="312">
        <v>2400</v>
      </c>
      <c r="G172" s="312" t="s">
        <v>2944</v>
      </c>
      <c r="H172" s="963">
        <v>42969</v>
      </c>
      <c r="I172" s="1053" t="s">
        <v>5840</v>
      </c>
      <c r="J172" s="177" t="s">
        <v>5841</v>
      </c>
      <c r="K172" s="409" t="s">
        <v>496</v>
      </c>
      <c r="L172" s="410"/>
      <c r="M172" s="409" t="s">
        <v>496</v>
      </c>
      <c r="N172" s="410"/>
      <c r="O172" s="411" t="s">
        <v>496</v>
      </c>
      <c r="P172" s="411"/>
      <c r="Q172" s="411"/>
      <c r="R172" s="411"/>
      <c r="S172" s="277"/>
    </row>
    <row r="173" spans="1:19" s="147" customFormat="1" ht="18.75" x14ac:dyDescent="0.2">
      <c r="A173" s="1065"/>
      <c r="B173" s="1066"/>
      <c r="C173" s="962"/>
      <c r="D173" s="393" t="s">
        <v>5230</v>
      </c>
      <c r="E173" s="962"/>
      <c r="F173" s="312">
        <v>2400</v>
      </c>
      <c r="G173" s="312" t="s">
        <v>2944</v>
      </c>
      <c r="H173" s="963"/>
      <c r="I173" s="1054"/>
      <c r="J173" s="177" t="s">
        <v>5842</v>
      </c>
      <c r="K173" s="409" t="s">
        <v>496</v>
      </c>
      <c r="L173" s="410"/>
      <c r="M173" s="409" t="s">
        <v>496</v>
      </c>
      <c r="N173" s="410"/>
      <c r="O173" s="411" t="s">
        <v>496</v>
      </c>
      <c r="P173" s="411"/>
      <c r="Q173" s="411"/>
      <c r="R173" s="411"/>
      <c r="S173" s="277"/>
    </row>
    <row r="174" spans="1:19" s="147" customFormat="1" ht="18.75" x14ac:dyDescent="0.2">
      <c r="A174" s="1065"/>
      <c r="B174" s="1066"/>
      <c r="C174" s="962"/>
      <c r="D174" s="393" t="s">
        <v>5843</v>
      </c>
      <c r="E174" s="962"/>
      <c r="F174" s="312">
        <v>2400</v>
      </c>
      <c r="G174" s="312" t="s">
        <v>2944</v>
      </c>
      <c r="H174" s="963"/>
      <c r="I174" s="1054"/>
      <c r="J174" s="177" t="s">
        <v>5844</v>
      </c>
      <c r="K174" s="409" t="s">
        <v>496</v>
      </c>
      <c r="L174" s="410"/>
      <c r="M174" s="409" t="s">
        <v>496</v>
      </c>
      <c r="N174" s="410"/>
      <c r="O174" s="411" t="s">
        <v>496</v>
      </c>
      <c r="P174" s="411"/>
      <c r="Q174" s="411"/>
      <c r="R174" s="411"/>
      <c r="S174" s="277"/>
    </row>
    <row r="175" spans="1:19" s="147" customFormat="1" ht="18.75" x14ac:dyDescent="0.2">
      <c r="A175" s="1065"/>
      <c r="B175" s="1066"/>
      <c r="C175" s="962"/>
      <c r="D175" s="393" t="s">
        <v>5845</v>
      </c>
      <c r="E175" s="962"/>
      <c r="F175" s="312">
        <v>2400</v>
      </c>
      <c r="G175" s="312" t="s">
        <v>2944</v>
      </c>
      <c r="H175" s="963"/>
      <c r="I175" s="1054"/>
      <c r="J175" s="177" t="s">
        <v>5846</v>
      </c>
      <c r="K175" s="409" t="s">
        <v>496</v>
      </c>
      <c r="L175" s="410"/>
      <c r="M175" s="409" t="s">
        <v>496</v>
      </c>
      <c r="N175" s="410"/>
      <c r="O175" s="411" t="s">
        <v>496</v>
      </c>
      <c r="P175" s="411"/>
      <c r="Q175" s="411"/>
      <c r="R175" s="411"/>
      <c r="S175" s="277"/>
    </row>
    <row r="176" spans="1:19" s="147" customFormat="1" ht="18.75" x14ac:dyDescent="0.2">
      <c r="A176" s="1065"/>
      <c r="B176" s="1066"/>
      <c r="C176" s="962"/>
      <c r="D176" s="393" t="s">
        <v>5847</v>
      </c>
      <c r="E176" s="962"/>
      <c r="F176" s="312">
        <v>2400</v>
      </c>
      <c r="G176" s="312" t="s">
        <v>2944</v>
      </c>
      <c r="H176" s="963"/>
      <c r="I176" s="1054"/>
      <c r="J176" s="177" t="s">
        <v>5848</v>
      </c>
      <c r="K176" s="409" t="s">
        <v>496</v>
      </c>
      <c r="L176" s="410"/>
      <c r="M176" s="409" t="s">
        <v>496</v>
      </c>
      <c r="N176" s="410"/>
      <c r="O176" s="411" t="s">
        <v>496</v>
      </c>
      <c r="P176" s="411"/>
      <c r="Q176" s="411"/>
      <c r="R176" s="411"/>
      <c r="S176" s="277"/>
    </row>
    <row r="177" spans="1:21" s="147" customFormat="1" ht="18.75" x14ac:dyDescent="0.2">
      <c r="A177" s="1065"/>
      <c r="B177" s="1066"/>
      <c r="C177" s="962"/>
      <c r="D177" s="393" t="s">
        <v>5849</v>
      </c>
      <c r="E177" s="962"/>
      <c r="F177" s="312">
        <v>2400</v>
      </c>
      <c r="G177" s="312" t="s">
        <v>2944</v>
      </c>
      <c r="H177" s="963"/>
      <c r="I177" s="1054"/>
      <c r="J177" s="177" t="s">
        <v>5850</v>
      </c>
      <c r="K177" s="409" t="s">
        <v>496</v>
      </c>
      <c r="L177" s="410"/>
      <c r="M177" s="409" t="s">
        <v>496</v>
      </c>
      <c r="N177" s="410"/>
      <c r="O177" s="411" t="s">
        <v>496</v>
      </c>
      <c r="P177" s="411"/>
      <c r="Q177" s="411"/>
      <c r="R177" s="411"/>
      <c r="S177" s="277"/>
    </row>
    <row r="178" spans="1:21" s="147" customFormat="1" ht="18.75" x14ac:dyDescent="0.2">
      <c r="A178" s="1065"/>
      <c r="B178" s="1066"/>
      <c r="C178" s="962"/>
      <c r="D178" s="393" t="s">
        <v>5851</v>
      </c>
      <c r="E178" s="962"/>
      <c r="F178" s="312">
        <v>2400</v>
      </c>
      <c r="G178" s="312" t="s">
        <v>2944</v>
      </c>
      <c r="H178" s="963"/>
      <c r="I178" s="1054"/>
      <c r="J178" s="177" t="s">
        <v>5852</v>
      </c>
      <c r="K178" s="409" t="s">
        <v>496</v>
      </c>
      <c r="L178" s="410"/>
      <c r="M178" s="409" t="s">
        <v>496</v>
      </c>
      <c r="N178" s="410"/>
      <c r="O178" s="411" t="s">
        <v>496</v>
      </c>
      <c r="P178" s="411"/>
      <c r="Q178" s="411"/>
      <c r="R178" s="411"/>
      <c r="S178" s="277"/>
    </row>
    <row r="179" spans="1:21" s="147" customFormat="1" ht="18.75" x14ac:dyDescent="0.2">
      <c r="A179" s="1065"/>
      <c r="B179" s="1066"/>
      <c r="C179" s="962"/>
      <c r="D179" s="393" t="s">
        <v>5853</v>
      </c>
      <c r="E179" s="962"/>
      <c r="F179" s="312">
        <v>2400</v>
      </c>
      <c r="G179" s="312" t="s">
        <v>2944</v>
      </c>
      <c r="H179" s="963"/>
      <c r="I179" s="1055"/>
      <c r="J179" s="177" t="s">
        <v>5854</v>
      </c>
      <c r="K179" s="409" t="s">
        <v>496</v>
      </c>
      <c r="L179" s="410"/>
      <c r="M179" s="409" t="s">
        <v>496</v>
      </c>
      <c r="N179" s="410"/>
      <c r="O179" s="411" t="s">
        <v>496</v>
      </c>
      <c r="P179" s="411"/>
      <c r="Q179" s="411"/>
      <c r="R179" s="411"/>
      <c r="S179" s="277"/>
    </row>
    <row r="180" spans="1:21" s="147" customFormat="1" ht="58.5" customHeight="1" x14ac:dyDescent="0.2">
      <c r="A180" s="421">
        <v>99</v>
      </c>
      <c r="B180" s="183" t="s">
        <v>5855</v>
      </c>
      <c r="C180" s="393" t="s">
        <v>5815</v>
      </c>
      <c r="D180" s="393" t="s">
        <v>5371</v>
      </c>
      <c r="E180" s="393" t="s">
        <v>5372</v>
      </c>
      <c r="F180" s="312">
        <v>240</v>
      </c>
      <c r="G180" s="312" t="s">
        <v>2612</v>
      </c>
      <c r="H180" s="394">
        <v>42941</v>
      </c>
      <c r="I180" s="415" t="s">
        <v>5990</v>
      </c>
      <c r="J180" s="177" t="s">
        <v>5856</v>
      </c>
      <c r="K180" s="409" t="s">
        <v>496</v>
      </c>
      <c r="L180" s="410"/>
      <c r="M180" s="409" t="s">
        <v>496</v>
      </c>
      <c r="N180" s="410"/>
      <c r="O180" s="411"/>
      <c r="P180" s="411"/>
      <c r="Q180" s="411" t="s">
        <v>496</v>
      </c>
      <c r="R180" s="411"/>
      <c r="S180" s="277"/>
    </row>
    <row r="181" spans="1:21" s="147" customFormat="1" ht="58.5" customHeight="1" x14ac:dyDescent="0.2">
      <c r="A181" s="421">
        <v>100</v>
      </c>
      <c r="B181" s="183" t="s">
        <v>5857</v>
      </c>
      <c r="C181" s="393" t="s">
        <v>5858</v>
      </c>
      <c r="D181" s="393" t="s">
        <v>5537</v>
      </c>
      <c r="E181" s="393" t="s">
        <v>5537</v>
      </c>
      <c r="F181" s="312" t="s">
        <v>2534</v>
      </c>
      <c r="G181" s="312" t="s">
        <v>4094</v>
      </c>
      <c r="H181" s="394">
        <v>42985</v>
      </c>
      <c r="I181" s="415" t="s">
        <v>5537</v>
      </c>
      <c r="J181" s="181" t="s">
        <v>2534</v>
      </c>
      <c r="K181" s="416" t="s">
        <v>6060</v>
      </c>
      <c r="L181" s="416" t="s">
        <v>6060</v>
      </c>
      <c r="M181" s="416" t="s">
        <v>6060</v>
      </c>
      <c r="N181" s="416" t="s">
        <v>6060</v>
      </c>
      <c r="O181" s="416" t="s">
        <v>6060</v>
      </c>
      <c r="P181" s="416" t="s">
        <v>6060</v>
      </c>
      <c r="Q181" s="416" t="s">
        <v>6060</v>
      </c>
      <c r="R181" s="416" t="s">
        <v>6060</v>
      </c>
      <c r="S181" s="277"/>
    </row>
    <row r="182" spans="1:21" s="147" customFormat="1" ht="58.5" customHeight="1" x14ac:dyDescent="0.2">
      <c r="A182" s="421">
        <v>101</v>
      </c>
      <c r="B182" s="183" t="s">
        <v>5859</v>
      </c>
      <c r="C182" s="393" t="s">
        <v>5860</v>
      </c>
      <c r="D182" s="393" t="s">
        <v>5861</v>
      </c>
      <c r="E182" s="393" t="s">
        <v>5862</v>
      </c>
      <c r="F182" s="312">
        <v>2078.89</v>
      </c>
      <c r="G182" s="312" t="s">
        <v>4094</v>
      </c>
      <c r="H182" s="394">
        <v>42982</v>
      </c>
      <c r="I182" s="415" t="s">
        <v>5863</v>
      </c>
      <c r="J182" s="177" t="s">
        <v>5864</v>
      </c>
      <c r="K182" s="409" t="s">
        <v>496</v>
      </c>
      <c r="L182" s="410"/>
      <c r="M182" s="409" t="s">
        <v>496</v>
      </c>
      <c r="N182" s="410"/>
      <c r="O182" s="411" t="s">
        <v>496</v>
      </c>
      <c r="P182" s="411"/>
      <c r="Q182" s="411"/>
      <c r="R182" s="411"/>
      <c r="S182" s="277"/>
    </row>
    <row r="183" spans="1:21" s="147" customFormat="1" ht="50.25" customHeight="1" x14ac:dyDescent="0.2">
      <c r="A183" s="1065">
        <v>102</v>
      </c>
      <c r="B183" s="1066" t="s">
        <v>5865</v>
      </c>
      <c r="C183" s="962" t="s">
        <v>5866</v>
      </c>
      <c r="D183" s="393" t="s">
        <v>5022</v>
      </c>
      <c r="E183" s="962" t="s">
        <v>5867</v>
      </c>
      <c r="F183" s="312">
        <v>1878</v>
      </c>
      <c r="G183" s="312" t="s">
        <v>4094</v>
      </c>
      <c r="H183" s="394">
        <v>42983</v>
      </c>
      <c r="I183" s="415" t="s">
        <v>5377</v>
      </c>
      <c r="J183" s="177" t="s">
        <v>5868</v>
      </c>
      <c r="K183" s="409" t="s">
        <v>496</v>
      </c>
      <c r="L183" s="410"/>
      <c r="M183" s="409" t="s">
        <v>496</v>
      </c>
      <c r="N183" s="410"/>
      <c r="O183" s="411"/>
      <c r="P183" s="411"/>
      <c r="Q183" s="411" t="s">
        <v>496</v>
      </c>
      <c r="R183" s="411"/>
      <c r="S183" s="277"/>
    </row>
    <row r="184" spans="1:21" s="147" customFormat="1" ht="50.25" customHeight="1" x14ac:dyDescent="0.2">
      <c r="A184" s="1065"/>
      <c r="B184" s="1066"/>
      <c r="C184" s="962"/>
      <c r="D184" s="393" t="s">
        <v>5869</v>
      </c>
      <c r="E184" s="962"/>
      <c r="F184" s="312">
        <v>106.1</v>
      </c>
      <c r="G184" s="312" t="s">
        <v>4094</v>
      </c>
      <c r="H184" s="394">
        <v>42983</v>
      </c>
      <c r="I184" s="415" t="s">
        <v>5362</v>
      </c>
      <c r="J184" s="177" t="s">
        <v>5870</v>
      </c>
      <c r="K184" s="409" t="s">
        <v>496</v>
      </c>
      <c r="L184" s="410"/>
      <c r="M184" s="409" t="s">
        <v>496</v>
      </c>
      <c r="N184" s="410"/>
      <c r="O184" s="411"/>
      <c r="P184" s="411"/>
      <c r="Q184" s="411" t="s">
        <v>496</v>
      </c>
      <c r="R184" s="411"/>
      <c r="S184" s="277"/>
    </row>
    <row r="185" spans="1:21" s="147" customFormat="1" ht="46.5" customHeight="1" x14ac:dyDescent="0.2">
      <c r="A185" s="1065">
        <v>103</v>
      </c>
      <c r="B185" s="1066" t="s">
        <v>5871</v>
      </c>
      <c r="C185" s="962" t="s">
        <v>5872</v>
      </c>
      <c r="D185" s="393" t="s">
        <v>5873</v>
      </c>
      <c r="E185" s="962" t="s">
        <v>5874</v>
      </c>
      <c r="F185" s="312">
        <v>177</v>
      </c>
      <c r="G185" s="312" t="s">
        <v>4094</v>
      </c>
      <c r="H185" s="963">
        <v>42992</v>
      </c>
      <c r="I185" s="415" t="s">
        <v>6024</v>
      </c>
      <c r="J185" s="177" t="s">
        <v>5875</v>
      </c>
      <c r="K185" s="409" t="s">
        <v>496</v>
      </c>
      <c r="L185" s="410"/>
      <c r="M185" s="409" t="s">
        <v>496</v>
      </c>
      <c r="N185" s="410"/>
      <c r="O185" s="411" t="s">
        <v>496</v>
      </c>
      <c r="P185" s="411"/>
      <c r="Q185" s="411"/>
      <c r="R185" s="411"/>
      <c r="S185" s="277"/>
    </row>
    <row r="186" spans="1:21" s="147" customFormat="1" ht="42.75" customHeight="1" x14ac:dyDescent="0.2">
      <c r="A186" s="1065"/>
      <c r="B186" s="1066"/>
      <c r="C186" s="962"/>
      <c r="D186" s="393" t="s">
        <v>3998</v>
      </c>
      <c r="E186" s="962"/>
      <c r="F186" s="312">
        <v>225</v>
      </c>
      <c r="G186" s="312" t="s">
        <v>4094</v>
      </c>
      <c r="H186" s="963"/>
      <c r="I186" s="415" t="s">
        <v>5876</v>
      </c>
      <c r="J186" s="177" t="s">
        <v>5877</v>
      </c>
      <c r="K186" s="409" t="s">
        <v>496</v>
      </c>
      <c r="L186" s="410"/>
      <c r="M186" s="409" t="s">
        <v>496</v>
      </c>
      <c r="N186" s="410"/>
      <c r="O186" s="411" t="s">
        <v>496</v>
      </c>
      <c r="P186" s="411"/>
      <c r="Q186" s="411"/>
      <c r="R186" s="411"/>
      <c r="S186" s="277"/>
    </row>
    <row r="187" spans="1:21" s="147" customFormat="1" ht="50.25" customHeight="1" x14ac:dyDescent="0.2">
      <c r="A187" s="421">
        <v>104</v>
      </c>
      <c r="B187" s="183" t="s">
        <v>5915</v>
      </c>
      <c r="C187" s="393" t="s">
        <v>5810</v>
      </c>
      <c r="D187" s="393" t="s">
        <v>5873</v>
      </c>
      <c r="E187" s="393" t="s">
        <v>5916</v>
      </c>
      <c r="F187" s="312">
        <v>7500</v>
      </c>
      <c r="G187" s="312" t="s">
        <v>3128</v>
      </c>
      <c r="H187" s="394">
        <v>43026</v>
      </c>
      <c r="I187" s="415" t="s">
        <v>5917</v>
      </c>
      <c r="J187" s="181" t="s">
        <v>5918</v>
      </c>
      <c r="K187" s="409" t="s">
        <v>496</v>
      </c>
      <c r="L187" s="410"/>
      <c r="M187" s="409" t="s">
        <v>496</v>
      </c>
      <c r="N187" s="410"/>
      <c r="O187" s="411"/>
      <c r="P187" s="411"/>
      <c r="Q187" s="411" t="s">
        <v>496</v>
      </c>
      <c r="R187" s="411"/>
      <c r="S187" s="373"/>
      <c r="T187" s="432"/>
      <c r="U187" s="433"/>
    </row>
    <row r="188" spans="1:21" s="147" customFormat="1" ht="58.5" customHeight="1" x14ac:dyDescent="0.2">
      <c r="A188" s="421">
        <v>105</v>
      </c>
      <c r="B188" s="183" t="s">
        <v>5878</v>
      </c>
      <c r="C188" s="393" t="s">
        <v>5823</v>
      </c>
      <c r="D188" s="393" t="s">
        <v>2554</v>
      </c>
      <c r="E188" s="393" t="s">
        <v>6017</v>
      </c>
      <c r="F188" s="312">
        <v>169.5</v>
      </c>
      <c r="G188" s="312" t="s">
        <v>2944</v>
      </c>
      <c r="H188" s="394">
        <v>42978</v>
      </c>
      <c r="I188" s="415" t="s">
        <v>5879</v>
      </c>
      <c r="J188" s="177" t="s">
        <v>5880</v>
      </c>
      <c r="K188" s="409" t="s">
        <v>496</v>
      </c>
      <c r="L188" s="410"/>
      <c r="M188" s="409" t="s">
        <v>496</v>
      </c>
      <c r="N188" s="410"/>
      <c r="O188" s="411" t="s">
        <v>496</v>
      </c>
      <c r="P188" s="411"/>
      <c r="Q188" s="411"/>
      <c r="R188" s="411"/>
      <c r="S188" s="277"/>
    </row>
    <row r="189" spans="1:21" s="147" customFormat="1" ht="58.5" customHeight="1" x14ac:dyDescent="0.2">
      <c r="A189" s="421">
        <v>106</v>
      </c>
      <c r="B189" s="183" t="s">
        <v>5881</v>
      </c>
      <c r="C189" s="393" t="s">
        <v>5714</v>
      </c>
      <c r="D189" s="393" t="s">
        <v>3904</v>
      </c>
      <c r="E189" s="393" t="s">
        <v>5715</v>
      </c>
      <c r="F189" s="312">
        <v>2404</v>
      </c>
      <c r="G189" s="312" t="s">
        <v>2625</v>
      </c>
      <c r="H189" s="394">
        <v>42999</v>
      </c>
      <c r="I189" s="415" t="s">
        <v>5882</v>
      </c>
      <c r="J189" s="181" t="s">
        <v>5883</v>
      </c>
      <c r="K189" s="409" t="s">
        <v>496</v>
      </c>
      <c r="L189" s="410"/>
      <c r="M189" s="409" t="s">
        <v>496</v>
      </c>
      <c r="N189" s="410"/>
      <c r="O189" s="411" t="s">
        <v>496</v>
      </c>
      <c r="P189" s="411"/>
      <c r="Q189" s="411"/>
      <c r="R189" s="411"/>
      <c r="S189" s="277"/>
    </row>
    <row r="190" spans="1:21" s="147" customFormat="1" ht="58.5" customHeight="1" x14ac:dyDescent="0.2">
      <c r="A190" s="421">
        <v>107</v>
      </c>
      <c r="B190" s="183" t="s">
        <v>5884</v>
      </c>
      <c r="C190" s="393" t="s">
        <v>5885</v>
      </c>
      <c r="D190" s="393" t="s">
        <v>6081</v>
      </c>
      <c r="E190" s="393" t="s">
        <v>6082</v>
      </c>
      <c r="F190" s="312">
        <v>2400</v>
      </c>
      <c r="G190" s="312" t="s">
        <v>4094</v>
      </c>
      <c r="H190" s="394">
        <v>43005</v>
      </c>
      <c r="I190" s="415" t="s">
        <v>5451</v>
      </c>
      <c r="J190" s="177" t="s">
        <v>5886</v>
      </c>
      <c r="K190" s="409" t="s">
        <v>496</v>
      </c>
      <c r="L190" s="410"/>
      <c r="M190" s="409" t="s">
        <v>496</v>
      </c>
      <c r="N190" s="410"/>
      <c r="O190" s="411" t="s">
        <v>496</v>
      </c>
      <c r="P190" s="411"/>
      <c r="Q190" s="411"/>
      <c r="R190" s="411"/>
      <c r="S190" s="277"/>
    </row>
    <row r="191" spans="1:21" s="147" customFormat="1" ht="58.5" customHeight="1" x14ac:dyDescent="0.2">
      <c r="A191" s="421">
        <v>108</v>
      </c>
      <c r="B191" s="183" t="s">
        <v>5887</v>
      </c>
      <c r="C191" s="393" t="s">
        <v>5888</v>
      </c>
      <c r="D191" s="393" t="s">
        <v>5889</v>
      </c>
      <c r="E191" s="393" t="s">
        <v>6083</v>
      </c>
      <c r="F191" s="312">
        <v>250</v>
      </c>
      <c r="G191" s="312" t="s">
        <v>4094</v>
      </c>
      <c r="H191" s="394">
        <v>43006</v>
      </c>
      <c r="I191" s="415" t="s">
        <v>6084</v>
      </c>
      <c r="J191" s="177" t="s">
        <v>5890</v>
      </c>
      <c r="K191" s="409" t="s">
        <v>496</v>
      </c>
      <c r="L191" s="410"/>
      <c r="M191" s="409" t="s">
        <v>496</v>
      </c>
      <c r="N191" s="410"/>
      <c r="O191" s="411"/>
      <c r="P191" s="411"/>
      <c r="Q191" s="411" t="s">
        <v>496</v>
      </c>
      <c r="R191" s="411"/>
      <c r="S191" s="277"/>
    </row>
    <row r="192" spans="1:21" s="147" customFormat="1" ht="58.5" customHeight="1" x14ac:dyDescent="0.2">
      <c r="A192" s="421">
        <v>109</v>
      </c>
      <c r="B192" s="183" t="s">
        <v>5891</v>
      </c>
      <c r="C192" s="393" t="s">
        <v>5892</v>
      </c>
      <c r="D192" s="393" t="s">
        <v>5893</v>
      </c>
      <c r="E192" s="393" t="s">
        <v>5894</v>
      </c>
      <c r="F192" s="312">
        <v>1520</v>
      </c>
      <c r="G192" s="312" t="s">
        <v>4094</v>
      </c>
      <c r="H192" s="394">
        <v>43006</v>
      </c>
      <c r="I192" s="415" t="s">
        <v>5895</v>
      </c>
      <c r="J192" s="177" t="s">
        <v>5896</v>
      </c>
      <c r="K192" s="409" t="s">
        <v>496</v>
      </c>
      <c r="L192" s="410"/>
      <c r="M192" s="409" t="s">
        <v>496</v>
      </c>
      <c r="N192" s="410"/>
      <c r="O192" s="411" t="s">
        <v>496</v>
      </c>
      <c r="P192" s="411"/>
      <c r="Q192" s="411"/>
      <c r="R192" s="411"/>
      <c r="S192" s="277"/>
    </row>
    <row r="193" spans="1:19" s="147" customFormat="1" ht="36" customHeight="1" x14ac:dyDescent="0.2">
      <c r="A193" s="1065">
        <v>110</v>
      </c>
      <c r="B193" s="183" t="s">
        <v>5897</v>
      </c>
      <c r="C193" s="962" t="s">
        <v>5898</v>
      </c>
      <c r="D193" s="962" t="s">
        <v>5899</v>
      </c>
      <c r="E193" s="962" t="s">
        <v>5920</v>
      </c>
      <c r="F193" s="312">
        <v>1023.5</v>
      </c>
      <c r="G193" s="312" t="s">
        <v>4094</v>
      </c>
      <c r="H193" s="394">
        <v>43006</v>
      </c>
      <c r="I193" s="1069" t="s">
        <v>5900</v>
      </c>
      <c r="J193" s="177" t="s">
        <v>5901</v>
      </c>
      <c r="K193" s="1062" t="s">
        <v>496</v>
      </c>
      <c r="L193" s="1062"/>
      <c r="M193" s="1062" t="s">
        <v>496</v>
      </c>
      <c r="N193" s="1062"/>
      <c r="O193" s="1062" t="s">
        <v>496</v>
      </c>
      <c r="P193" s="1062"/>
      <c r="Q193" s="1062"/>
      <c r="R193" s="1062"/>
      <c r="S193" s="1064"/>
    </row>
    <row r="194" spans="1:19" s="147" customFormat="1" ht="34.5" customHeight="1" x14ac:dyDescent="0.2">
      <c r="A194" s="1065"/>
      <c r="B194" s="183" t="s">
        <v>5919</v>
      </c>
      <c r="C194" s="962"/>
      <c r="D194" s="962"/>
      <c r="E194" s="962"/>
      <c r="F194" s="312">
        <v>204</v>
      </c>
      <c r="G194" s="312" t="s">
        <v>3128</v>
      </c>
      <c r="H194" s="394">
        <v>43065</v>
      </c>
      <c r="I194" s="1069"/>
      <c r="J194" s="177" t="s">
        <v>5921</v>
      </c>
      <c r="K194" s="1062"/>
      <c r="L194" s="1062"/>
      <c r="M194" s="1062"/>
      <c r="N194" s="1062"/>
      <c r="O194" s="1062"/>
      <c r="P194" s="1062"/>
      <c r="Q194" s="1062"/>
      <c r="R194" s="1062"/>
      <c r="S194" s="1064"/>
    </row>
    <row r="195" spans="1:19" s="147" customFormat="1" ht="58.5" customHeight="1" x14ac:dyDescent="0.2">
      <c r="A195" s="421">
        <v>111</v>
      </c>
      <c r="B195" s="183" t="s">
        <v>5902</v>
      </c>
      <c r="C195" s="393" t="s">
        <v>5903</v>
      </c>
      <c r="D195" s="393" t="s">
        <v>3998</v>
      </c>
      <c r="E195" s="393" t="s">
        <v>6085</v>
      </c>
      <c r="F195" s="312">
        <v>309</v>
      </c>
      <c r="G195" s="312" t="s">
        <v>4094</v>
      </c>
      <c r="H195" s="394">
        <v>43003</v>
      </c>
      <c r="I195" s="415" t="s">
        <v>5904</v>
      </c>
      <c r="J195" s="177" t="s">
        <v>5905</v>
      </c>
      <c r="K195" s="409" t="s">
        <v>496</v>
      </c>
      <c r="L195" s="410"/>
      <c r="M195" s="409" t="s">
        <v>496</v>
      </c>
      <c r="N195" s="410"/>
      <c r="O195" s="411" t="s">
        <v>496</v>
      </c>
      <c r="P195" s="411"/>
      <c r="Q195" s="411"/>
      <c r="R195" s="411"/>
      <c r="S195" s="277"/>
    </row>
    <row r="196" spans="1:19" s="400" customFormat="1" ht="29.25" customHeight="1" x14ac:dyDescent="0.15">
      <c r="A196" s="421">
        <v>112</v>
      </c>
      <c r="B196" s="183" t="s">
        <v>5922</v>
      </c>
      <c r="C196" s="393" t="s">
        <v>5923</v>
      </c>
      <c r="D196" s="393" t="s">
        <v>5924</v>
      </c>
      <c r="E196" s="393" t="s">
        <v>5925</v>
      </c>
      <c r="F196" s="312">
        <v>1974.26</v>
      </c>
      <c r="G196" s="312" t="s">
        <v>3128</v>
      </c>
      <c r="H196" s="394">
        <v>43018</v>
      </c>
      <c r="I196" s="415" t="s">
        <v>5926</v>
      </c>
      <c r="J196" s="177" t="s">
        <v>5927</v>
      </c>
      <c r="K196" s="409" t="s">
        <v>496</v>
      </c>
      <c r="L196" s="410"/>
      <c r="M196" s="409" t="s">
        <v>496</v>
      </c>
      <c r="N196" s="410"/>
      <c r="O196" s="411" t="s">
        <v>496</v>
      </c>
      <c r="P196" s="411"/>
      <c r="Q196" s="411"/>
      <c r="R196" s="411"/>
      <c r="S196" s="277"/>
    </row>
    <row r="197" spans="1:19" s="400" customFormat="1" ht="39.75" customHeight="1" x14ac:dyDescent="0.15">
      <c r="A197" s="421">
        <v>113</v>
      </c>
      <c r="B197" s="183" t="s">
        <v>5928</v>
      </c>
      <c r="C197" s="393" t="s">
        <v>5929</v>
      </c>
      <c r="D197" s="393" t="s">
        <v>5930</v>
      </c>
      <c r="E197" s="393" t="s">
        <v>5306</v>
      </c>
      <c r="F197" s="312">
        <v>1356</v>
      </c>
      <c r="G197" s="312" t="s">
        <v>3128</v>
      </c>
      <c r="H197" s="394">
        <v>43033</v>
      </c>
      <c r="I197" s="415" t="s">
        <v>5931</v>
      </c>
      <c r="J197" s="177" t="s">
        <v>5932</v>
      </c>
      <c r="K197" s="409" t="s">
        <v>496</v>
      </c>
      <c r="L197" s="410"/>
      <c r="M197" s="409" t="s">
        <v>496</v>
      </c>
      <c r="N197" s="410"/>
      <c r="O197" s="411" t="s">
        <v>496</v>
      </c>
      <c r="P197" s="411"/>
      <c r="Q197" s="411"/>
      <c r="R197" s="411"/>
      <c r="S197" s="277"/>
    </row>
    <row r="198" spans="1:19" s="400" customFormat="1" ht="31.5" customHeight="1" x14ac:dyDescent="0.15">
      <c r="A198" s="1065">
        <v>114</v>
      </c>
      <c r="B198" s="1066" t="s">
        <v>5933</v>
      </c>
      <c r="C198" s="962" t="s">
        <v>5559</v>
      </c>
      <c r="D198" s="393" t="s">
        <v>75</v>
      </c>
      <c r="E198" s="1067" t="s">
        <v>5934</v>
      </c>
      <c r="F198" s="312">
        <v>100.5</v>
      </c>
      <c r="G198" s="312" t="s">
        <v>3128</v>
      </c>
      <c r="H198" s="963">
        <v>43013</v>
      </c>
      <c r="I198" s="415" t="s">
        <v>5935</v>
      </c>
      <c r="J198" s="177" t="s">
        <v>5936</v>
      </c>
      <c r="K198" s="409" t="s">
        <v>496</v>
      </c>
      <c r="L198" s="410"/>
      <c r="M198" s="409" t="s">
        <v>496</v>
      </c>
      <c r="N198" s="410"/>
      <c r="O198" s="411" t="s">
        <v>496</v>
      </c>
      <c r="P198" s="411"/>
      <c r="Q198" s="411"/>
      <c r="R198" s="411"/>
      <c r="S198" s="277"/>
    </row>
    <row r="199" spans="1:19" s="400" customFormat="1" ht="31.5" customHeight="1" x14ac:dyDescent="0.15">
      <c r="A199" s="1065"/>
      <c r="B199" s="1066"/>
      <c r="C199" s="962"/>
      <c r="D199" s="393" t="s">
        <v>2697</v>
      </c>
      <c r="E199" s="1067"/>
      <c r="F199" s="312">
        <v>72.72</v>
      </c>
      <c r="G199" s="312" t="s">
        <v>3128</v>
      </c>
      <c r="H199" s="963"/>
      <c r="I199" s="415" t="s">
        <v>5937</v>
      </c>
      <c r="J199" s="177" t="s">
        <v>5938</v>
      </c>
      <c r="K199" s="409" t="s">
        <v>496</v>
      </c>
      <c r="L199" s="410"/>
      <c r="M199" s="409" t="s">
        <v>496</v>
      </c>
      <c r="N199" s="410"/>
      <c r="O199" s="411" t="s">
        <v>496</v>
      </c>
      <c r="P199" s="411"/>
      <c r="Q199" s="411"/>
      <c r="R199" s="411"/>
      <c r="S199" s="277"/>
    </row>
    <row r="200" spans="1:19" s="400" customFormat="1" ht="31.5" customHeight="1" x14ac:dyDescent="0.15">
      <c r="A200" s="1065"/>
      <c r="B200" s="1066"/>
      <c r="C200" s="962"/>
      <c r="D200" s="393" t="s">
        <v>2695</v>
      </c>
      <c r="E200" s="1067"/>
      <c r="F200" s="312">
        <v>90.16</v>
      </c>
      <c r="G200" s="312" t="s">
        <v>3128</v>
      </c>
      <c r="H200" s="963"/>
      <c r="I200" s="415" t="s">
        <v>5937</v>
      </c>
      <c r="J200" s="177" t="s">
        <v>5939</v>
      </c>
      <c r="K200" s="409" t="s">
        <v>496</v>
      </c>
      <c r="L200" s="410"/>
      <c r="M200" s="409" t="s">
        <v>496</v>
      </c>
      <c r="N200" s="410"/>
      <c r="O200" s="411" t="s">
        <v>496</v>
      </c>
      <c r="P200" s="411"/>
      <c r="Q200" s="411"/>
      <c r="R200" s="411"/>
      <c r="S200" s="277"/>
    </row>
    <row r="201" spans="1:19" s="147" customFormat="1" ht="58.5" customHeight="1" x14ac:dyDescent="0.2">
      <c r="A201" s="421">
        <v>115</v>
      </c>
      <c r="B201" s="183" t="s">
        <v>5906</v>
      </c>
      <c r="C201" s="393" t="s">
        <v>5907</v>
      </c>
      <c r="D201" s="393" t="s">
        <v>2706</v>
      </c>
      <c r="E201" s="393" t="s">
        <v>5908</v>
      </c>
      <c r="F201" s="312">
        <v>353.76</v>
      </c>
      <c r="G201" s="312" t="s">
        <v>2625</v>
      </c>
      <c r="H201" s="394">
        <v>43007</v>
      </c>
      <c r="I201" s="415" t="s">
        <v>5909</v>
      </c>
      <c r="J201" s="177" t="s">
        <v>5910</v>
      </c>
      <c r="K201" s="409" t="s">
        <v>496</v>
      </c>
      <c r="L201" s="410"/>
      <c r="M201" s="409" t="s">
        <v>496</v>
      </c>
      <c r="N201" s="410"/>
      <c r="O201" s="411" t="s">
        <v>496</v>
      </c>
      <c r="P201" s="411"/>
      <c r="Q201" s="411"/>
      <c r="R201" s="411"/>
      <c r="S201" s="277"/>
    </row>
    <row r="202" spans="1:19" s="404" customFormat="1" ht="31.5" customHeight="1" x14ac:dyDescent="0.15">
      <c r="A202" s="1065">
        <v>116</v>
      </c>
      <c r="B202" s="1066" t="s">
        <v>5940</v>
      </c>
      <c r="C202" s="962" t="s">
        <v>5532</v>
      </c>
      <c r="D202" s="393" t="s">
        <v>2706</v>
      </c>
      <c r="E202" s="962" t="s">
        <v>5941</v>
      </c>
      <c r="F202" s="312">
        <v>1780.8</v>
      </c>
      <c r="G202" s="312" t="s">
        <v>3128</v>
      </c>
      <c r="H202" s="963">
        <v>43017</v>
      </c>
      <c r="I202" s="415" t="s">
        <v>5909</v>
      </c>
      <c r="J202" s="177" t="s">
        <v>5942</v>
      </c>
      <c r="K202" s="409" t="s">
        <v>496</v>
      </c>
      <c r="L202" s="410"/>
      <c r="M202" s="409" t="s">
        <v>496</v>
      </c>
      <c r="N202" s="410"/>
      <c r="O202" s="411" t="s">
        <v>496</v>
      </c>
      <c r="P202" s="411"/>
      <c r="Q202" s="411"/>
      <c r="R202" s="411"/>
      <c r="S202" s="277"/>
    </row>
    <row r="203" spans="1:19" s="404" customFormat="1" ht="31.5" customHeight="1" x14ac:dyDescent="0.15">
      <c r="A203" s="1065"/>
      <c r="B203" s="1066"/>
      <c r="C203" s="962"/>
      <c r="D203" s="393" t="s">
        <v>2709</v>
      </c>
      <c r="E203" s="962"/>
      <c r="F203" s="312">
        <v>882</v>
      </c>
      <c r="G203" s="312" t="s">
        <v>3128</v>
      </c>
      <c r="H203" s="963"/>
      <c r="I203" s="415" t="s">
        <v>5909</v>
      </c>
      <c r="J203" s="177" t="s">
        <v>5943</v>
      </c>
      <c r="K203" s="409" t="s">
        <v>496</v>
      </c>
      <c r="L203" s="410"/>
      <c r="M203" s="409" t="s">
        <v>496</v>
      </c>
      <c r="N203" s="410"/>
      <c r="O203" s="411" t="s">
        <v>496</v>
      </c>
      <c r="P203" s="411"/>
      <c r="Q203" s="411"/>
      <c r="R203" s="411"/>
      <c r="S203" s="277"/>
    </row>
    <row r="204" spans="1:19" s="404" customFormat="1" ht="31.5" customHeight="1" x14ac:dyDescent="0.15">
      <c r="A204" s="1065">
        <v>117</v>
      </c>
      <c r="B204" s="1066" t="s">
        <v>5944</v>
      </c>
      <c r="C204" s="962" t="s">
        <v>5945</v>
      </c>
      <c r="D204" s="393" t="s">
        <v>75</v>
      </c>
      <c r="E204" s="962" t="s">
        <v>5946</v>
      </c>
      <c r="F204" s="312">
        <v>844.86</v>
      </c>
      <c r="G204" s="312" t="s">
        <v>3128</v>
      </c>
      <c r="H204" s="963">
        <v>43014</v>
      </c>
      <c r="I204" s="415" t="s">
        <v>5377</v>
      </c>
      <c r="J204" s="177" t="s">
        <v>5947</v>
      </c>
      <c r="K204" s="409" t="s">
        <v>496</v>
      </c>
      <c r="L204" s="410"/>
      <c r="M204" s="409" t="s">
        <v>496</v>
      </c>
      <c r="N204" s="410"/>
      <c r="O204" s="411" t="s">
        <v>496</v>
      </c>
      <c r="P204" s="411"/>
      <c r="Q204" s="411"/>
      <c r="R204" s="411"/>
      <c r="S204" s="277"/>
    </row>
    <row r="205" spans="1:19" s="404" customFormat="1" ht="31.5" customHeight="1" x14ac:dyDescent="0.15">
      <c r="A205" s="1065"/>
      <c r="B205" s="1066"/>
      <c r="C205" s="962"/>
      <c r="D205" s="393" t="s">
        <v>5326</v>
      </c>
      <c r="E205" s="962"/>
      <c r="F205" s="312">
        <v>1433.19</v>
      </c>
      <c r="G205" s="312" t="s">
        <v>3128</v>
      </c>
      <c r="H205" s="963"/>
      <c r="I205" s="415" t="s">
        <v>5362</v>
      </c>
      <c r="J205" s="177" t="s">
        <v>5948</v>
      </c>
      <c r="K205" s="409" t="s">
        <v>496</v>
      </c>
      <c r="L205" s="410"/>
      <c r="M205" s="409" t="s">
        <v>496</v>
      </c>
      <c r="N205" s="410"/>
      <c r="O205" s="411" t="s">
        <v>496</v>
      </c>
      <c r="P205" s="411"/>
      <c r="Q205" s="411"/>
      <c r="R205" s="411"/>
      <c r="S205" s="277"/>
    </row>
    <row r="206" spans="1:19" s="404" customFormat="1" ht="31.5" customHeight="1" x14ac:dyDescent="0.15">
      <c r="A206" s="1065">
        <v>118</v>
      </c>
      <c r="B206" s="1066" t="s">
        <v>5949</v>
      </c>
      <c r="C206" s="962" t="s">
        <v>5950</v>
      </c>
      <c r="D206" s="393" t="s">
        <v>5326</v>
      </c>
      <c r="E206" s="962" t="s">
        <v>5951</v>
      </c>
      <c r="F206" s="312">
        <v>1383.7</v>
      </c>
      <c r="G206" s="312" t="s">
        <v>3128</v>
      </c>
      <c r="H206" s="963">
        <v>43018</v>
      </c>
      <c r="I206" s="415" t="s">
        <v>5952</v>
      </c>
      <c r="J206" s="177" t="s">
        <v>5953</v>
      </c>
      <c r="K206" s="409" t="s">
        <v>496</v>
      </c>
      <c r="L206" s="410"/>
      <c r="M206" s="409" t="s">
        <v>496</v>
      </c>
      <c r="N206" s="410"/>
      <c r="O206" s="411" t="s">
        <v>496</v>
      </c>
      <c r="P206" s="411"/>
      <c r="Q206" s="411"/>
      <c r="R206" s="411"/>
      <c r="S206" s="277"/>
    </row>
    <row r="207" spans="1:19" s="404" customFormat="1" ht="31.5" customHeight="1" x14ac:dyDescent="0.15">
      <c r="A207" s="1065"/>
      <c r="B207" s="1066"/>
      <c r="C207" s="962"/>
      <c r="D207" s="393" t="s">
        <v>5954</v>
      </c>
      <c r="E207" s="962"/>
      <c r="F207" s="312">
        <v>3999</v>
      </c>
      <c r="G207" s="312" t="s">
        <v>3128</v>
      </c>
      <c r="H207" s="963"/>
      <c r="I207" s="415" t="s">
        <v>5952</v>
      </c>
      <c r="J207" s="177" t="s">
        <v>5955</v>
      </c>
      <c r="K207" s="409" t="s">
        <v>496</v>
      </c>
      <c r="L207" s="410"/>
      <c r="M207" s="409" t="s">
        <v>496</v>
      </c>
      <c r="N207" s="410"/>
      <c r="O207" s="411" t="s">
        <v>496</v>
      </c>
      <c r="P207" s="411"/>
      <c r="Q207" s="411"/>
      <c r="R207" s="411"/>
      <c r="S207" s="277"/>
    </row>
    <row r="208" spans="1:19" s="404" customFormat="1" ht="29.25" customHeight="1" x14ac:dyDescent="0.15">
      <c r="A208" s="1065"/>
      <c r="B208" s="1066"/>
      <c r="C208" s="962"/>
      <c r="D208" s="393" t="s">
        <v>3998</v>
      </c>
      <c r="E208" s="962"/>
      <c r="F208" s="312">
        <v>507</v>
      </c>
      <c r="G208" s="312" t="s">
        <v>3128</v>
      </c>
      <c r="H208" s="963"/>
      <c r="I208" s="415" t="s">
        <v>5956</v>
      </c>
      <c r="J208" s="177" t="s">
        <v>5957</v>
      </c>
      <c r="K208" s="409" t="s">
        <v>496</v>
      </c>
      <c r="L208" s="410"/>
      <c r="M208" s="409" t="s">
        <v>496</v>
      </c>
      <c r="N208" s="410"/>
      <c r="O208" s="411" t="s">
        <v>496</v>
      </c>
      <c r="P208" s="411"/>
      <c r="Q208" s="411"/>
      <c r="R208" s="411"/>
      <c r="S208" s="277"/>
    </row>
    <row r="209" spans="1:19" s="404" customFormat="1" ht="29.25" customHeight="1" x14ac:dyDescent="0.15">
      <c r="A209" s="421">
        <v>119</v>
      </c>
      <c r="B209" s="183" t="s">
        <v>5958</v>
      </c>
      <c r="C209" s="393" t="s">
        <v>5776</v>
      </c>
      <c r="D209" s="393" t="s">
        <v>5959</v>
      </c>
      <c r="E209" s="393" t="s">
        <v>5960</v>
      </c>
      <c r="F209" s="312">
        <v>2860</v>
      </c>
      <c r="G209" s="312" t="s">
        <v>3128</v>
      </c>
      <c r="H209" s="394">
        <v>43026</v>
      </c>
      <c r="I209" s="415" t="s">
        <v>5961</v>
      </c>
      <c r="J209" s="177" t="s">
        <v>5962</v>
      </c>
      <c r="K209" s="409" t="s">
        <v>496</v>
      </c>
      <c r="L209" s="410"/>
      <c r="M209" s="409" t="s">
        <v>496</v>
      </c>
      <c r="N209" s="410"/>
      <c r="O209" s="411"/>
      <c r="P209" s="411"/>
      <c r="Q209" s="411" t="s">
        <v>496</v>
      </c>
      <c r="R209" s="411"/>
      <c r="S209" s="277"/>
    </row>
    <row r="210" spans="1:19" s="147" customFormat="1" ht="58.5" customHeight="1" x14ac:dyDescent="0.2">
      <c r="A210" s="421">
        <v>120</v>
      </c>
      <c r="B210" s="183" t="s">
        <v>5911</v>
      </c>
      <c r="C210" s="393" t="s">
        <v>6086</v>
      </c>
      <c r="D210" s="393" t="s">
        <v>2554</v>
      </c>
      <c r="E210" s="367" t="s">
        <v>2737</v>
      </c>
      <c r="F210" s="312">
        <v>169.5</v>
      </c>
      <c r="G210" s="312" t="s">
        <v>4094</v>
      </c>
      <c r="H210" s="394">
        <v>43007</v>
      </c>
      <c r="I210" s="415" t="s">
        <v>5912</v>
      </c>
      <c r="J210" s="177" t="s">
        <v>5913</v>
      </c>
      <c r="K210" s="409" t="s">
        <v>496</v>
      </c>
      <c r="L210" s="410"/>
      <c r="M210" s="409" t="s">
        <v>496</v>
      </c>
      <c r="N210" s="410"/>
      <c r="O210" s="411" t="s">
        <v>496</v>
      </c>
      <c r="P210" s="411"/>
      <c r="Q210" s="411"/>
      <c r="R210" s="411"/>
      <c r="S210" s="277"/>
    </row>
    <row r="211" spans="1:19" s="147" customFormat="1" ht="58.5" customHeight="1" x14ac:dyDescent="0.2">
      <c r="A211" s="421">
        <v>121</v>
      </c>
      <c r="B211" s="183" t="s">
        <v>5963</v>
      </c>
      <c r="C211" s="393" t="s">
        <v>5964</v>
      </c>
      <c r="D211" s="393" t="s">
        <v>4108</v>
      </c>
      <c r="E211" s="393" t="s">
        <v>5965</v>
      </c>
      <c r="F211" s="312">
        <v>2700.47</v>
      </c>
      <c r="G211" s="312" t="s">
        <v>3128</v>
      </c>
      <c r="H211" s="394">
        <v>43026</v>
      </c>
      <c r="I211" s="415" t="s">
        <v>5966</v>
      </c>
      <c r="J211" s="177" t="s">
        <v>5967</v>
      </c>
      <c r="K211" s="409" t="s">
        <v>496</v>
      </c>
      <c r="L211" s="410"/>
      <c r="M211" s="409" t="s">
        <v>496</v>
      </c>
      <c r="N211" s="410"/>
      <c r="O211" s="411" t="s">
        <v>496</v>
      </c>
      <c r="P211" s="411"/>
      <c r="Q211" s="411"/>
      <c r="R211" s="411"/>
      <c r="S211" s="277"/>
    </row>
    <row r="212" spans="1:19" s="147" customFormat="1" ht="58.5" customHeight="1" x14ac:dyDescent="0.2">
      <c r="A212" s="1065">
        <v>122</v>
      </c>
      <c r="B212" s="1066" t="s">
        <v>5968</v>
      </c>
      <c r="C212" s="962" t="s">
        <v>5969</v>
      </c>
      <c r="D212" s="393" t="s">
        <v>5970</v>
      </c>
      <c r="E212" s="962" t="s">
        <v>5971</v>
      </c>
      <c r="F212" s="312">
        <v>680</v>
      </c>
      <c r="G212" s="312" t="s">
        <v>3128</v>
      </c>
      <c r="H212" s="963">
        <v>43031</v>
      </c>
      <c r="I212" s="415" t="s">
        <v>5972</v>
      </c>
      <c r="J212" s="177" t="s">
        <v>5973</v>
      </c>
      <c r="K212" s="409" t="s">
        <v>496</v>
      </c>
      <c r="L212" s="410"/>
      <c r="M212" s="409" t="s">
        <v>496</v>
      </c>
      <c r="N212" s="410"/>
      <c r="O212" s="411" t="s">
        <v>496</v>
      </c>
      <c r="P212" s="411"/>
      <c r="Q212" s="411"/>
      <c r="R212" s="411"/>
      <c r="S212" s="277"/>
    </row>
    <row r="213" spans="1:19" s="147" customFormat="1" ht="58.5" customHeight="1" x14ac:dyDescent="0.2">
      <c r="A213" s="1065"/>
      <c r="B213" s="1066"/>
      <c r="C213" s="962"/>
      <c r="D213" s="393" t="s">
        <v>3110</v>
      </c>
      <c r="E213" s="962"/>
      <c r="F213" s="312">
        <v>1160</v>
      </c>
      <c r="G213" s="312" t="s">
        <v>3128</v>
      </c>
      <c r="H213" s="963"/>
      <c r="I213" s="415" t="s">
        <v>5974</v>
      </c>
      <c r="J213" s="177" t="s">
        <v>5975</v>
      </c>
      <c r="K213" s="409" t="s">
        <v>496</v>
      </c>
      <c r="L213" s="410"/>
      <c r="M213" s="409" t="s">
        <v>496</v>
      </c>
      <c r="N213" s="410"/>
      <c r="O213" s="411" t="s">
        <v>496</v>
      </c>
      <c r="P213" s="411"/>
      <c r="Q213" s="411"/>
      <c r="R213" s="411"/>
      <c r="S213" s="277"/>
    </row>
    <row r="214" spans="1:19" s="147" customFormat="1" ht="36" customHeight="1" x14ac:dyDescent="0.2">
      <c r="A214" s="1065"/>
      <c r="B214" s="1066"/>
      <c r="C214" s="962"/>
      <c r="D214" s="393" t="s">
        <v>3998</v>
      </c>
      <c r="E214" s="962"/>
      <c r="F214" s="312">
        <v>739</v>
      </c>
      <c r="G214" s="312" t="s">
        <v>3128</v>
      </c>
      <c r="H214" s="963"/>
      <c r="I214" s="415" t="s">
        <v>5976</v>
      </c>
      <c r="J214" s="177" t="s">
        <v>5977</v>
      </c>
      <c r="K214" s="409" t="s">
        <v>496</v>
      </c>
      <c r="L214" s="410"/>
      <c r="M214" s="409" t="s">
        <v>496</v>
      </c>
      <c r="N214" s="410"/>
      <c r="O214" s="411" t="s">
        <v>496</v>
      </c>
      <c r="P214" s="411"/>
      <c r="Q214" s="411"/>
      <c r="R214" s="411"/>
      <c r="S214" s="277"/>
    </row>
    <row r="215" spans="1:19" s="147" customFormat="1" ht="28.5" customHeight="1" x14ac:dyDescent="0.2">
      <c r="A215" s="1065"/>
      <c r="B215" s="1066"/>
      <c r="C215" s="962"/>
      <c r="D215" s="393" t="s">
        <v>5978</v>
      </c>
      <c r="E215" s="962"/>
      <c r="F215" s="312">
        <v>174.59</v>
      </c>
      <c r="G215" s="312" t="s">
        <v>3128</v>
      </c>
      <c r="H215" s="963"/>
      <c r="I215" s="415" t="s">
        <v>5979</v>
      </c>
      <c r="J215" s="177" t="s">
        <v>5980</v>
      </c>
      <c r="K215" s="409" t="s">
        <v>496</v>
      </c>
      <c r="L215" s="410"/>
      <c r="M215" s="409" t="s">
        <v>496</v>
      </c>
      <c r="N215" s="410"/>
      <c r="O215" s="411" t="s">
        <v>496</v>
      </c>
      <c r="P215" s="411"/>
      <c r="Q215" s="411"/>
      <c r="R215" s="411"/>
      <c r="S215" s="277"/>
    </row>
    <row r="216" spans="1:19" s="147" customFormat="1" ht="28.5" customHeight="1" x14ac:dyDescent="0.2">
      <c r="A216" s="1065">
        <v>123</v>
      </c>
      <c r="B216" s="183" t="s">
        <v>5981</v>
      </c>
      <c r="C216" s="1067" t="s">
        <v>5982</v>
      </c>
      <c r="D216" s="1068" t="s">
        <v>4218</v>
      </c>
      <c r="E216" s="962" t="s">
        <v>5983</v>
      </c>
      <c r="F216" s="312">
        <v>4875</v>
      </c>
      <c r="G216" s="312" t="s">
        <v>3128</v>
      </c>
      <c r="H216" s="394">
        <v>43034</v>
      </c>
      <c r="I216" s="963" t="s">
        <v>5984</v>
      </c>
      <c r="J216" s="177" t="s">
        <v>5985</v>
      </c>
      <c r="K216" s="1062" t="s">
        <v>496</v>
      </c>
      <c r="L216" s="1062"/>
      <c r="M216" s="1062" t="s">
        <v>496</v>
      </c>
      <c r="N216" s="1062"/>
      <c r="O216" s="1062" t="s">
        <v>496</v>
      </c>
      <c r="P216" s="1062"/>
      <c r="Q216" s="1062"/>
      <c r="R216" s="1063"/>
      <c r="S216" s="1064"/>
    </row>
    <row r="217" spans="1:19" s="147" customFormat="1" ht="42" customHeight="1" x14ac:dyDescent="0.2">
      <c r="A217" s="1065"/>
      <c r="B217" s="183" t="s">
        <v>5986</v>
      </c>
      <c r="C217" s="1067"/>
      <c r="D217" s="1068"/>
      <c r="E217" s="962"/>
      <c r="F217" s="312">
        <v>406</v>
      </c>
      <c r="G217" s="312" t="s">
        <v>3553</v>
      </c>
      <c r="H217" s="394">
        <v>43048</v>
      </c>
      <c r="I217" s="963"/>
      <c r="J217" s="181" t="s">
        <v>5987</v>
      </c>
      <c r="K217" s="1062"/>
      <c r="L217" s="1062"/>
      <c r="M217" s="1062"/>
      <c r="N217" s="1062"/>
      <c r="O217" s="1062"/>
      <c r="P217" s="1062"/>
      <c r="Q217" s="1062"/>
      <c r="R217" s="1063"/>
      <c r="S217" s="1064"/>
    </row>
    <row r="218" spans="1:19" s="147" customFormat="1" ht="42" customHeight="1" x14ac:dyDescent="0.2">
      <c r="A218" s="421">
        <v>124</v>
      </c>
      <c r="B218" s="183" t="s">
        <v>5988</v>
      </c>
      <c r="C218" s="393" t="s">
        <v>5552</v>
      </c>
      <c r="D218" s="393" t="s">
        <v>5371</v>
      </c>
      <c r="E218" s="393" t="s">
        <v>5989</v>
      </c>
      <c r="F218" s="312">
        <v>175</v>
      </c>
      <c r="G218" s="312" t="s">
        <v>3128</v>
      </c>
      <c r="H218" s="394">
        <v>43017</v>
      </c>
      <c r="I218" s="415" t="s">
        <v>5990</v>
      </c>
      <c r="J218" s="177" t="s">
        <v>5991</v>
      </c>
      <c r="K218" s="409" t="s">
        <v>496</v>
      </c>
      <c r="L218" s="410"/>
      <c r="M218" s="409" t="s">
        <v>496</v>
      </c>
      <c r="N218" s="410"/>
      <c r="O218" s="411" t="s">
        <v>496</v>
      </c>
      <c r="P218" s="411"/>
      <c r="Q218" s="411"/>
      <c r="R218" s="411"/>
      <c r="S218" s="373"/>
    </row>
    <row r="219" spans="1:19" s="147" customFormat="1" ht="33.75" customHeight="1" x14ac:dyDescent="0.2">
      <c r="A219" s="421">
        <v>125</v>
      </c>
      <c r="B219" s="183" t="s">
        <v>5992</v>
      </c>
      <c r="C219" s="393" t="s">
        <v>5993</v>
      </c>
      <c r="D219" s="393" t="s">
        <v>4755</v>
      </c>
      <c r="E219" s="393" t="s">
        <v>5994</v>
      </c>
      <c r="F219" s="312">
        <v>1157</v>
      </c>
      <c r="G219" s="312" t="s">
        <v>3128</v>
      </c>
      <c r="H219" s="394">
        <v>43031</v>
      </c>
      <c r="I219" s="415" t="s">
        <v>5995</v>
      </c>
      <c r="J219" s="177" t="s">
        <v>5996</v>
      </c>
      <c r="K219" s="409" t="s">
        <v>496</v>
      </c>
      <c r="L219" s="410"/>
      <c r="M219" s="409" t="s">
        <v>496</v>
      </c>
      <c r="N219" s="410"/>
      <c r="O219" s="411" t="s">
        <v>496</v>
      </c>
      <c r="P219" s="411"/>
      <c r="Q219" s="411"/>
      <c r="R219" s="411"/>
      <c r="S219" s="277"/>
    </row>
    <row r="220" spans="1:19" s="147" customFormat="1" ht="33.75" customHeight="1" x14ac:dyDescent="0.2">
      <c r="A220" s="421">
        <v>126</v>
      </c>
      <c r="B220" s="183" t="s">
        <v>5997</v>
      </c>
      <c r="C220" s="393" t="s">
        <v>5998</v>
      </c>
      <c r="D220" s="393" t="s">
        <v>4722</v>
      </c>
      <c r="E220" s="393" t="s">
        <v>5999</v>
      </c>
      <c r="F220" s="312">
        <v>1757</v>
      </c>
      <c r="G220" s="312" t="s">
        <v>3128</v>
      </c>
      <c r="H220" s="394">
        <v>43031</v>
      </c>
      <c r="I220" s="415" t="s">
        <v>6000</v>
      </c>
      <c r="J220" s="177" t="s">
        <v>6001</v>
      </c>
      <c r="K220" s="409" t="s">
        <v>496</v>
      </c>
      <c r="L220" s="410"/>
      <c r="M220" s="409" t="s">
        <v>496</v>
      </c>
      <c r="N220" s="410"/>
      <c r="O220" s="411" t="s">
        <v>496</v>
      </c>
      <c r="P220" s="411"/>
      <c r="Q220" s="411"/>
      <c r="R220" s="411"/>
      <c r="S220" s="277"/>
    </row>
    <row r="221" spans="1:19" s="147" customFormat="1" ht="35.25" customHeight="1" x14ac:dyDescent="0.2">
      <c r="A221" s="421">
        <v>127</v>
      </c>
      <c r="B221" s="183" t="s">
        <v>6020</v>
      </c>
      <c r="C221" s="393" t="s">
        <v>6021</v>
      </c>
      <c r="D221" s="393" t="s">
        <v>6022</v>
      </c>
      <c r="E221" s="393" t="s">
        <v>6023</v>
      </c>
      <c r="F221" s="312">
        <v>6759.8</v>
      </c>
      <c r="G221" s="312" t="s">
        <v>3553</v>
      </c>
      <c r="H221" s="394">
        <v>43054</v>
      </c>
      <c r="I221" s="415" t="s">
        <v>6024</v>
      </c>
      <c r="J221" s="177" t="s">
        <v>6025</v>
      </c>
      <c r="K221" s="409" t="s">
        <v>496</v>
      </c>
      <c r="L221" s="410"/>
      <c r="M221" s="409" t="s">
        <v>496</v>
      </c>
      <c r="N221" s="410"/>
      <c r="O221" s="411" t="s">
        <v>496</v>
      </c>
      <c r="P221" s="411"/>
      <c r="Q221" s="411"/>
      <c r="R221" s="411"/>
      <c r="S221" s="277"/>
    </row>
    <row r="222" spans="1:19" s="147" customFormat="1" ht="35.25" customHeight="1" x14ac:dyDescent="0.2">
      <c r="A222" s="421">
        <v>128</v>
      </c>
      <c r="B222" s="183" t="s">
        <v>6002</v>
      </c>
      <c r="C222" s="393" t="s">
        <v>6003</v>
      </c>
      <c r="D222" s="393" t="s">
        <v>4583</v>
      </c>
      <c r="E222" s="393" t="s">
        <v>6004</v>
      </c>
      <c r="F222" s="312">
        <v>579.29</v>
      </c>
      <c r="G222" s="312" t="s">
        <v>3128</v>
      </c>
      <c r="H222" s="394">
        <v>43026</v>
      </c>
      <c r="I222" s="415" t="s">
        <v>5979</v>
      </c>
      <c r="J222" s="177" t="s">
        <v>6005</v>
      </c>
      <c r="K222" s="409" t="s">
        <v>496</v>
      </c>
      <c r="L222" s="410"/>
      <c r="M222" s="409" t="s">
        <v>496</v>
      </c>
      <c r="N222" s="410"/>
      <c r="O222" s="411" t="s">
        <v>496</v>
      </c>
      <c r="P222" s="411"/>
      <c r="Q222" s="411"/>
      <c r="R222" s="411"/>
      <c r="S222" s="277"/>
    </row>
    <row r="223" spans="1:19" s="147" customFormat="1" ht="35.25" customHeight="1" x14ac:dyDescent="0.2">
      <c r="A223" s="421">
        <v>129</v>
      </c>
      <c r="B223" s="183" t="s">
        <v>6006</v>
      </c>
      <c r="C223" s="393" t="s">
        <v>6007</v>
      </c>
      <c r="D223" s="393" t="s">
        <v>6008</v>
      </c>
      <c r="E223" s="393" t="s">
        <v>6009</v>
      </c>
      <c r="F223" s="312">
        <v>1198.95</v>
      </c>
      <c r="G223" s="312" t="s">
        <v>3128</v>
      </c>
      <c r="H223" s="394">
        <v>43026</v>
      </c>
      <c r="I223" s="415" t="s">
        <v>6010</v>
      </c>
      <c r="J223" s="177" t="s">
        <v>6011</v>
      </c>
      <c r="K223" s="409" t="s">
        <v>496</v>
      </c>
      <c r="L223" s="410"/>
      <c r="M223" s="409" t="s">
        <v>496</v>
      </c>
      <c r="N223" s="410"/>
      <c r="O223" s="411" t="s">
        <v>496</v>
      </c>
      <c r="P223" s="411"/>
      <c r="Q223" s="411"/>
      <c r="R223" s="411"/>
      <c r="S223" s="277"/>
    </row>
    <row r="224" spans="1:19" s="147" customFormat="1" ht="58.5" customHeight="1" x14ac:dyDescent="0.2">
      <c r="A224" s="421">
        <v>130</v>
      </c>
      <c r="B224" s="183" t="s">
        <v>6012</v>
      </c>
      <c r="C224" s="393" t="s">
        <v>6013</v>
      </c>
      <c r="D224" s="393" t="s">
        <v>5326</v>
      </c>
      <c r="E224" s="393" t="s">
        <v>6014</v>
      </c>
      <c r="F224" s="312">
        <v>220.35</v>
      </c>
      <c r="G224" s="312" t="s">
        <v>3128</v>
      </c>
      <c r="H224" s="394">
        <v>43024</v>
      </c>
      <c r="I224" s="415" t="s">
        <v>5362</v>
      </c>
      <c r="J224" s="177" t="s">
        <v>6015</v>
      </c>
      <c r="K224" s="409" t="s">
        <v>496</v>
      </c>
      <c r="L224" s="410"/>
      <c r="M224" s="409" t="s">
        <v>496</v>
      </c>
      <c r="N224" s="410"/>
      <c r="O224" s="411" t="s">
        <v>496</v>
      </c>
      <c r="P224" s="411"/>
      <c r="Q224" s="411"/>
      <c r="R224" s="411"/>
      <c r="S224" s="277"/>
    </row>
    <row r="225" spans="1:19" s="147" customFormat="1" ht="58.5" customHeight="1" x14ac:dyDescent="0.2">
      <c r="A225" s="421">
        <v>131</v>
      </c>
      <c r="B225" s="183" t="s">
        <v>6026</v>
      </c>
      <c r="C225" s="393" t="s">
        <v>6027</v>
      </c>
      <c r="D225" s="393" t="s">
        <v>5371</v>
      </c>
      <c r="E225" s="393" t="s">
        <v>5465</v>
      </c>
      <c r="F225" s="312">
        <v>685</v>
      </c>
      <c r="G225" s="312" t="s">
        <v>3553</v>
      </c>
      <c r="H225" s="394">
        <v>43042</v>
      </c>
      <c r="I225" s="415" t="s">
        <v>5466</v>
      </c>
      <c r="J225" s="177" t="s">
        <v>6028</v>
      </c>
      <c r="K225" s="409" t="s">
        <v>496</v>
      </c>
      <c r="L225" s="410"/>
      <c r="M225" s="409" t="s">
        <v>496</v>
      </c>
      <c r="N225" s="410"/>
      <c r="O225" s="411" t="s">
        <v>496</v>
      </c>
      <c r="P225" s="411"/>
      <c r="Q225" s="411"/>
      <c r="R225" s="411"/>
      <c r="S225" s="373"/>
    </row>
    <row r="226" spans="1:19" s="147" customFormat="1" ht="39" customHeight="1" x14ac:dyDescent="0.2">
      <c r="A226" s="421">
        <v>132</v>
      </c>
      <c r="B226" s="183" t="s">
        <v>6016</v>
      </c>
      <c r="C226" s="393" t="s">
        <v>5823</v>
      </c>
      <c r="D226" s="393" t="s">
        <v>2554</v>
      </c>
      <c r="E226" s="393" t="s">
        <v>6017</v>
      </c>
      <c r="F226" s="312">
        <v>169.5</v>
      </c>
      <c r="G226" s="312" t="s">
        <v>3128</v>
      </c>
      <c r="H226" s="394">
        <v>43069</v>
      </c>
      <c r="I226" s="415" t="s">
        <v>6018</v>
      </c>
      <c r="J226" s="177" t="s">
        <v>6019</v>
      </c>
      <c r="K226" s="409" t="s">
        <v>496</v>
      </c>
      <c r="L226" s="410"/>
      <c r="M226" s="409" t="s">
        <v>496</v>
      </c>
      <c r="N226" s="410"/>
      <c r="O226" s="411" t="s">
        <v>496</v>
      </c>
      <c r="P226" s="411"/>
      <c r="Q226" s="411"/>
      <c r="R226" s="411"/>
      <c r="S226" s="277"/>
    </row>
    <row r="227" spans="1:19" s="147" customFormat="1" ht="39" customHeight="1" x14ac:dyDescent="0.2">
      <c r="A227" s="421">
        <v>133</v>
      </c>
      <c r="B227" s="183" t="s">
        <v>6029</v>
      </c>
      <c r="C227" s="393" t="s">
        <v>6030</v>
      </c>
      <c r="D227" s="393" t="s">
        <v>5326</v>
      </c>
      <c r="E227" s="393" t="s">
        <v>6031</v>
      </c>
      <c r="F227" s="312">
        <v>376.66</v>
      </c>
      <c r="G227" s="312" t="s">
        <v>3553</v>
      </c>
      <c r="H227" s="394">
        <v>43052</v>
      </c>
      <c r="I227" s="415" t="s">
        <v>6032</v>
      </c>
      <c r="J227" s="177" t="s">
        <v>6033</v>
      </c>
      <c r="K227" s="409" t="s">
        <v>496</v>
      </c>
      <c r="L227" s="410"/>
      <c r="M227" s="409" t="s">
        <v>496</v>
      </c>
      <c r="N227" s="410"/>
      <c r="O227" s="411" t="s">
        <v>496</v>
      </c>
      <c r="P227" s="411"/>
      <c r="Q227" s="411"/>
      <c r="R227" s="411"/>
      <c r="S227" s="277"/>
    </row>
    <row r="228" spans="1:19" s="147" customFormat="1" ht="39" customHeight="1" x14ac:dyDescent="0.2">
      <c r="A228" s="421">
        <v>134</v>
      </c>
      <c r="B228" s="183" t="s">
        <v>6034</v>
      </c>
      <c r="C228" s="393" t="s">
        <v>6035</v>
      </c>
      <c r="D228" s="393" t="s">
        <v>6036</v>
      </c>
      <c r="E228" s="393" t="s">
        <v>6037</v>
      </c>
      <c r="F228" s="312">
        <v>1221.3800000000001</v>
      </c>
      <c r="G228" s="312" t="s">
        <v>3553</v>
      </c>
      <c r="H228" s="394">
        <v>43056</v>
      </c>
      <c r="I228" s="415" t="s">
        <v>6038</v>
      </c>
      <c r="J228" s="177" t="s">
        <v>6039</v>
      </c>
      <c r="K228" s="409" t="s">
        <v>496</v>
      </c>
      <c r="L228" s="410"/>
      <c r="M228" s="409" t="s">
        <v>496</v>
      </c>
      <c r="N228" s="410"/>
      <c r="O228" s="411" t="s">
        <v>496</v>
      </c>
      <c r="P228" s="411"/>
      <c r="Q228" s="411"/>
      <c r="R228" s="411"/>
      <c r="S228" s="277"/>
    </row>
    <row r="229" spans="1:19" s="147" customFormat="1" ht="39" customHeight="1" x14ac:dyDescent="0.2">
      <c r="A229" s="421">
        <v>135</v>
      </c>
      <c r="B229" s="183" t="s">
        <v>6040</v>
      </c>
      <c r="C229" s="393" t="s">
        <v>6041</v>
      </c>
      <c r="D229" s="393" t="s">
        <v>3110</v>
      </c>
      <c r="E229" s="393" t="s">
        <v>6042</v>
      </c>
      <c r="F229" s="312">
        <v>950</v>
      </c>
      <c r="G229" s="312" t="s">
        <v>3553</v>
      </c>
      <c r="H229" s="394">
        <v>43052</v>
      </c>
      <c r="I229" s="415" t="s">
        <v>6043</v>
      </c>
      <c r="J229" s="177" t="s">
        <v>6044</v>
      </c>
      <c r="K229" s="409" t="s">
        <v>496</v>
      </c>
      <c r="L229" s="410"/>
      <c r="M229" s="409" t="s">
        <v>496</v>
      </c>
      <c r="N229" s="410"/>
      <c r="O229" s="411" t="s">
        <v>496</v>
      </c>
      <c r="P229" s="411"/>
      <c r="Q229" s="411"/>
      <c r="R229" s="411"/>
      <c r="S229" s="277"/>
    </row>
    <row r="230" spans="1:19" s="147" customFormat="1" ht="58.5" customHeight="1" x14ac:dyDescent="0.2">
      <c r="A230" s="421">
        <v>136</v>
      </c>
      <c r="B230" s="183" t="s">
        <v>6045</v>
      </c>
      <c r="C230" s="393" t="s">
        <v>5714</v>
      </c>
      <c r="D230" s="393" t="s">
        <v>3904</v>
      </c>
      <c r="E230" s="393" t="s">
        <v>5715</v>
      </c>
      <c r="F230" s="312">
        <v>959.1</v>
      </c>
      <c r="G230" s="312" t="s">
        <v>3553</v>
      </c>
      <c r="H230" s="394">
        <v>43055</v>
      </c>
      <c r="I230" s="415" t="s">
        <v>6046</v>
      </c>
      <c r="J230" s="177" t="s">
        <v>6047</v>
      </c>
      <c r="K230" s="409" t="s">
        <v>496</v>
      </c>
      <c r="L230" s="410"/>
      <c r="M230" s="409" t="s">
        <v>496</v>
      </c>
      <c r="N230" s="410"/>
      <c r="O230" s="411" t="s">
        <v>496</v>
      </c>
      <c r="P230" s="411"/>
      <c r="Q230" s="411"/>
      <c r="R230" s="411"/>
      <c r="S230" s="277"/>
    </row>
    <row r="231" spans="1:19" s="147" customFormat="1" ht="58.5" customHeight="1" x14ac:dyDescent="0.2">
      <c r="A231" s="421">
        <v>137</v>
      </c>
      <c r="B231" s="183" t="s">
        <v>6048</v>
      </c>
      <c r="C231" s="393" t="s">
        <v>6049</v>
      </c>
      <c r="D231" s="393" t="s">
        <v>6050</v>
      </c>
      <c r="E231" s="393" t="s">
        <v>6051</v>
      </c>
      <c r="F231" s="312">
        <v>1800</v>
      </c>
      <c r="G231" s="312" t="s">
        <v>3553</v>
      </c>
      <c r="H231" s="394">
        <v>43056</v>
      </c>
      <c r="I231" s="415" t="s">
        <v>6052</v>
      </c>
      <c r="J231" s="177" t="s">
        <v>6053</v>
      </c>
      <c r="K231" s="409" t="s">
        <v>496</v>
      </c>
      <c r="L231" s="410"/>
      <c r="M231" s="409" t="s">
        <v>496</v>
      </c>
      <c r="N231" s="410"/>
      <c r="O231" s="411" t="s">
        <v>496</v>
      </c>
      <c r="P231" s="411"/>
      <c r="Q231" s="411"/>
      <c r="R231" s="411"/>
      <c r="S231" s="373"/>
    </row>
    <row r="232" spans="1:19" s="147" customFormat="1" ht="58.5" customHeight="1" x14ac:dyDescent="0.2">
      <c r="A232" s="421">
        <v>138</v>
      </c>
      <c r="B232" s="183" t="s">
        <v>6054</v>
      </c>
      <c r="C232" s="393" t="s">
        <v>6055</v>
      </c>
      <c r="D232" s="393" t="s">
        <v>2555</v>
      </c>
      <c r="E232" s="393" t="s">
        <v>6056</v>
      </c>
      <c r="F232" s="312">
        <v>116.43</v>
      </c>
      <c r="G232" s="312" t="s">
        <v>3553</v>
      </c>
      <c r="H232" s="394">
        <v>43054</v>
      </c>
      <c r="I232" s="415" t="s">
        <v>6057</v>
      </c>
      <c r="J232" s="177" t="s">
        <v>6058</v>
      </c>
      <c r="K232" s="409" t="s">
        <v>496</v>
      </c>
      <c r="L232" s="410"/>
      <c r="M232" s="409" t="s">
        <v>496</v>
      </c>
      <c r="N232" s="410"/>
      <c r="O232" s="411" t="s">
        <v>496</v>
      </c>
      <c r="P232" s="411"/>
      <c r="Q232" s="411"/>
      <c r="R232" s="411"/>
      <c r="S232" s="277"/>
    </row>
    <row r="233" spans="1:19" s="147" customFormat="1" ht="58.5" customHeight="1" x14ac:dyDescent="0.2">
      <c r="A233" s="421">
        <v>139</v>
      </c>
      <c r="B233" s="183" t="s">
        <v>6087</v>
      </c>
      <c r="C233" s="393" t="s">
        <v>6088</v>
      </c>
      <c r="D233" s="393" t="s">
        <v>2554</v>
      </c>
      <c r="E233" s="393" t="s">
        <v>6089</v>
      </c>
      <c r="F233" s="312">
        <v>169.5</v>
      </c>
      <c r="G233" s="312" t="s">
        <v>3553</v>
      </c>
      <c r="H233" s="394">
        <v>43063</v>
      </c>
      <c r="I233" s="415" t="s">
        <v>6090</v>
      </c>
      <c r="J233" s="177" t="s">
        <v>6091</v>
      </c>
      <c r="K233" s="409" t="s">
        <v>496</v>
      </c>
      <c r="L233" s="410"/>
      <c r="M233" s="409" t="s">
        <v>496</v>
      </c>
      <c r="N233" s="410"/>
      <c r="O233" s="411" t="s">
        <v>496</v>
      </c>
      <c r="P233" s="411"/>
      <c r="Q233" s="411"/>
      <c r="R233" s="411"/>
      <c r="S233" s="277"/>
    </row>
    <row r="234" spans="1:19" s="147" customFormat="1" ht="58.5" customHeight="1" x14ac:dyDescent="0.2">
      <c r="A234" s="421">
        <v>140</v>
      </c>
      <c r="B234" s="183" t="s">
        <v>6092</v>
      </c>
      <c r="C234" s="393" t="s">
        <v>6093</v>
      </c>
      <c r="D234" s="393" t="s">
        <v>4218</v>
      </c>
      <c r="E234" s="393" t="s">
        <v>6094</v>
      </c>
      <c r="F234" s="312">
        <v>7490</v>
      </c>
      <c r="G234" s="312" t="s">
        <v>3075</v>
      </c>
      <c r="H234" s="394">
        <v>43076</v>
      </c>
      <c r="I234" s="415" t="s">
        <v>5548</v>
      </c>
      <c r="J234" s="177" t="s">
        <v>6095</v>
      </c>
      <c r="K234" s="409" t="s">
        <v>496</v>
      </c>
      <c r="L234" s="410"/>
      <c r="M234" s="409" t="s">
        <v>496</v>
      </c>
      <c r="N234" s="410"/>
      <c r="O234" s="411" t="s">
        <v>496</v>
      </c>
      <c r="P234" s="411"/>
      <c r="Q234" s="411"/>
      <c r="R234" s="411"/>
      <c r="S234" s="277"/>
    </row>
    <row r="235" spans="1:19" s="147" customFormat="1" ht="58.5" customHeight="1" x14ac:dyDescent="0.2">
      <c r="A235" s="1065">
        <v>141</v>
      </c>
      <c r="B235" s="1066" t="s">
        <v>6096</v>
      </c>
      <c r="C235" s="962" t="s">
        <v>6097</v>
      </c>
      <c r="D235" s="418" t="s">
        <v>6098</v>
      </c>
      <c r="E235" s="962" t="s">
        <v>6099</v>
      </c>
      <c r="F235" s="312">
        <v>512.5</v>
      </c>
      <c r="G235" s="312" t="s">
        <v>3075</v>
      </c>
      <c r="H235" s="963">
        <v>43073</v>
      </c>
      <c r="I235" s="415" t="s">
        <v>6100</v>
      </c>
      <c r="J235" s="177" t="s">
        <v>6101</v>
      </c>
      <c r="K235" s="409" t="s">
        <v>496</v>
      </c>
      <c r="L235" s="410"/>
      <c r="M235" s="409" t="s">
        <v>496</v>
      </c>
      <c r="N235" s="410"/>
      <c r="O235" s="411" t="s">
        <v>496</v>
      </c>
      <c r="P235" s="411"/>
      <c r="Q235" s="411"/>
      <c r="R235" s="411"/>
      <c r="S235" s="277"/>
    </row>
    <row r="236" spans="1:19" s="147" customFormat="1" ht="58.5" customHeight="1" x14ac:dyDescent="0.2">
      <c r="A236" s="1065"/>
      <c r="B236" s="1066"/>
      <c r="C236" s="962"/>
      <c r="D236" s="418" t="s">
        <v>4583</v>
      </c>
      <c r="E236" s="962"/>
      <c r="F236" s="312">
        <v>260.3</v>
      </c>
      <c r="G236" s="312" t="s">
        <v>3075</v>
      </c>
      <c r="H236" s="963"/>
      <c r="I236" s="415" t="s">
        <v>6102</v>
      </c>
      <c r="J236" s="177" t="s">
        <v>6103</v>
      </c>
      <c r="K236" s="409" t="s">
        <v>496</v>
      </c>
      <c r="L236" s="410"/>
      <c r="M236" s="409" t="s">
        <v>496</v>
      </c>
      <c r="N236" s="410"/>
      <c r="O236" s="411" t="s">
        <v>496</v>
      </c>
      <c r="P236" s="411"/>
      <c r="Q236" s="411"/>
      <c r="R236" s="411"/>
      <c r="S236" s="277"/>
    </row>
    <row r="237" spans="1:19" s="147" customFormat="1" ht="58.5" customHeight="1" x14ac:dyDescent="0.2">
      <c r="A237" s="421">
        <v>142</v>
      </c>
      <c r="B237" s="183" t="s">
        <v>6104</v>
      </c>
      <c r="C237" s="393" t="s">
        <v>6105</v>
      </c>
      <c r="D237" s="393" t="s">
        <v>5497</v>
      </c>
      <c r="E237" s="393" t="s">
        <v>6051</v>
      </c>
      <c r="F237" s="312">
        <v>3000</v>
      </c>
      <c r="G237" s="312" t="s">
        <v>3075</v>
      </c>
      <c r="H237" s="394">
        <v>43081</v>
      </c>
      <c r="I237" s="415" t="s">
        <v>5451</v>
      </c>
      <c r="J237" s="177" t="s">
        <v>6106</v>
      </c>
      <c r="K237" s="409" t="s">
        <v>496</v>
      </c>
      <c r="L237" s="410"/>
      <c r="M237" s="409" t="s">
        <v>496</v>
      </c>
      <c r="N237" s="410"/>
      <c r="O237" s="411" t="s">
        <v>496</v>
      </c>
      <c r="P237" s="411"/>
      <c r="Q237" s="411"/>
      <c r="R237" s="411"/>
      <c r="S237" s="373"/>
    </row>
    <row r="238" spans="1:19" s="147" customFormat="1" ht="58.5" customHeight="1" thickBot="1" x14ac:dyDescent="0.25">
      <c r="A238" s="422">
        <v>143</v>
      </c>
      <c r="B238" s="186" t="s">
        <v>6107</v>
      </c>
      <c r="C238" s="395" t="s">
        <v>6108</v>
      </c>
      <c r="D238" s="395" t="s">
        <v>5326</v>
      </c>
      <c r="E238" s="395" t="s">
        <v>6109</v>
      </c>
      <c r="F238" s="405">
        <v>455.1</v>
      </c>
      <c r="G238" s="405" t="s">
        <v>3075</v>
      </c>
      <c r="H238" s="396">
        <v>43088</v>
      </c>
      <c r="I238" s="406" t="s">
        <v>6110</v>
      </c>
      <c r="J238" s="407" t="s">
        <v>6111</v>
      </c>
      <c r="K238" s="412" t="s">
        <v>496</v>
      </c>
      <c r="L238" s="413"/>
      <c r="M238" s="412" t="s">
        <v>496</v>
      </c>
      <c r="N238" s="413"/>
      <c r="O238" s="414" t="s">
        <v>496</v>
      </c>
      <c r="P238" s="414"/>
      <c r="Q238" s="414"/>
      <c r="R238" s="414"/>
      <c r="S238" s="323"/>
    </row>
    <row r="239" spans="1:19" s="147" customFormat="1" ht="58.5" customHeight="1" thickTop="1" thickBot="1" x14ac:dyDescent="0.55000000000000004">
      <c r="A239" s="1056" t="s">
        <v>6112</v>
      </c>
      <c r="B239" s="1056"/>
      <c r="C239" s="1056"/>
      <c r="D239" s="1056"/>
      <c r="E239" s="1056"/>
      <c r="F239" s="1056"/>
      <c r="G239" s="1056"/>
      <c r="H239" s="1056"/>
      <c r="I239" s="1056"/>
      <c r="J239" s="1056"/>
      <c r="K239" s="281"/>
      <c r="L239" s="281"/>
      <c r="M239" s="281"/>
      <c r="N239" s="281"/>
      <c r="O239" s="281"/>
      <c r="P239" s="281"/>
      <c r="Q239" s="281"/>
      <c r="R239" s="281"/>
      <c r="S239" s="399"/>
    </row>
    <row r="240" spans="1:19" s="147" customFormat="1" ht="57.75" customHeight="1" thickTop="1" x14ac:dyDescent="0.2">
      <c r="A240" s="1057" t="s">
        <v>3340</v>
      </c>
      <c r="B240" s="1050" t="s">
        <v>4857</v>
      </c>
      <c r="C240" s="1050" t="s">
        <v>5514</v>
      </c>
      <c r="D240" s="1050" t="s">
        <v>2520</v>
      </c>
      <c r="E240" s="1050" t="s">
        <v>2521</v>
      </c>
      <c r="F240" s="1060" t="s">
        <v>2522</v>
      </c>
      <c r="G240" s="1060" t="s">
        <v>2523</v>
      </c>
      <c r="H240" s="1050" t="s">
        <v>2524</v>
      </c>
      <c r="I240" s="1050" t="s">
        <v>2525</v>
      </c>
      <c r="J240" s="1050" t="s">
        <v>2526</v>
      </c>
      <c r="K240" s="1050" t="s">
        <v>1079</v>
      </c>
      <c r="L240" s="1050"/>
      <c r="M240" s="1050" t="s">
        <v>1080</v>
      </c>
      <c r="N240" s="1050"/>
      <c r="O240" s="1050" t="s">
        <v>1081</v>
      </c>
      <c r="P240" s="1050"/>
      <c r="Q240" s="1050"/>
      <c r="R240" s="1050"/>
      <c r="S240" s="1051" t="s">
        <v>1082</v>
      </c>
    </row>
    <row r="241" spans="1:19" s="147" customFormat="1" ht="34.5" customHeight="1" x14ac:dyDescent="0.2">
      <c r="A241" s="1058"/>
      <c r="B241" s="1059"/>
      <c r="C241" s="1059"/>
      <c r="D241" s="1059"/>
      <c r="E241" s="1059"/>
      <c r="F241" s="1061"/>
      <c r="G241" s="1061"/>
      <c r="H241" s="1059"/>
      <c r="I241" s="1059"/>
      <c r="J241" s="1059"/>
      <c r="K241" s="408" t="s">
        <v>1085</v>
      </c>
      <c r="L241" s="408" t="s">
        <v>2527</v>
      </c>
      <c r="M241" s="408" t="s">
        <v>1085</v>
      </c>
      <c r="N241" s="408" t="s">
        <v>1084</v>
      </c>
      <c r="O241" s="408" t="s">
        <v>492</v>
      </c>
      <c r="P241" s="408" t="s">
        <v>493</v>
      </c>
      <c r="Q241" s="408" t="s">
        <v>494</v>
      </c>
      <c r="R241" s="408" t="s">
        <v>495</v>
      </c>
      <c r="S241" s="1052"/>
    </row>
    <row r="242" spans="1:19" s="147" customFormat="1" ht="58.5" customHeight="1" x14ac:dyDescent="0.2">
      <c r="A242" s="423">
        <v>1</v>
      </c>
      <c r="B242" s="424" t="s">
        <v>5764</v>
      </c>
      <c r="C242" s="393" t="s">
        <v>5765</v>
      </c>
      <c r="D242" s="425" t="s">
        <v>4359</v>
      </c>
      <c r="E242" s="393" t="s">
        <v>5766</v>
      </c>
      <c r="F242" s="426">
        <v>85100</v>
      </c>
      <c r="G242" s="183" t="s">
        <v>2827</v>
      </c>
      <c r="H242" s="394">
        <v>42851</v>
      </c>
      <c r="I242" s="334" t="s">
        <v>5767</v>
      </c>
      <c r="J242" s="427" t="s">
        <v>5768</v>
      </c>
      <c r="K242" s="397" t="s">
        <v>496</v>
      </c>
      <c r="L242" s="159"/>
      <c r="M242" s="397" t="s">
        <v>496</v>
      </c>
      <c r="N242" s="159"/>
      <c r="O242" s="398" t="s">
        <v>496</v>
      </c>
      <c r="P242" s="398"/>
      <c r="Q242" s="398"/>
      <c r="R242" s="398"/>
      <c r="S242" s="373"/>
    </row>
    <row r="243" spans="1:19" s="147" customFormat="1" ht="58.5" customHeight="1" thickBot="1" x14ac:dyDescent="0.25">
      <c r="A243" s="390">
        <v>2</v>
      </c>
      <c r="B243" s="403" t="s">
        <v>6113</v>
      </c>
      <c r="C243" s="395" t="s">
        <v>6114</v>
      </c>
      <c r="D243" s="402" t="s">
        <v>6115</v>
      </c>
      <c r="E243" s="395" t="s">
        <v>6116</v>
      </c>
      <c r="F243" s="420">
        <v>16851.28</v>
      </c>
      <c r="G243" s="186" t="s">
        <v>3553</v>
      </c>
      <c r="H243" s="396">
        <v>43054</v>
      </c>
      <c r="I243" s="187" t="s">
        <v>6117</v>
      </c>
      <c r="J243" s="419" t="s">
        <v>6118</v>
      </c>
      <c r="K243" s="162" t="s">
        <v>496</v>
      </c>
      <c r="L243" s="428"/>
      <c r="M243" s="162" t="s">
        <v>496</v>
      </c>
      <c r="N243" s="428"/>
      <c r="O243" s="162" t="s">
        <v>496</v>
      </c>
      <c r="P243" s="428"/>
      <c r="Q243" s="429"/>
      <c r="R243" s="430"/>
      <c r="S243" s="389"/>
    </row>
    <row r="244" spans="1:19" s="147" customFormat="1" ht="58.5" customHeight="1" thickTop="1" x14ac:dyDescent="0.2">
      <c r="A244" s="305"/>
      <c r="B244" s="165"/>
      <c r="C244" s="392"/>
      <c r="D244" s="168"/>
      <c r="E244" s="392"/>
      <c r="F244" s="169"/>
      <c r="G244" s="164"/>
      <c r="H244" s="168"/>
      <c r="I244" s="168"/>
      <c r="J244" s="282"/>
      <c r="O244" s="148"/>
      <c r="P244" s="148"/>
      <c r="Q244" s="148"/>
      <c r="R244" s="148"/>
      <c r="S244" s="279"/>
    </row>
    <row r="245" spans="1:19" x14ac:dyDescent="0.2">
      <c r="C245" s="386"/>
      <c r="D245" s="168"/>
      <c r="E245" s="386"/>
      <c r="F245" s="169"/>
      <c r="G245" s="164"/>
      <c r="H245" s="168"/>
      <c r="I245" s="168"/>
      <c r="J245" s="282"/>
      <c r="K245" s="147"/>
      <c r="L245" s="147"/>
      <c r="M245" s="147"/>
      <c r="N245" s="147"/>
      <c r="O245" s="148"/>
      <c r="P245" s="148"/>
      <c r="Q245" s="148"/>
      <c r="R245" s="148"/>
      <c r="S245" s="279"/>
    </row>
    <row r="246" spans="1:19" x14ac:dyDescent="0.2">
      <c r="A246" s="337"/>
      <c r="B246" s="1070"/>
      <c r="C246" s="1070"/>
      <c r="D246" s="1070"/>
      <c r="E246" s="1070"/>
      <c r="F246" s="1070"/>
      <c r="G246" s="1070"/>
      <c r="H246" s="1070"/>
      <c r="I246" s="1070"/>
      <c r="J246" s="1070"/>
      <c r="K246" s="1070"/>
      <c r="L246" s="1070"/>
      <c r="M246" s="1070"/>
      <c r="N246" s="1070"/>
      <c r="O246" s="1070"/>
      <c r="P246" s="1070"/>
      <c r="Q246" s="1070"/>
      <c r="R246" s="1070"/>
      <c r="S246" s="279"/>
    </row>
    <row r="247" spans="1:19" x14ac:dyDescent="0.2">
      <c r="C247" s="386"/>
      <c r="D247" s="168"/>
      <c r="E247" s="386"/>
      <c r="F247" s="169"/>
      <c r="G247" s="164"/>
      <c r="H247" s="168"/>
      <c r="I247" s="168"/>
      <c r="J247" s="282"/>
      <c r="K247" s="147"/>
      <c r="L247" s="147"/>
      <c r="M247" s="147"/>
      <c r="N247" s="147"/>
      <c r="O247" s="148"/>
      <c r="P247" s="148"/>
      <c r="Q247" s="148"/>
      <c r="R247" s="148"/>
      <c r="S247" s="279"/>
    </row>
    <row r="248" spans="1:19" x14ac:dyDescent="0.2">
      <c r="C248" s="386"/>
      <c r="D248" s="168"/>
      <c r="E248" s="386"/>
      <c r="F248" s="169"/>
      <c r="G248" s="164"/>
      <c r="H248" s="168"/>
      <c r="I248" s="168"/>
      <c r="J248" s="282"/>
      <c r="K248" s="147"/>
      <c r="L248" s="147"/>
      <c r="M248" s="147"/>
      <c r="N248" s="147"/>
      <c r="O248" s="148"/>
      <c r="P248" s="148"/>
      <c r="Q248" s="148"/>
      <c r="R248" s="148"/>
      <c r="S248" s="279"/>
    </row>
    <row r="249" spans="1:19" x14ac:dyDescent="0.2">
      <c r="C249" s="386"/>
      <c r="D249" s="168"/>
      <c r="E249" s="386"/>
      <c r="F249" s="169"/>
      <c r="G249" s="164"/>
      <c r="H249" s="168"/>
      <c r="I249" s="168"/>
      <c r="J249" s="282"/>
      <c r="K249" s="147"/>
      <c r="L249" s="147"/>
      <c r="M249" s="147"/>
      <c r="N249" s="147"/>
      <c r="O249" s="148"/>
      <c r="P249" s="148"/>
      <c r="Q249" s="148"/>
      <c r="R249" s="148"/>
      <c r="S249" s="279"/>
    </row>
    <row r="250" spans="1:19" x14ac:dyDescent="0.2">
      <c r="C250" s="386"/>
      <c r="D250" s="168"/>
      <c r="E250" s="386"/>
      <c r="F250" s="169"/>
      <c r="G250" s="164"/>
      <c r="H250" s="168"/>
      <c r="I250" s="168"/>
      <c r="J250" s="282"/>
      <c r="K250" s="147"/>
      <c r="L250" s="147"/>
      <c r="M250" s="147"/>
      <c r="N250" s="147"/>
      <c r="O250" s="148"/>
      <c r="P250" s="148"/>
      <c r="Q250" s="148"/>
      <c r="R250" s="148"/>
      <c r="S250" s="279"/>
    </row>
    <row r="251" spans="1:19" x14ac:dyDescent="0.2">
      <c r="C251" s="386"/>
      <c r="D251" s="168"/>
      <c r="E251" s="386"/>
      <c r="F251" s="169"/>
      <c r="G251" s="164"/>
      <c r="H251" s="168"/>
      <c r="I251" s="168"/>
      <c r="J251" s="282"/>
      <c r="K251" s="147"/>
      <c r="L251" s="147"/>
      <c r="M251" s="147"/>
      <c r="N251" s="147"/>
      <c r="O251" s="148"/>
      <c r="P251" s="148"/>
      <c r="Q251" s="148"/>
      <c r="R251" s="148"/>
      <c r="S251" s="279"/>
    </row>
    <row r="252" spans="1:19" x14ac:dyDescent="0.2">
      <c r="C252" s="386"/>
      <c r="D252" s="168"/>
      <c r="E252" s="386"/>
      <c r="F252" s="169"/>
      <c r="G252" s="164"/>
      <c r="H252" s="168"/>
      <c r="I252" s="168"/>
      <c r="J252" s="282"/>
      <c r="K252" s="147"/>
      <c r="L252" s="147"/>
      <c r="M252" s="147"/>
      <c r="N252" s="147"/>
      <c r="O252" s="148"/>
      <c r="P252" s="148"/>
      <c r="Q252" s="148"/>
      <c r="R252" s="148"/>
      <c r="S252" s="279"/>
    </row>
    <row r="253" spans="1:19" x14ac:dyDescent="0.2">
      <c r="C253" s="386"/>
      <c r="D253" s="168"/>
      <c r="E253" s="386"/>
      <c r="F253" s="169"/>
      <c r="G253" s="164"/>
      <c r="H253" s="168"/>
      <c r="I253" s="168"/>
      <c r="J253" s="282"/>
      <c r="K253" s="147"/>
      <c r="L253" s="147"/>
      <c r="M253" s="147"/>
      <c r="N253" s="147"/>
      <c r="O253" s="148"/>
      <c r="P253" s="148"/>
      <c r="Q253" s="148"/>
      <c r="R253" s="148"/>
      <c r="S253" s="279"/>
    </row>
    <row r="254" spans="1:19" x14ac:dyDescent="0.2">
      <c r="C254" s="386"/>
      <c r="D254" s="168"/>
      <c r="E254" s="386"/>
      <c r="F254" s="169"/>
      <c r="G254" s="164"/>
      <c r="H254" s="168"/>
      <c r="I254" s="168"/>
      <c r="J254" s="282"/>
      <c r="K254" s="147"/>
      <c r="L254" s="147"/>
      <c r="M254" s="147"/>
      <c r="N254" s="147"/>
      <c r="O254" s="148"/>
      <c r="P254" s="148"/>
      <c r="Q254" s="148"/>
      <c r="R254" s="148"/>
      <c r="S254" s="279"/>
    </row>
    <row r="255" spans="1:19" x14ac:dyDescent="0.2">
      <c r="C255" s="386"/>
      <c r="D255" s="168"/>
      <c r="E255" s="386"/>
      <c r="F255" s="169"/>
      <c r="G255" s="164"/>
      <c r="H255" s="168"/>
      <c r="I255" s="168"/>
      <c r="J255" s="282"/>
      <c r="K255" s="147"/>
      <c r="L255" s="147"/>
      <c r="M255" s="147"/>
      <c r="N255" s="147"/>
      <c r="O255" s="148"/>
      <c r="P255" s="148"/>
      <c r="Q255" s="148"/>
      <c r="R255" s="148"/>
      <c r="S255" s="279"/>
    </row>
    <row r="256" spans="1:19" x14ac:dyDescent="0.2">
      <c r="C256" s="386"/>
      <c r="D256" s="168"/>
      <c r="E256" s="386"/>
      <c r="F256" s="169"/>
      <c r="G256" s="164"/>
      <c r="H256" s="168"/>
      <c r="I256" s="168"/>
      <c r="J256" s="282"/>
      <c r="K256" s="147"/>
      <c r="L256" s="147"/>
      <c r="M256" s="147"/>
      <c r="N256" s="147"/>
      <c r="O256" s="148"/>
      <c r="P256" s="148"/>
      <c r="Q256" s="148"/>
      <c r="R256" s="148"/>
      <c r="S256" s="279"/>
    </row>
    <row r="257" spans="3:19" x14ac:dyDescent="0.2">
      <c r="C257" s="386"/>
      <c r="D257" s="168"/>
      <c r="E257" s="386"/>
      <c r="F257" s="169"/>
      <c r="G257" s="164"/>
      <c r="H257" s="168"/>
      <c r="I257" s="168"/>
      <c r="J257" s="282"/>
      <c r="K257" s="147"/>
      <c r="L257" s="147"/>
      <c r="M257" s="147"/>
      <c r="N257" s="147"/>
      <c r="O257" s="148"/>
      <c r="P257" s="148"/>
      <c r="Q257" s="148"/>
      <c r="R257" s="148"/>
      <c r="S257" s="279"/>
    </row>
    <row r="258" spans="3:19" x14ac:dyDescent="0.2">
      <c r="C258" s="386"/>
      <c r="D258" s="168"/>
      <c r="E258" s="386"/>
      <c r="F258" s="169"/>
      <c r="G258" s="164"/>
      <c r="H258" s="168"/>
      <c r="I258" s="168"/>
      <c r="J258" s="282"/>
      <c r="K258" s="147"/>
      <c r="L258" s="147"/>
      <c r="M258" s="147"/>
      <c r="N258" s="147"/>
      <c r="O258" s="148"/>
      <c r="P258" s="148"/>
      <c r="Q258" s="148"/>
      <c r="R258" s="148"/>
      <c r="S258" s="279"/>
    </row>
    <row r="259" spans="3:19" x14ac:dyDescent="0.2">
      <c r="C259" s="386"/>
      <c r="D259" s="168"/>
      <c r="E259" s="386"/>
      <c r="F259" s="169"/>
      <c r="G259" s="164"/>
      <c r="H259" s="168"/>
      <c r="I259" s="168"/>
      <c r="J259" s="282"/>
      <c r="K259" s="147"/>
      <c r="L259" s="147"/>
      <c r="M259" s="147"/>
      <c r="N259" s="147"/>
      <c r="O259" s="148"/>
      <c r="P259" s="148"/>
      <c r="Q259" s="148"/>
      <c r="R259" s="148"/>
      <c r="S259" s="279"/>
    </row>
    <row r="260" spans="3:19" x14ac:dyDescent="0.2">
      <c r="C260" s="386"/>
      <c r="D260" s="168"/>
      <c r="E260" s="386"/>
      <c r="F260" s="169"/>
      <c r="G260" s="164"/>
      <c r="H260" s="168"/>
      <c r="I260" s="168"/>
      <c r="J260" s="282"/>
      <c r="K260" s="147"/>
      <c r="L260" s="147"/>
      <c r="M260" s="147"/>
      <c r="N260" s="147"/>
      <c r="O260" s="148"/>
      <c r="P260" s="148"/>
      <c r="Q260" s="148"/>
      <c r="R260" s="148"/>
      <c r="S260" s="279"/>
    </row>
    <row r="261" spans="3:19" x14ac:dyDescent="0.2">
      <c r="C261" s="386"/>
      <c r="D261" s="168"/>
      <c r="E261" s="386"/>
      <c r="F261" s="169"/>
      <c r="G261" s="164"/>
      <c r="H261" s="168"/>
      <c r="I261" s="168"/>
      <c r="J261" s="282"/>
      <c r="K261" s="147"/>
      <c r="L261" s="147"/>
      <c r="M261" s="147"/>
      <c r="N261" s="147"/>
      <c r="O261" s="148"/>
      <c r="P261" s="148"/>
      <c r="Q261" s="148"/>
      <c r="R261" s="148"/>
      <c r="S261" s="279"/>
    </row>
    <row r="262" spans="3:19" x14ac:dyDescent="0.2">
      <c r="C262" s="386"/>
      <c r="D262" s="168"/>
      <c r="E262" s="386"/>
      <c r="F262" s="169"/>
      <c r="G262" s="164"/>
      <c r="H262" s="168"/>
      <c r="I262" s="168"/>
      <c r="J262" s="282"/>
      <c r="K262" s="147"/>
      <c r="L262" s="147"/>
      <c r="M262" s="147"/>
      <c r="N262" s="147"/>
      <c r="O262" s="148"/>
      <c r="P262" s="148"/>
      <c r="Q262" s="148"/>
      <c r="R262" s="148"/>
      <c r="S262" s="279"/>
    </row>
    <row r="263" spans="3:19" x14ac:dyDescent="0.2">
      <c r="C263" s="386"/>
      <c r="D263" s="168"/>
      <c r="E263" s="386"/>
      <c r="F263" s="169"/>
      <c r="G263" s="164"/>
      <c r="H263" s="168"/>
      <c r="I263" s="168"/>
      <c r="J263" s="282"/>
      <c r="K263" s="147"/>
      <c r="L263" s="147"/>
      <c r="M263" s="147"/>
      <c r="N263" s="147"/>
      <c r="O263" s="148"/>
      <c r="P263" s="148"/>
      <c r="Q263" s="148"/>
      <c r="R263" s="148"/>
      <c r="S263" s="279"/>
    </row>
    <row r="264" spans="3:19" x14ac:dyDescent="0.2">
      <c r="C264" s="386"/>
      <c r="D264" s="168"/>
      <c r="E264" s="386"/>
      <c r="F264" s="169"/>
      <c r="G264" s="164"/>
      <c r="H264" s="168"/>
      <c r="I264" s="168"/>
      <c r="J264" s="282"/>
      <c r="K264" s="147"/>
      <c r="L264" s="147"/>
      <c r="M264" s="147"/>
      <c r="N264" s="147"/>
      <c r="O264" s="148"/>
      <c r="P264" s="148"/>
      <c r="Q264" s="148"/>
      <c r="R264" s="148"/>
      <c r="S264" s="279"/>
    </row>
    <row r="265" spans="3:19" x14ac:dyDescent="0.2">
      <c r="C265" s="386"/>
      <c r="D265" s="168"/>
      <c r="E265" s="386"/>
      <c r="F265" s="169"/>
      <c r="G265" s="164"/>
      <c r="H265" s="168"/>
      <c r="I265" s="168"/>
      <c r="J265" s="282"/>
      <c r="K265" s="147"/>
      <c r="L265" s="147"/>
      <c r="M265" s="147"/>
      <c r="N265" s="147"/>
      <c r="O265" s="148"/>
      <c r="P265" s="148"/>
      <c r="Q265" s="148"/>
      <c r="R265" s="148"/>
      <c r="S265" s="279"/>
    </row>
    <row r="266" spans="3:19" x14ac:dyDescent="0.2">
      <c r="C266" s="386"/>
      <c r="D266" s="168"/>
      <c r="E266" s="386"/>
      <c r="F266" s="169"/>
      <c r="G266" s="164"/>
      <c r="H266" s="168"/>
      <c r="I266" s="168"/>
      <c r="J266" s="282"/>
      <c r="K266" s="147"/>
      <c r="L266" s="147"/>
      <c r="M266" s="147"/>
      <c r="N266" s="147"/>
      <c r="O266" s="148"/>
      <c r="P266" s="148"/>
      <c r="Q266" s="148"/>
      <c r="R266" s="148"/>
      <c r="S266" s="279"/>
    </row>
    <row r="267" spans="3:19" x14ac:dyDescent="0.2">
      <c r="C267" s="386"/>
      <c r="D267" s="168"/>
      <c r="E267" s="386"/>
      <c r="F267" s="169"/>
      <c r="G267" s="164"/>
      <c r="H267" s="168"/>
      <c r="I267" s="168"/>
      <c r="J267" s="282"/>
      <c r="K267" s="147"/>
      <c r="L267" s="147"/>
      <c r="M267" s="147"/>
      <c r="N267" s="147"/>
      <c r="O267" s="148"/>
      <c r="P267" s="148"/>
      <c r="Q267" s="148"/>
      <c r="R267" s="148"/>
      <c r="S267" s="279"/>
    </row>
    <row r="268" spans="3:19" x14ac:dyDescent="0.2">
      <c r="C268" s="386"/>
      <c r="D268" s="168"/>
      <c r="E268" s="386"/>
      <c r="F268" s="169"/>
      <c r="G268" s="164"/>
      <c r="H268" s="168"/>
      <c r="I268" s="168"/>
      <c r="J268" s="282"/>
      <c r="K268" s="147"/>
      <c r="L268" s="147"/>
      <c r="M268" s="147"/>
      <c r="N268" s="147"/>
      <c r="O268" s="148"/>
      <c r="P268" s="148"/>
      <c r="Q268" s="148"/>
      <c r="R268" s="148"/>
      <c r="S268" s="279"/>
    </row>
    <row r="269" spans="3:19" x14ac:dyDescent="0.2">
      <c r="C269" s="386"/>
      <c r="D269" s="168"/>
      <c r="E269" s="386"/>
      <c r="F269" s="169"/>
      <c r="G269" s="164"/>
      <c r="H269" s="168"/>
      <c r="I269" s="168"/>
      <c r="J269" s="282"/>
      <c r="K269" s="147"/>
      <c r="L269" s="147"/>
      <c r="M269" s="147"/>
      <c r="N269" s="147"/>
      <c r="O269" s="148"/>
      <c r="P269" s="148"/>
      <c r="Q269" s="148"/>
      <c r="R269" s="148"/>
      <c r="S269" s="279"/>
    </row>
    <row r="270" spans="3:19" x14ac:dyDescent="0.2">
      <c r="C270" s="386"/>
      <c r="D270" s="168"/>
      <c r="E270" s="386"/>
      <c r="F270" s="169"/>
      <c r="G270" s="164"/>
      <c r="H270" s="168"/>
      <c r="I270" s="168"/>
      <c r="J270" s="282"/>
      <c r="K270" s="147"/>
      <c r="L270" s="147"/>
      <c r="M270" s="147"/>
      <c r="N270" s="147"/>
      <c r="O270" s="148"/>
      <c r="P270" s="148"/>
      <c r="Q270" s="148"/>
      <c r="R270" s="148"/>
      <c r="S270" s="279"/>
    </row>
    <row r="271" spans="3:19" x14ac:dyDescent="0.2">
      <c r="C271" s="386"/>
      <c r="D271" s="168"/>
      <c r="E271" s="386"/>
      <c r="F271" s="169"/>
      <c r="G271" s="164"/>
      <c r="H271" s="168"/>
      <c r="I271" s="168"/>
      <c r="J271" s="282"/>
      <c r="K271" s="147"/>
      <c r="L271" s="147"/>
      <c r="M271" s="147"/>
      <c r="N271" s="147"/>
      <c r="O271" s="148"/>
      <c r="P271" s="148"/>
      <c r="Q271" s="148"/>
      <c r="R271" s="148"/>
      <c r="S271" s="279"/>
    </row>
    <row r="272" spans="3:19" x14ac:dyDescent="0.2">
      <c r="C272" s="386"/>
      <c r="D272" s="168"/>
      <c r="E272" s="386"/>
      <c r="F272" s="169"/>
      <c r="G272" s="164"/>
      <c r="H272" s="168"/>
      <c r="I272" s="168"/>
      <c r="J272" s="282"/>
      <c r="K272" s="147"/>
      <c r="L272" s="147"/>
      <c r="M272" s="147"/>
      <c r="N272" s="147"/>
      <c r="O272" s="148"/>
      <c r="P272" s="148"/>
      <c r="Q272" s="148"/>
      <c r="R272" s="148"/>
      <c r="S272" s="279"/>
    </row>
    <row r="273" spans="3:19" x14ac:dyDescent="0.2">
      <c r="C273" s="386"/>
      <c r="D273" s="168"/>
      <c r="E273" s="386"/>
      <c r="F273" s="169"/>
      <c r="G273" s="164"/>
      <c r="H273" s="168"/>
      <c r="I273" s="168"/>
      <c r="J273" s="282"/>
      <c r="K273" s="147"/>
      <c r="L273" s="147"/>
      <c r="M273" s="147"/>
      <c r="N273" s="147"/>
      <c r="O273" s="148"/>
      <c r="P273" s="148"/>
      <c r="Q273" s="148"/>
      <c r="R273" s="148"/>
      <c r="S273" s="279"/>
    </row>
    <row r="274" spans="3:19" x14ac:dyDescent="0.2">
      <c r="C274" s="386"/>
      <c r="D274" s="168"/>
      <c r="E274" s="386"/>
      <c r="F274" s="169"/>
      <c r="G274" s="164"/>
      <c r="H274" s="168"/>
      <c r="I274" s="168"/>
      <c r="J274" s="282"/>
      <c r="K274" s="147"/>
      <c r="L274" s="147"/>
      <c r="M274" s="147"/>
      <c r="N274" s="147"/>
      <c r="O274" s="148"/>
      <c r="P274" s="148"/>
      <c r="Q274" s="148"/>
      <c r="R274" s="148"/>
      <c r="S274" s="279"/>
    </row>
    <row r="275" spans="3:19" x14ac:dyDescent="0.2">
      <c r="C275" s="386"/>
      <c r="D275" s="168"/>
      <c r="E275" s="386"/>
      <c r="F275" s="169"/>
      <c r="G275" s="164"/>
      <c r="H275" s="168"/>
      <c r="I275" s="168"/>
      <c r="J275" s="282"/>
      <c r="K275" s="147"/>
      <c r="L275" s="147"/>
      <c r="M275" s="147"/>
      <c r="N275" s="147"/>
      <c r="O275" s="148"/>
      <c r="P275" s="148"/>
      <c r="Q275" s="148"/>
      <c r="R275" s="148"/>
      <c r="S275" s="279"/>
    </row>
    <row r="276" spans="3:19" x14ac:dyDescent="0.2">
      <c r="C276" s="386"/>
      <c r="D276" s="168"/>
      <c r="E276" s="386"/>
      <c r="F276" s="169"/>
      <c r="G276" s="164"/>
      <c r="H276" s="168"/>
      <c r="I276" s="168"/>
      <c r="J276" s="282"/>
      <c r="K276" s="147"/>
      <c r="L276" s="147"/>
      <c r="M276" s="147"/>
      <c r="N276" s="147"/>
      <c r="O276" s="148"/>
      <c r="P276" s="148"/>
      <c r="Q276" s="148"/>
      <c r="R276" s="148"/>
      <c r="S276" s="279"/>
    </row>
    <row r="277" spans="3:19" x14ac:dyDescent="0.2">
      <c r="C277" s="386"/>
      <c r="D277" s="168"/>
      <c r="E277" s="386"/>
      <c r="F277" s="169"/>
      <c r="G277" s="164"/>
      <c r="H277" s="168"/>
      <c r="I277" s="168"/>
      <c r="J277" s="282"/>
      <c r="K277" s="147"/>
      <c r="L277" s="147"/>
      <c r="M277" s="147"/>
      <c r="N277" s="147"/>
      <c r="O277" s="148"/>
      <c r="P277" s="148"/>
      <c r="Q277" s="148"/>
      <c r="R277" s="148"/>
      <c r="S277" s="279"/>
    </row>
    <row r="278" spans="3:19" x14ac:dyDescent="0.2">
      <c r="C278" s="386"/>
      <c r="D278" s="168"/>
      <c r="E278" s="386"/>
      <c r="F278" s="169"/>
      <c r="G278" s="164"/>
      <c r="H278" s="168"/>
      <c r="I278" s="168"/>
      <c r="J278" s="282"/>
      <c r="K278" s="147"/>
      <c r="L278" s="147"/>
      <c r="M278" s="147"/>
      <c r="N278" s="147"/>
      <c r="O278" s="148"/>
      <c r="P278" s="148"/>
      <c r="Q278" s="148"/>
      <c r="R278" s="148"/>
      <c r="S278" s="279"/>
    </row>
    <row r="279" spans="3:19" x14ac:dyDescent="0.2">
      <c r="C279" s="386"/>
      <c r="D279" s="168"/>
      <c r="E279" s="386"/>
      <c r="F279" s="169"/>
      <c r="G279" s="164"/>
      <c r="H279" s="168"/>
      <c r="I279" s="168"/>
      <c r="J279" s="282"/>
      <c r="K279" s="147"/>
      <c r="L279" s="147"/>
      <c r="M279" s="147"/>
      <c r="N279" s="147"/>
      <c r="O279" s="148"/>
      <c r="P279" s="148"/>
      <c r="Q279" s="148"/>
      <c r="R279" s="148"/>
      <c r="S279" s="279"/>
    </row>
    <row r="280" spans="3:19" x14ac:dyDescent="0.2">
      <c r="C280" s="386"/>
      <c r="D280" s="168"/>
      <c r="E280" s="386"/>
      <c r="F280" s="169"/>
      <c r="G280" s="164"/>
      <c r="H280" s="168"/>
      <c r="I280" s="168"/>
      <c r="J280" s="282"/>
      <c r="K280" s="147"/>
      <c r="L280" s="147"/>
      <c r="M280" s="147"/>
      <c r="N280" s="147"/>
      <c r="O280" s="148"/>
      <c r="P280" s="148"/>
      <c r="Q280" s="148"/>
      <c r="R280" s="148"/>
      <c r="S280" s="279"/>
    </row>
    <row r="281" spans="3:19" x14ac:dyDescent="0.2">
      <c r="C281" s="386"/>
      <c r="D281" s="168"/>
      <c r="E281" s="386"/>
      <c r="F281" s="169"/>
      <c r="G281" s="164"/>
      <c r="H281" s="168"/>
      <c r="I281" s="168"/>
      <c r="J281" s="282"/>
      <c r="K281" s="147"/>
      <c r="L281" s="147"/>
      <c r="M281" s="147"/>
      <c r="N281" s="147"/>
      <c r="O281" s="148"/>
      <c r="P281" s="148"/>
      <c r="Q281" s="148"/>
      <c r="R281" s="148"/>
      <c r="S281" s="279"/>
    </row>
    <row r="282" spans="3:19" x14ac:dyDescent="0.2">
      <c r="C282" s="386"/>
      <c r="D282" s="168"/>
      <c r="E282" s="386"/>
      <c r="F282" s="169"/>
      <c r="G282" s="164"/>
      <c r="H282" s="168"/>
      <c r="I282" s="168"/>
      <c r="J282" s="282"/>
      <c r="K282" s="147"/>
      <c r="L282" s="147"/>
      <c r="M282" s="147"/>
      <c r="N282" s="147"/>
      <c r="O282" s="148"/>
      <c r="P282" s="148"/>
      <c r="Q282" s="148"/>
      <c r="R282" s="148"/>
      <c r="S282" s="279"/>
    </row>
    <row r="283" spans="3:19" x14ac:dyDescent="0.2">
      <c r="C283" s="386"/>
      <c r="D283" s="168"/>
      <c r="E283" s="386"/>
      <c r="F283" s="169"/>
      <c r="G283" s="164"/>
      <c r="H283" s="168"/>
      <c r="I283" s="168"/>
      <c r="J283" s="282"/>
      <c r="K283" s="147"/>
      <c r="L283" s="147"/>
      <c r="M283" s="147"/>
      <c r="N283" s="147"/>
      <c r="O283" s="148"/>
      <c r="P283" s="148"/>
      <c r="Q283" s="148"/>
      <c r="R283" s="148"/>
      <c r="S283" s="279"/>
    </row>
    <row r="284" spans="3:19" x14ac:dyDescent="0.2">
      <c r="C284" s="386"/>
      <c r="D284" s="168"/>
      <c r="E284" s="386"/>
      <c r="F284" s="169"/>
      <c r="G284" s="164"/>
      <c r="H284" s="168"/>
      <c r="I284" s="168"/>
      <c r="J284" s="282"/>
      <c r="K284" s="147"/>
      <c r="L284" s="147"/>
      <c r="M284" s="147"/>
      <c r="N284" s="147"/>
      <c r="O284" s="148"/>
      <c r="P284" s="148"/>
      <c r="Q284" s="148"/>
      <c r="R284" s="148"/>
      <c r="S284" s="279"/>
    </row>
    <row r="285" spans="3:19" x14ac:dyDescent="0.2">
      <c r="C285" s="386"/>
      <c r="D285" s="168"/>
      <c r="E285" s="386"/>
      <c r="F285" s="169"/>
      <c r="G285" s="164"/>
      <c r="H285" s="168"/>
      <c r="I285" s="168"/>
      <c r="J285" s="282"/>
      <c r="K285" s="147"/>
      <c r="L285" s="147"/>
      <c r="M285" s="147"/>
      <c r="N285" s="147"/>
      <c r="O285" s="148"/>
      <c r="P285" s="148"/>
      <c r="Q285" s="148"/>
      <c r="R285" s="148"/>
      <c r="S285" s="279"/>
    </row>
    <row r="286" spans="3:19" x14ac:dyDescent="0.2">
      <c r="C286" s="386"/>
      <c r="D286" s="168"/>
      <c r="E286" s="386"/>
      <c r="F286" s="169"/>
      <c r="G286" s="164"/>
      <c r="H286" s="168"/>
      <c r="I286" s="168"/>
      <c r="J286" s="282"/>
      <c r="K286" s="147"/>
      <c r="L286" s="147"/>
      <c r="M286" s="147"/>
      <c r="N286" s="147"/>
      <c r="O286" s="148"/>
      <c r="P286" s="148"/>
      <c r="Q286" s="148"/>
      <c r="R286" s="148"/>
      <c r="S286" s="279"/>
    </row>
    <row r="287" spans="3:19" x14ac:dyDescent="0.2">
      <c r="C287" s="386"/>
      <c r="D287" s="168"/>
      <c r="E287" s="386"/>
      <c r="F287" s="169"/>
      <c r="G287" s="164"/>
      <c r="H287" s="168"/>
      <c r="I287" s="168"/>
      <c r="J287" s="282"/>
      <c r="K287" s="147"/>
      <c r="L287" s="147"/>
      <c r="M287" s="147"/>
      <c r="N287" s="147"/>
      <c r="O287" s="148"/>
      <c r="P287" s="148"/>
      <c r="Q287" s="148"/>
      <c r="R287" s="148"/>
      <c r="S287" s="279"/>
    </row>
    <row r="288" spans="3:19" x14ac:dyDescent="0.2">
      <c r="C288" s="386"/>
      <c r="D288" s="168"/>
      <c r="E288" s="386"/>
      <c r="F288" s="169"/>
      <c r="G288" s="164"/>
      <c r="H288" s="168"/>
      <c r="I288" s="168"/>
      <c r="J288" s="282"/>
      <c r="K288" s="147"/>
      <c r="L288" s="147"/>
      <c r="M288" s="147"/>
      <c r="N288" s="147"/>
      <c r="O288" s="148"/>
      <c r="P288" s="148"/>
      <c r="Q288" s="148"/>
      <c r="R288" s="148"/>
      <c r="S288" s="279"/>
    </row>
    <row r="289" spans="3:19" x14ac:dyDescent="0.2">
      <c r="C289" s="386"/>
      <c r="D289" s="168"/>
      <c r="E289" s="386"/>
      <c r="F289" s="169"/>
      <c r="G289" s="164"/>
      <c r="H289" s="168"/>
      <c r="I289" s="168"/>
      <c r="J289" s="282"/>
      <c r="K289" s="147"/>
      <c r="L289" s="147"/>
      <c r="M289" s="147"/>
      <c r="N289" s="147"/>
      <c r="O289" s="148"/>
      <c r="P289" s="148"/>
      <c r="Q289" s="148"/>
      <c r="R289" s="148"/>
      <c r="S289" s="279"/>
    </row>
    <row r="290" spans="3:19" x14ac:dyDescent="0.2">
      <c r="C290" s="386"/>
      <c r="D290" s="168"/>
      <c r="E290" s="386"/>
      <c r="F290" s="169"/>
      <c r="G290" s="164"/>
      <c r="H290" s="168"/>
      <c r="I290" s="168"/>
      <c r="J290" s="282"/>
      <c r="K290" s="147"/>
      <c r="L290" s="147"/>
      <c r="M290" s="147"/>
      <c r="N290" s="147"/>
      <c r="O290" s="148"/>
      <c r="P290" s="148"/>
      <c r="Q290" s="148"/>
      <c r="R290" s="148"/>
      <c r="S290" s="279"/>
    </row>
    <row r="291" spans="3:19" x14ac:dyDescent="0.2">
      <c r="C291" s="386"/>
      <c r="D291" s="168"/>
      <c r="E291" s="386"/>
      <c r="F291" s="169"/>
      <c r="G291" s="164"/>
      <c r="H291" s="168"/>
      <c r="I291" s="168"/>
      <c r="J291" s="282"/>
      <c r="K291" s="147"/>
      <c r="L291" s="147"/>
      <c r="M291" s="147"/>
      <c r="N291" s="147"/>
      <c r="O291" s="148"/>
      <c r="P291" s="148"/>
      <c r="Q291" s="148"/>
      <c r="R291" s="148"/>
      <c r="S291" s="279"/>
    </row>
    <row r="292" spans="3:19" x14ac:dyDescent="0.2">
      <c r="C292" s="386"/>
      <c r="D292" s="168"/>
      <c r="E292" s="386"/>
      <c r="F292" s="169"/>
      <c r="G292" s="164"/>
      <c r="H292" s="168"/>
      <c r="I292" s="168"/>
      <c r="J292" s="282"/>
      <c r="K292" s="147"/>
      <c r="L292" s="147"/>
      <c r="M292" s="147"/>
      <c r="N292" s="147"/>
      <c r="O292" s="148"/>
      <c r="P292" s="148"/>
      <c r="Q292" s="148"/>
      <c r="R292" s="148"/>
      <c r="S292" s="279"/>
    </row>
    <row r="293" spans="3:19" x14ac:dyDescent="0.2">
      <c r="C293" s="386"/>
      <c r="D293" s="168"/>
      <c r="E293" s="386"/>
      <c r="F293" s="169"/>
      <c r="G293" s="164"/>
      <c r="H293" s="168"/>
      <c r="I293" s="168"/>
      <c r="J293" s="282"/>
      <c r="K293" s="147"/>
      <c r="L293" s="147"/>
      <c r="M293" s="147"/>
      <c r="N293" s="147"/>
      <c r="O293" s="148"/>
      <c r="P293" s="148"/>
      <c r="Q293" s="148"/>
      <c r="R293" s="148"/>
      <c r="S293" s="279"/>
    </row>
    <row r="294" spans="3:19" x14ac:dyDescent="0.2">
      <c r="C294" s="386"/>
      <c r="D294" s="168"/>
      <c r="E294" s="386"/>
      <c r="F294" s="169"/>
      <c r="G294" s="164"/>
      <c r="H294" s="168"/>
      <c r="I294" s="168"/>
      <c r="J294" s="282"/>
      <c r="K294" s="147"/>
      <c r="L294" s="147"/>
      <c r="M294" s="147"/>
      <c r="N294" s="147"/>
      <c r="O294" s="148"/>
      <c r="P294" s="148"/>
      <c r="Q294" s="148"/>
      <c r="R294" s="148"/>
      <c r="S294" s="279"/>
    </row>
    <row r="295" spans="3:19" x14ac:dyDescent="0.2">
      <c r="C295" s="386"/>
      <c r="D295" s="168"/>
      <c r="E295" s="386"/>
      <c r="F295" s="169"/>
      <c r="G295" s="164"/>
      <c r="H295" s="168"/>
      <c r="I295" s="168"/>
      <c r="J295" s="282"/>
      <c r="K295" s="147"/>
      <c r="L295" s="147"/>
      <c r="M295" s="147"/>
      <c r="N295" s="147"/>
      <c r="O295" s="148"/>
      <c r="P295" s="148"/>
      <c r="Q295" s="148"/>
      <c r="R295" s="148"/>
      <c r="S295" s="279"/>
    </row>
    <row r="296" spans="3:19" x14ac:dyDescent="0.2">
      <c r="C296" s="386"/>
      <c r="D296" s="168"/>
      <c r="E296" s="386"/>
      <c r="F296" s="169"/>
      <c r="G296" s="164"/>
      <c r="H296" s="168"/>
      <c r="I296" s="168"/>
      <c r="J296" s="282"/>
      <c r="K296" s="147"/>
      <c r="L296" s="147"/>
      <c r="M296" s="147"/>
      <c r="N296" s="147"/>
      <c r="O296" s="148"/>
      <c r="P296" s="148"/>
      <c r="Q296" s="148"/>
      <c r="R296" s="148"/>
      <c r="S296" s="279"/>
    </row>
    <row r="297" spans="3:19" x14ac:dyDescent="0.2">
      <c r="C297" s="386"/>
      <c r="D297" s="168"/>
      <c r="E297" s="386"/>
      <c r="F297" s="169"/>
      <c r="G297" s="164"/>
      <c r="H297" s="168"/>
      <c r="I297" s="168"/>
      <c r="J297" s="282"/>
      <c r="K297" s="147"/>
      <c r="L297" s="147"/>
      <c r="M297" s="147"/>
      <c r="N297" s="147"/>
      <c r="O297" s="148"/>
      <c r="P297" s="148"/>
      <c r="Q297" s="148"/>
      <c r="R297" s="148"/>
      <c r="S297" s="279"/>
    </row>
    <row r="298" spans="3:19" x14ac:dyDescent="0.2">
      <c r="C298" s="386"/>
      <c r="D298" s="168"/>
      <c r="E298" s="386"/>
      <c r="F298" s="169"/>
      <c r="G298" s="164"/>
      <c r="H298" s="168"/>
      <c r="I298" s="168"/>
      <c r="J298" s="282"/>
      <c r="K298" s="147"/>
      <c r="L298" s="147"/>
      <c r="M298" s="147"/>
      <c r="N298" s="147"/>
      <c r="O298" s="148"/>
      <c r="P298" s="148"/>
      <c r="Q298" s="148"/>
      <c r="R298" s="148"/>
      <c r="S298" s="279"/>
    </row>
    <row r="299" spans="3:19" x14ac:dyDescent="0.2">
      <c r="C299" s="386"/>
      <c r="D299" s="168"/>
      <c r="E299" s="386"/>
      <c r="F299" s="169"/>
      <c r="G299" s="164"/>
      <c r="H299" s="168"/>
      <c r="I299" s="168"/>
      <c r="J299" s="282"/>
      <c r="K299" s="147"/>
      <c r="L299" s="147"/>
      <c r="M299" s="147"/>
      <c r="N299" s="147"/>
      <c r="O299" s="148"/>
      <c r="P299" s="148"/>
      <c r="Q299" s="148"/>
      <c r="R299" s="148"/>
      <c r="S299" s="279"/>
    </row>
    <row r="300" spans="3:19" x14ac:dyDescent="0.2">
      <c r="C300" s="386"/>
      <c r="D300" s="168"/>
      <c r="E300" s="386"/>
      <c r="F300" s="169"/>
      <c r="G300" s="164"/>
      <c r="H300" s="168"/>
      <c r="I300" s="168"/>
      <c r="J300" s="282"/>
      <c r="K300" s="147"/>
      <c r="L300" s="147"/>
      <c r="M300" s="147"/>
      <c r="N300" s="147"/>
      <c r="O300" s="148"/>
      <c r="P300" s="148"/>
      <c r="Q300" s="148"/>
      <c r="R300" s="148"/>
      <c r="S300" s="279"/>
    </row>
    <row r="301" spans="3:19" x14ac:dyDescent="0.2">
      <c r="C301" s="386"/>
      <c r="D301" s="168"/>
      <c r="E301" s="386"/>
      <c r="F301" s="169"/>
      <c r="G301" s="164"/>
      <c r="H301" s="168"/>
      <c r="I301" s="168"/>
      <c r="J301" s="282"/>
      <c r="K301" s="147"/>
      <c r="L301" s="147"/>
      <c r="M301" s="147"/>
      <c r="N301" s="147"/>
      <c r="O301" s="148"/>
      <c r="P301" s="148"/>
      <c r="Q301" s="148"/>
      <c r="R301" s="148"/>
      <c r="S301" s="279"/>
    </row>
    <row r="302" spans="3:19" x14ac:dyDescent="0.2">
      <c r="C302" s="386"/>
      <c r="D302" s="168"/>
      <c r="E302" s="386"/>
      <c r="F302" s="169"/>
      <c r="G302" s="164"/>
      <c r="H302" s="168"/>
      <c r="I302" s="168"/>
      <c r="J302" s="282"/>
      <c r="K302" s="147"/>
      <c r="L302" s="147"/>
      <c r="M302" s="147"/>
      <c r="N302" s="147"/>
      <c r="O302" s="148"/>
      <c r="P302" s="148"/>
      <c r="Q302" s="148"/>
      <c r="R302" s="148"/>
      <c r="S302" s="279"/>
    </row>
    <row r="303" spans="3:19" x14ac:dyDescent="0.2">
      <c r="C303" s="386"/>
      <c r="D303" s="168"/>
      <c r="E303" s="386"/>
      <c r="F303" s="169"/>
      <c r="G303" s="164"/>
      <c r="H303" s="168"/>
      <c r="I303" s="168"/>
      <c r="J303" s="282"/>
      <c r="K303" s="147"/>
      <c r="L303" s="147"/>
      <c r="M303" s="147"/>
      <c r="N303" s="147"/>
      <c r="O303" s="148"/>
      <c r="P303" s="148"/>
      <c r="Q303" s="148"/>
      <c r="R303" s="148"/>
      <c r="S303" s="279"/>
    </row>
    <row r="304" spans="3:19" x14ac:dyDescent="0.2">
      <c r="C304" s="386"/>
      <c r="D304" s="168"/>
      <c r="E304" s="386"/>
      <c r="F304" s="169"/>
      <c r="G304" s="164"/>
      <c r="H304" s="168"/>
      <c r="I304" s="168"/>
      <c r="J304" s="282"/>
      <c r="K304" s="147"/>
      <c r="L304" s="147"/>
      <c r="M304" s="147"/>
      <c r="N304" s="147"/>
      <c r="O304" s="148"/>
      <c r="P304" s="148"/>
      <c r="Q304" s="148"/>
      <c r="R304" s="148"/>
      <c r="S304" s="279"/>
    </row>
    <row r="305" spans="3:19" x14ac:dyDescent="0.2">
      <c r="C305" s="386"/>
      <c r="D305" s="168"/>
      <c r="E305" s="386"/>
      <c r="F305" s="169"/>
      <c r="G305" s="164"/>
      <c r="H305" s="168"/>
      <c r="I305" s="168"/>
      <c r="J305" s="282"/>
      <c r="K305" s="147"/>
      <c r="L305" s="147"/>
      <c r="M305" s="147"/>
      <c r="N305" s="147"/>
      <c r="O305" s="148"/>
      <c r="P305" s="148"/>
      <c r="Q305" s="148"/>
      <c r="R305" s="148"/>
      <c r="S305" s="279"/>
    </row>
    <row r="306" spans="3:19" x14ac:dyDescent="0.2">
      <c r="C306" s="386"/>
      <c r="D306" s="168"/>
      <c r="E306" s="386"/>
      <c r="F306" s="169"/>
      <c r="G306" s="164"/>
      <c r="H306" s="168"/>
      <c r="I306" s="168"/>
      <c r="J306" s="282"/>
      <c r="K306" s="147"/>
      <c r="L306" s="147"/>
      <c r="M306" s="147"/>
      <c r="N306" s="147"/>
      <c r="O306" s="148"/>
      <c r="P306" s="148"/>
      <c r="Q306" s="148"/>
      <c r="R306" s="148"/>
      <c r="S306" s="279"/>
    </row>
    <row r="307" spans="3:19" x14ac:dyDescent="0.2">
      <c r="C307" s="386"/>
      <c r="D307" s="168"/>
      <c r="E307" s="386"/>
      <c r="F307" s="169"/>
      <c r="G307" s="164"/>
      <c r="H307" s="168"/>
      <c r="I307" s="168"/>
      <c r="J307" s="282"/>
      <c r="K307" s="147"/>
      <c r="L307" s="147"/>
      <c r="M307" s="147"/>
      <c r="N307" s="147"/>
      <c r="O307" s="148"/>
      <c r="P307" s="148"/>
      <c r="Q307" s="148"/>
      <c r="R307" s="148"/>
      <c r="S307" s="279"/>
    </row>
    <row r="308" spans="3:19" x14ac:dyDescent="0.2">
      <c r="C308" s="386"/>
      <c r="D308" s="168"/>
      <c r="E308" s="386"/>
      <c r="F308" s="169"/>
      <c r="G308" s="164"/>
      <c r="H308" s="168"/>
      <c r="I308" s="168"/>
      <c r="J308" s="282"/>
      <c r="K308" s="147"/>
      <c r="L308" s="147"/>
      <c r="M308" s="147"/>
      <c r="N308" s="147"/>
      <c r="O308" s="148"/>
      <c r="P308" s="148"/>
      <c r="Q308" s="148"/>
      <c r="R308" s="148"/>
      <c r="S308" s="279"/>
    </row>
    <row r="309" spans="3:19" x14ac:dyDescent="0.2">
      <c r="C309" s="386"/>
      <c r="D309" s="168"/>
      <c r="E309" s="386"/>
      <c r="F309" s="169"/>
      <c r="G309" s="164"/>
      <c r="H309" s="168"/>
      <c r="I309" s="168"/>
      <c r="J309" s="282"/>
      <c r="K309" s="147"/>
      <c r="L309" s="147"/>
      <c r="M309" s="147"/>
      <c r="N309" s="147"/>
      <c r="O309" s="148"/>
      <c r="P309" s="148"/>
      <c r="Q309" s="148"/>
      <c r="R309" s="148"/>
      <c r="S309" s="279"/>
    </row>
    <row r="310" spans="3:19" x14ac:dyDescent="0.2">
      <c r="C310" s="386"/>
      <c r="D310" s="168"/>
      <c r="E310" s="386"/>
      <c r="F310" s="169"/>
      <c r="G310" s="164"/>
      <c r="H310" s="168"/>
      <c r="I310" s="168"/>
      <c r="J310" s="282"/>
      <c r="K310" s="147"/>
      <c r="L310" s="147"/>
      <c r="M310" s="147"/>
      <c r="N310" s="147"/>
      <c r="O310" s="148"/>
      <c r="P310" s="148"/>
      <c r="Q310" s="148"/>
      <c r="R310" s="148"/>
      <c r="S310" s="279"/>
    </row>
    <row r="311" spans="3:19" x14ac:dyDescent="0.2">
      <c r="C311" s="386"/>
      <c r="D311" s="168"/>
      <c r="E311" s="386"/>
      <c r="F311" s="169"/>
      <c r="G311" s="164"/>
      <c r="H311" s="168"/>
      <c r="I311" s="168"/>
      <c r="J311" s="282"/>
      <c r="K311" s="147"/>
      <c r="L311" s="147"/>
      <c r="M311" s="147"/>
      <c r="N311" s="147"/>
      <c r="O311" s="148"/>
      <c r="P311" s="148"/>
      <c r="Q311" s="148"/>
      <c r="R311" s="148"/>
      <c r="S311" s="279"/>
    </row>
    <row r="312" spans="3:19" x14ac:dyDescent="0.2">
      <c r="C312" s="386"/>
      <c r="D312" s="168"/>
      <c r="E312" s="386"/>
      <c r="F312" s="169"/>
      <c r="G312" s="164"/>
      <c r="H312" s="168"/>
      <c r="I312" s="168"/>
      <c r="J312" s="282"/>
      <c r="K312" s="147"/>
      <c r="L312" s="147"/>
      <c r="M312" s="147"/>
      <c r="N312" s="147"/>
      <c r="O312" s="148"/>
      <c r="P312" s="148"/>
      <c r="Q312" s="148"/>
      <c r="R312" s="148"/>
      <c r="S312" s="279"/>
    </row>
    <row r="313" spans="3:19" x14ac:dyDescent="0.2">
      <c r="C313" s="386"/>
      <c r="D313" s="168"/>
      <c r="E313" s="386"/>
      <c r="F313" s="169"/>
      <c r="G313" s="164"/>
      <c r="H313" s="168"/>
      <c r="I313" s="168"/>
      <c r="J313" s="282"/>
      <c r="K313" s="147"/>
      <c r="L313" s="147"/>
      <c r="M313" s="147"/>
      <c r="N313" s="147"/>
      <c r="O313" s="148"/>
      <c r="P313" s="148"/>
      <c r="Q313" s="148"/>
      <c r="R313" s="148"/>
      <c r="S313" s="279"/>
    </row>
    <row r="314" spans="3:19" x14ac:dyDescent="0.2">
      <c r="C314" s="386"/>
      <c r="D314" s="168"/>
      <c r="E314" s="386"/>
      <c r="F314" s="169"/>
      <c r="G314" s="164"/>
      <c r="H314" s="168"/>
      <c r="I314" s="168"/>
      <c r="J314" s="282"/>
      <c r="K314" s="147"/>
      <c r="L314" s="147"/>
      <c r="M314" s="147"/>
      <c r="N314" s="147"/>
      <c r="O314" s="148"/>
      <c r="P314" s="148"/>
      <c r="Q314" s="148"/>
      <c r="R314" s="148"/>
      <c r="S314" s="279"/>
    </row>
    <row r="315" spans="3:19" x14ac:dyDescent="0.2">
      <c r="C315" s="386"/>
      <c r="D315" s="168"/>
      <c r="E315" s="386"/>
      <c r="F315" s="169"/>
      <c r="G315" s="164"/>
      <c r="H315" s="168"/>
      <c r="I315" s="168"/>
      <c r="J315" s="282"/>
      <c r="K315" s="147"/>
      <c r="L315" s="147"/>
      <c r="M315" s="147"/>
      <c r="N315" s="147"/>
      <c r="O315" s="148"/>
      <c r="P315" s="148"/>
      <c r="Q315" s="148"/>
      <c r="R315" s="148"/>
      <c r="S315" s="279"/>
    </row>
    <row r="316" spans="3:19" x14ac:dyDescent="0.2">
      <c r="C316" s="386"/>
      <c r="D316" s="168"/>
      <c r="E316" s="386"/>
      <c r="F316" s="169"/>
      <c r="G316" s="164"/>
      <c r="H316" s="168"/>
      <c r="I316" s="168"/>
      <c r="J316" s="282"/>
      <c r="K316" s="147"/>
      <c r="L316" s="147"/>
      <c r="M316" s="147"/>
      <c r="N316" s="147"/>
      <c r="O316" s="148"/>
      <c r="P316" s="148"/>
      <c r="Q316" s="148"/>
      <c r="R316" s="148"/>
      <c r="S316" s="279"/>
    </row>
    <row r="317" spans="3:19" x14ac:dyDescent="0.2">
      <c r="C317" s="386"/>
      <c r="D317" s="168"/>
      <c r="E317" s="386"/>
      <c r="F317" s="169"/>
      <c r="G317" s="164"/>
      <c r="H317" s="168"/>
      <c r="I317" s="168"/>
      <c r="J317" s="282"/>
      <c r="K317" s="147"/>
      <c r="L317" s="147"/>
      <c r="M317" s="147"/>
      <c r="N317" s="147"/>
      <c r="O317" s="148"/>
      <c r="P317" s="148"/>
      <c r="Q317" s="148"/>
      <c r="R317" s="148"/>
      <c r="S317" s="279"/>
    </row>
    <row r="318" spans="3:19" x14ac:dyDescent="0.2">
      <c r="C318" s="386"/>
      <c r="D318" s="168"/>
      <c r="E318" s="386"/>
      <c r="F318" s="169"/>
      <c r="G318" s="164"/>
      <c r="H318" s="168"/>
      <c r="I318" s="168"/>
      <c r="J318" s="282"/>
      <c r="K318" s="147"/>
      <c r="L318" s="147"/>
      <c r="M318" s="147"/>
      <c r="N318" s="147"/>
      <c r="O318" s="148"/>
      <c r="P318" s="148"/>
      <c r="Q318" s="148"/>
      <c r="R318" s="148"/>
      <c r="S318" s="279"/>
    </row>
    <row r="319" spans="3:19" x14ac:dyDescent="0.2">
      <c r="C319" s="386"/>
      <c r="D319" s="168"/>
      <c r="E319" s="386"/>
      <c r="F319" s="169"/>
      <c r="G319" s="164"/>
      <c r="H319" s="168"/>
      <c r="I319" s="168"/>
      <c r="J319" s="282"/>
      <c r="K319" s="147"/>
      <c r="L319" s="147"/>
      <c r="M319" s="147"/>
      <c r="N319" s="147"/>
      <c r="O319" s="148"/>
      <c r="P319" s="148"/>
      <c r="Q319" s="148"/>
      <c r="R319" s="148"/>
      <c r="S319" s="279"/>
    </row>
    <row r="320" spans="3:19" x14ac:dyDescent="0.2">
      <c r="C320" s="386"/>
      <c r="D320" s="168"/>
      <c r="E320" s="386"/>
      <c r="F320" s="169"/>
      <c r="G320" s="164"/>
      <c r="H320" s="168"/>
      <c r="I320" s="168"/>
      <c r="J320" s="282"/>
      <c r="K320" s="147"/>
      <c r="L320" s="147"/>
      <c r="M320" s="147"/>
      <c r="N320" s="147"/>
      <c r="O320" s="148"/>
      <c r="P320" s="148"/>
      <c r="Q320" s="148"/>
      <c r="R320" s="148"/>
      <c r="S320" s="279"/>
    </row>
    <row r="321" spans="3:19" x14ac:dyDescent="0.2">
      <c r="C321" s="386"/>
      <c r="D321" s="168"/>
      <c r="E321" s="386"/>
      <c r="F321" s="169"/>
      <c r="G321" s="164"/>
      <c r="H321" s="168"/>
      <c r="I321" s="168"/>
      <c r="J321" s="282"/>
      <c r="K321" s="147"/>
      <c r="L321" s="147"/>
      <c r="M321" s="147"/>
      <c r="N321" s="147"/>
      <c r="O321" s="148"/>
      <c r="P321" s="148"/>
      <c r="Q321" s="148"/>
      <c r="R321" s="148"/>
      <c r="S321" s="279"/>
    </row>
    <row r="322" spans="3:19" x14ac:dyDescent="0.2">
      <c r="C322" s="386"/>
      <c r="D322" s="168"/>
      <c r="E322" s="386"/>
      <c r="F322" s="169"/>
      <c r="G322" s="164"/>
      <c r="H322" s="168"/>
      <c r="I322" s="168"/>
      <c r="J322" s="282"/>
      <c r="K322" s="147"/>
      <c r="L322" s="147"/>
      <c r="M322" s="147"/>
      <c r="N322" s="147"/>
      <c r="O322" s="148"/>
      <c r="P322" s="148"/>
      <c r="Q322" s="148"/>
      <c r="R322" s="148"/>
      <c r="S322" s="279"/>
    </row>
    <row r="323" spans="3:19" x14ac:dyDescent="0.2">
      <c r="C323" s="386"/>
      <c r="D323" s="168"/>
      <c r="E323" s="386"/>
      <c r="F323" s="169"/>
      <c r="G323" s="164"/>
      <c r="H323" s="168"/>
      <c r="I323" s="168"/>
      <c r="J323" s="282"/>
      <c r="K323" s="147"/>
      <c r="L323" s="147"/>
      <c r="M323" s="147"/>
      <c r="N323" s="147"/>
      <c r="O323" s="148"/>
      <c r="P323" s="148"/>
      <c r="Q323" s="148"/>
      <c r="R323" s="148"/>
      <c r="S323" s="279"/>
    </row>
    <row r="324" spans="3:19" x14ac:dyDescent="0.2">
      <c r="C324" s="386"/>
      <c r="D324" s="168"/>
      <c r="E324" s="386"/>
      <c r="F324" s="169"/>
      <c r="G324" s="164"/>
      <c r="H324" s="168"/>
      <c r="I324" s="168"/>
      <c r="J324" s="282"/>
      <c r="K324" s="147"/>
      <c r="L324" s="147"/>
      <c r="M324" s="147"/>
      <c r="N324" s="147"/>
      <c r="O324" s="148"/>
      <c r="P324" s="148"/>
      <c r="Q324" s="148"/>
      <c r="R324" s="148"/>
      <c r="S324" s="279"/>
    </row>
    <row r="325" spans="3:19" x14ac:dyDescent="0.2">
      <c r="C325" s="386"/>
      <c r="D325" s="168"/>
      <c r="E325" s="386"/>
      <c r="F325" s="169"/>
      <c r="G325" s="164"/>
      <c r="H325" s="168"/>
      <c r="I325" s="168"/>
      <c r="J325" s="282"/>
      <c r="K325" s="147"/>
      <c r="L325" s="147"/>
      <c r="M325" s="147"/>
      <c r="N325" s="147"/>
      <c r="O325" s="148"/>
      <c r="P325" s="148"/>
      <c r="Q325" s="148"/>
      <c r="R325" s="148"/>
      <c r="S325" s="279"/>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mergeCells count="275">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 ref="A22:A23"/>
    <mergeCell ref="B22:B23"/>
    <mergeCell ref="C22:C23"/>
    <mergeCell ref="E22:E23"/>
    <mergeCell ref="A24:A26"/>
    <mergeCell ref="B24:B26"/>
    <mergeCell ref="C24:C26"/>
    <mergeCell ref="E24:E26"/>
    <mergeCell ref="H24:H26"/>
    <mergeCell ref="A27:A30"/>
    <mergeCell ref="B27:B30"/>
    <mergeCell ref="C27:C30"/>
    <mergeCell ref="E27:E30"/>
    <mergeCell ref="H27:H30"/>
    <mergeCell ref="A31:A33"/>
    <mergeCell ref="B31:B33"/>
    <mergeCell ref="C31:C33"/>
    <mergeCell ref="E31:E33"/>
    <mergeCell ref="H31:H33"/>
    <mergeCell ref="A34:A35"/>
    <mergeCell ref="B34:B35"/>
    <mergeCell ref="C34:C35"/>
    <mergeCell ref="E34:E35"/>
    <mergeCell ref="H34:H35"/>
    <mergeCell ref="A39:A41"/>
    <mergeCell ref="B39:B41"/>
    <mergeCell ref="C39:C41"/>
    <mergeCell ref="E39:E41"/>
    <mergeCell ref="H39:H41"/>
    <mergeCell ref="O47:O48"/>
    <mergeCell ref="P47:P48"/>
    <mergeCell ref="Q47:Q48"/>
    <mergeCell ref="R47:R48"/>
    <mergeCell ref="A42:A43"/>
    <mergeCell ref="B42:B43"/>
    <mergeCell ref="C42:C43"/>
    <mergeCell ref="E42:E43"/>
    <mergeCell ref="H42:H43"/>
    <mergeCell ref="A47:A48"/>
    <mergeCell ref="C47:C48"/>
    <mergeCell ref="D47:D48"/>
    <mergeCell ref="E47:E48"/>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A58:A62"/>
    <mergeCell ref="B58:B62"/>
    <mergeCell ref="C58:C62"/>
    <mergeCell ref="E58:E62"/>
    <mergeCell ref="H58:H62"/>
    <mergeCell ref="A67:A69"/>
    <mergeCell ref="B67:B69"/>
    <mergeCell ref="C67:C69"/>
    <mergeCell ref="E67:E69"/>
    <mergeCell ref="H67:H69"/>
    <mergeCell ref="A71:A74"/>
    <mergeCell ref="B71:B74"/>
    <mergeCell ref="C71:C74"/>
    <mergeCell ref="E71:E74"/>
    <mergeCell ref="A75:A81"/>
    <mergeCell ref="B75:B81"/>
    <mergeCell ref="C75:C81"/>
    <mergeCell ref="E75:E81"/>
    <mergeCell ref="A86:A90"/>
    <mergeCell ref="B86:B90"/>
    <mergeCell ref="C86:C90"/>
    <mergeCell ref="E86:E90"/>
    <mergeCell ref="H86:H90"/>
    <mergeCell ref="A92:A93"/>
    <mergeCell ref="B92:B93"/>
    <mergeCell ref="C92:C93"/>
    <mergeCell ref="E92:E93"/>
    <mergeCell ref="H92:H93"/>
    <mergeCell ref="A94:A95"/>
    <mergeCell ref="B94:B95"/>
    <mergeCell ref="C94:C95"/>
    <mergeCell ref="E94:E95"/>
    <mergeCell ref="H94:H95"/>
    <mergeCell ref="A96:A97"/>
    <mergeCell ref="B96:B97"/>
    <mergeCell ref="C96:C97"/>
    <mergeCell ref="E96:E97"/>
    <mergeCell ref="H96:H97"/>
    <mergeCell ref="I96:I97"/>
    <mergeCell ref="A99:A100"/>
    <mergeCell ref="B99:B100"/>
    <mergeCell ref="C99:C100"/>
    <mergeCell ref="E99:E100"/>
    <mergeCell ref="H99:H100"/>
    <mergeCell ref="A102:A105"/>
    <mergeCell ref="B102:B105"/>
    <mergeCell ref="C102:C105"/>
    <mergeCell ref="E102:E105"/>
    <mergeCell ref="H102:H105"/>
    <mergeCell ref="I102:I105"/>
    <mergeCell ref="A106:A107"/>
    <mergeCell ref="B106:B107"/>
    <mergeCell ref="C106:C107"/>
    <mergeCell ref="E106:E107"/>
    <mergeCell ref="A108:A110"/>
    <mergeCell ref="B108:B110"/>
    <mergeCell ref="C108:C110"/>
    <mergeCell ref="E108:E110"/>
    <mergeCell ref="A111:A112"/>
    <mergeCell ref="B111:B112"/>
    <mergeCell ref="C111:C112"/>
    <mergeCell ref="E111:E112"/>
    <mergeCell ref="A116:A120"/>
    <mergeCell ref="B116:B120"/>
    <mergeCell ref="C116:C120"/>
    <mergeCell ref="E116:E120"/>
    <mergeCell ref="H116:H120"/>
    <mergeCell ref="I116:I120"/>
    <mergeCell ref="A123:A124"/>
    <mergeCell ref="B123:B124"/>
    <mergeCell ref="C123:C124"/>
    <mergeCell ref="E123:E124"/>
    <mergeCell ref="A129:A130"/>
    <mergeCell ref="C129:C130"/>
    <mergeCell ref="D129:D130"/>
    <mergeCell ref="E129:E130"/>
    <mergeCell ref="I129:I130"/>
    <mergeCell ref="A135:A136"/>
    <mergeCell ref="B135:B136"/>
    <mergeCell ref="C135:C136"/>
    <mergeCell ref="E135:E136"/>
    <mergeCell ref="A154:A155"/>
    <mergeCell ref="B154:B155"/>
    <mergeCell ref="C154:C155"/>
    <mergeCell ref="E154:E155"/>
    <mergeCell ref="A158:A162"/>
    <mergeCell ref="B158:B162"/>
    <mergeCell ref="C158:C162"/>
    <mergeCell ref="E158:E162"/>
    <mergeCell ref="A166:A167"/>
    <mergeCell ref="B166:B167"/>
    <mergeCell ref="C166:C167"/>
    <mergeCell ref="E166:E167"/>
    <mergeCell ref="A170:A171"/>
    <mergeCell ref="B170:B171"/>
    <mergeCell ref="C170:C171"/>
    <mergeCell ref="E170:E171"/>
    <mergeCell ref="A172:A179"/>
    <mergeCell ref="B172:B179"/>
    <mergeCell ref="C172:C179"/>
    <mergeCell ref="E172:E179"/>
    <mergeCell ref="H172:H179"/>
    <mergeCell ref="A183:A184"/>
    <mergeCell ref="B183:B184"/>
    <mergeCell ref="C183:C184"/>
    <mergeCell ref="E183:E184"/>
    <mergeCell ref="A185:A186"/>
    <mergeCell ref="B185:B186"/>
    <mergeCell ref="C185:C186"/>
    <mergeCell ref="E185:E186"/>
    <mergeCell ref="H185:H186"/>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A202:A203"/>
    <mergeCell ref="B202:B203"/>
    <mergeCell ref="C202:C203"/>
    <mergeCell ref="E202:E203"/>
    <mergeCell ref="H202:H203"/>
    <mergeCell ref="A204:A205"/>
    <mergeCell ref="B204:B205"/>
    <mergeCell ref="C204:C205"/>
    <mergeCell ref="E204:E205"/>
    <mergeCell ref="H204:H205"/>
    <mergeCell ref="M216:M217"/>
    <mergeCell ref="N216:N217"/>
    <mergeCell ref="A206:A208"/>
    <mergeCell ref="B206:B208"/>
    <mergeCell ref="C206:C208"/>
    <mergeCell ref="E206:E208"/>
    <mergeCell ref="H206:H208"/>
    <mergeCell ref="A212:A215"/>
    <mergeCell ref="B212:B215"/>
    <mergeCell ref="C212:C215"/>
    <mergeCell ref="E212:E215"/>
    <mergeCell ref="H212:H215"/>
    <mergeCell ref="E235:E236"/>
    <mergeCell ref="H235:H236"/>
    <mergeCell ref="A216:A217"/>
    <mergeCell ref="C216:C217"/>
    <mergeCell ref="D216:D217"/>
    <mergeCell ref="E216:E217"/>
    <mergeCell ref="I216:I217"/>
    <mergeCell ref="K216:K217"/>
    <mergeCell ref="L216:L217"/>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588" priority="36" stopIfTrue="1" operator="lessThanOrEqual">
      <formula>0</formula>
    </cfRule>
  </conditionalFormatting>
  <conditionalFormatting sqref="A242:B243 D243:I243">
    <cfRule type="cellIs" dxfId="587" priority="35" stopIfTrue="1" operator="lessThanOrEqual">
      <formula>0</formula>
    </cfRule>
  </conditionalFormatting>
  <conditionalFormatting sqref="C242:C243">
    <cfRule type="cellIs" dxfId="586" priority="34" stopIfTrue="1" operator="lessThanOrEqual">
      <formula>0</formula>
    </cfRule>
  </conditionalFormatting>
  <conditionalFormatting sqref="E242:G242">
    <cfRule type="cellIs" dxfId="585" priority="33" stopIfTrue="1" operator="lessThanOrEqual">
      <formula>0</formula>
    </cfRule>
  </conditionalFormatting>
  <conditionalFormatting sqref="H242">
    <cfRule type="cellIs" dxfId="584" priority="32" stopIfTrue="1" operator="lessThanOrEqual">
      <formula>0</formula>
    </cfRule>
  </conditionalFormatting>
  <conditionalFormatting sqref="I242">
    <cfRule type="cellIs" dxfId="583" priority="31" stopIfTrue="1" operator="lessThanOrEqual">
      <formula>0</formula>
    </cfRule>
  </conditionalFormatting>
  <conditionalFormatting sqref="D242">
    <cfRule type="cellIs" dxfId="582" priority="30" stopIfTrue="1" operator="lessThanOrEqual">
      <formula>0</formula>
    </cfRule>
  </conditionalFormatting>
  <conditionalFormatting sqref="J243">
    <cfRule type="cellIs" dxfId="581" priority="29" stopIfTrue="1" operator="lessThanOrEqual">
      <formula>0</formula>
    </cfRule>
  </conditionalFormatting>
  <conditionalFormatting sqref="J242">
    <cfRule type="cellIs" dxfId="580" priority="28" stopIfTrue="1" operator="lessThanOrEqual">
      <formula>0</formula>
    </cfRule>
  </conditionalFormatting>
  <conditionalFormatting sqref="E27">
    <cfRule type="cellIs" dxfId="579" priority="27" stopIfTrue="1" operator="lessThanOrEqual">
      <formula>0</formula>
    </cfRule>
  </conditionalFormatting>
  <conditionalFormatting sqref="D27:D30">
    <cfRule type="cellIs" dxfId="578" priority="26" stopIfTrue="1" operator="lessThanOrEqual">
      <formula>0</formula>
    </cfRule>
  </conditionalFormatting>
  <conditionalFormatting sqref="E22">
    <cfRule type="cellIs" dxfId="577" priority="25" stopIfTrue="1" operator="lessThanOrEqual">
      <formula>0</formula>
    </cfRule>
  </conditionalFormatting>
  <conditionalFormatting sqref="E24">
    <cfRule type="cellIs" dxfId="576" priority="24" stopIfTrue="1" operator="lessThanOrEqual">
      <formula>0</formula>
    </cfRule>
  </conditionalFormatting>
  <conditionalFormatting sqref="E31">
    <cfRule type="cellIs" dxfId="575" priority="23" stopIfTrue="1" operator="lessThanOrEqual">
      <formula>0</formula>
    </cfRule>
  </conditionalFormatting>
  <conditionalFormatting sqref="E42">
    <cfRule type="cellIs" dxfId="574" priority="22" stopIfTrue="1" operator="lessThanOrEqual">
      <formula>0</formula>
    </cfRule>
  </conditionalFormatting>
  <conditionalFormatting sqref="E53">
    <cfRule type="cellIs" dxfId="573" priority="21" stopIfTrue="1" operator="lessThanOrEqual">
      <formula>0</formula>
    </cfRule>
  </conditionalFormatting>
  <conditionalFormatting sqref="E94">
    <cfRule type="cellIs" dxfId="572" priority="20" stopIfTrue="1" operator="lessThanOrEqual">
      <formula>0</formula>
    </cfRule>
  </conditionalFormatting>
  <conditionalFormatting sqref="E92">
    <cfRule type="cellIs" dxfId="571" priority="19" stopIfTrue="1" operator="lessThanOrEqual">
      <formula>0</formula>
    </cfRule>
  </conditionalFormatting>
  <conditionalFormatting sqref="E111">
    <cfRule type="cellIs" dxfId="570" priority="18" stopIfTrue="1" operator="lessThanOrEqual">
      <formula>0</formula>
    </cfRule>
  </conditionalFormatting>
  <conditionalFormatting sqref="E123">
    <cfRule type="cellIs" dxfId="569" priority="17" stopIfTrue="1" operator="lessThanOrEqual">
      <formula>0</formula>
    </cfRule>
  </conditionalFormatting>
  <conditionalFormatting sqref="E108">
    <cfRule type="cellIs" dxfId="568" priority="16" stopIfTrue="1" operator="lessThanOrEqual">
      <formula>0</formula>
    </cfRule>
  </conditionalFormatting>
  <conditionalFormatting sqref="E106">
    <cfRule type="cellIs" dxfId="567" priority="15" stopIfTrue="1" operator="lessThanOrEqual">
      <formula>0</formula>
    </cfRule>
  </conditionalFormatting>
  <conditionalFormatting sqref="E102">
    <cfRule type="cellIs" dxfId="566" priority="14" stopIfTrue="1" operator="lessThanOrEqual">
      <formula>0</formula>
    </cfRule>
  </conditionalFormatting>
  <conditionalFormatting sqref="D102:D105">
    <cfRule type="cellIs" dxfId="565" priority="13" stopIfTrue="1" operator="lessThanOrEqual">
      <formula>0</formula>
    </cfRule>
  </conditionalFormatting>
  <conditionalFormatting sqref="E135">
    <cfRule type="cellIs" dxfId="564" priority="12" stopIfTrue="1" operator="lessThanOrEqual">
      <formula>0</formula>
    </cfRule>
  </conditionalFormatting>
  <conditionalFormatting sqref="E56">
    <cfRule type="cellIs" dxfId="563" priority="11" stopIfTrue="1" operator="lessThanOrEqual">
      <formula>0</formula>
    </cfRule>
  </conditionalFormatting>
  <conditionalFormatting sqref="E47">
    <cfRule type="cellIs" dxfId="562" priority="10" stopIfTrue="1" operator="lessThanOrEqual">
      <formula>0</formula>
    </cfRule>
  </conditionalFormatting>
  <conditionalFormatting sqref="G158:G162">
    <cfRule type="cellIs" dxfId="561" priority="9" stopIfTrue="1" operator="lessThanOrEqual">
      <formula>0</formula>
    </cfRule>
  </conditionalFormatting>
  <conditionalFormatting sqref="E183">
    <cfRule type="cellIs" dxfId="560" priority="8" stopIfTrue="1" operator="lessThanOrEqual">
      <formula>0</formula>
    </cfRule>
  </conditionalFormatting>
  <conditionalFormatting sqref="D187:J187">
    <cfRule type="cellIs" dxfId="559" priority="7" stopIfTrue="1" operator="lessThanOrEqual">
      <formula>0</formula>
    </cfRule>
  </conditionalFormatting>
  <conditionalFormatting sqref="E210">
    <cfRule type="cellIs" dxfId="558" priority="6" stopIfTrue="1" operator="lessThanOrEqual">
      <formula>0</formula>
    </cfRule>
  </conditionalFormatting>
  <conditionalFormatting sqref="G185:G186">
    <cfRule type="cellIs" dxfId="557" priority="5" stopIfTrue="1" operator="lessThanOrEqual">
      <formula>0</formula>
    </cfRule>
  </conditionalFormatting>
  <conditionalFormatting sqref="E212">
    <cfRule type="cellIs" dxfId="556" priority="4" stopIfTrue="1" operator="lessThanOrEqual">
      <formula>0</formula>
    </cfRule>
  </conditionalFormatting>
  <conditionalFormatting sqref="G212:G215">
    <cfRule type="cellIs" dxfId="555" priority="3" stopIfTrue="1" operator="lessThanOrEqual">
      <formula>0</formula>
    </cfRule>
  </conditionalFormatting>
  <conditionalFormatting sqref="C218:J218">
    <cfRule type="cellIs" dxfId="554" priority="2" stopIfTrue="1" operator="lessThanOrEqual">
      <formula>0</formula>
    </cfRule>
  </conditionalFormatting>
  <conditionalFormatting sqref="E235">
    <cfRule type="cellIs" dxfId="553" priority="1" stopIfTrue="1" operator="lessThanOrEqual">
      <formula>0</formula>
    </cfRule>
  </conditionalFormatting>
  <hyperlinks>
    <hyperlink ref="J233" r:id="rId1"/>
    <hyperlink ref="J243" r:id="rId2"/>
    <hyperlink ref="J197" r:id="rId3"/>
    <hyperlink ref="J201" r:id="rId4"/>
    <hyperlink ref="J216" r:id="rId5"/>
    <hyperlink ref="J219" r:id="rId6"/>
    <hyperlink ref="J221" r:id="rId7"/>
    <hyperlink ref="J225" r:id="rId8"/>
    <hyperlink ref="J226" r:id="rId9"/>
    <hyperlink ref="J228" r:id="rId10"/>
    <hyperlink ref="J229" r:id="rId11"/>
    <hyperlink ref="J231" r:id="rId12"/>
    <hyperlink ref="J227" r:id="rId13"/>
    <hyperlink ref="J230" r:id="rId14"/>
    <hyperlink ref="J232" r:id="rId15"/>
    <hyperlink ref="J196" r:id="rId16"/>
    <hyperlink ref="J198" r:id="rId17"/>
    <hyperlink ref="J199" r:id="rId18"/>
    <hyperlink ref="J200" r:id="rId19"/>
    <hyperlink ref="J202" r:id="rId20"/>
    <hyperlink ref="J203" r:id="rId21"/>
    <hyperlink ref="J204" r:id="rId22"/>
    <hyperlink ref="J205" r:id="rId23"/>
    <hyperlink ref="J206" r:id="rId24"/>
    <hyperlink ref="J207" r:id="rId25"/>
    <hyperlink ref="J208" r:id="rId26"/>
    <hyperlink ref="J209" r:id="rId27"/>
    <hyperlink ref="J211" r:id="rId28"/>
    <hyperlink ref="J212" r:id="rId29"/>
    <hyperlink ref="J213" r:id="rId30"/>
    <hyperlink ref="J214" r:id="rId31"/>
    <hyperlink ref="J215" r:id="rId32"/>
    <hyperlink ref="J218" r:id="rId33"/>
    <hyperlink ref="J220" r:id="rId34"/>
    <hyperlink ref="J222" r:id="rId35"/>
    <hyperlink ref="J223" r:id="rId36"/>
    <hyperlink ref="J224" r:id="rId37"/>
    <hyperlink ref="J17" r:id="rId38"/>
    <hyperlink ref="J16" r:id="rId39"/>
    <hyperlink ref="J15" r:id="rId40"/>
    <hyperlink ref="J18" r:id="rId41"/>
    <hyperlink ref="J22" r:id="rId42"/>
    <hyperlink ref="J23" r:id="rId43"/>
    <hyperlink ref="J27" r:id="rId44"/>
    <hyperlink ref="J28" r:id="rId45"/>
    <hyperlink ref="J29" r:id="rId46"/>
    <hyperlink ref="J30" r:id="rId47"/>
    <hyperlink ref="J24" r:id="rId48"/>
    <hyperlink ref="J25" r:id="rId49"/>
    <hyperlink ref="J26" r:id="rId50"/>
    <hyperlink ref="J31" r:id="rId51"/>
    <hyperlink ref="J32" r:id="rId52"/>
    <hyperlink ref="J33" r:id="rId53"/>
    <hyperlink ref="J37" r:id="rId54"/>
    <hyperlink ref="J38" r:id="rId55"/>
    <hyperlink ref="J39" r:id="rId56"/>
    <hyperlink ref="J40" r:id="rId57"/>
    <hyperlink ref="J41" r:id="rId58"/>
    <hyperlink ref="J34" r:id="rId59"/>
    <hyperlink ref="J35" r:id="rId60"/>
    <hyperlink ref="J42" r:id="rId61"/>
    <hyperlink ref="J43" r:id="rId62"/>
    <hyperlink ref="J45" r:id="rId63"/>
    <hyperlink ref="J20" r:id="rId64"/>
    <hyperlink ref="J21" r:id="rId65" display="Contrato de Servicio N° 07/2017"/>
    <hyperlink ref="J47" r:id="rId66"/>
    <hyperlink ref="J49" r:id="rId67"/>
    <hyperlink ref="J19" r:id="rId68"/>
    <hyperlink ref="J52" r:id="rId69"/>
    <hyperlink ref="J56" r:id="rId70"/>
    <hyperlink ref="J58" r:id="rId71"/>
    <hyperlink ref="J59" r:id="rId72"/>
    <hyperlink ref="J60" r:id="rId73"/>
    <hyperlink ref="J61" r:id="rId74"/>
    <hyperlink ref="J62" r:id="rId75"/>
    <hyperlink ref="J64" r:id="rId76"/>
    <hyperlink ref="J66" r:id="rId77"/>
    <hyperlink ref="J67" r:id="rId78"/>
    <hyperlink ref="J68" r:id="rId79"/>
    <hyperlink ref="J69" r:id="rId80"/>
    <hyperlink ref="J70" r:id="rId81"/>
    <hyperlink ref="J82" r:id="rId82"/>
    <hyperlink ref="J84" r:id="rId83"/>
    <hyperlink ref="J85" r:id="rId84"/>
    <hyperlink ref="J94" r:id="rId85"/>
    <hyperlink ref="J95" r:id="rId86"/>
    <hyperlink ref="J96" r:id="rId87"/>
    <hyperlink ref="J97" r:id="rId88"/>
    <hyperlink ref="J99" r:id="rId89"/>
    <hyperlink ref="J100" r:id="rId90"/>
    <hyperlink ref="J44" r:id="rId91"/>
    <hyperlink ref="J51" r:id="rId92" display="Contrato de Servicios N° 09/2017"/>
    <hyperlink ref="J55" r:id="rId93" display="Contrato de Servicios N° 06/2017"/>
    <hyperlink ref="J54" r:id="rId94"/>
    <hyperlink ref="J87" r:id="rId95"/>
    <hyperlink ref="J88" r:id="rId96"/>
    <hyperlink ref="J89" r:id="rId97"/>
    <hyperlink ref="J92" r:id="rId98"/>
    <hyperlink ref="J93" r:id="rId99"/>
    <hyperlink ref="J111" r:id="rId100"/>
    <hyperlink ref="J112" r:id="rId101"/>
    <hyperlink ref="J113" r:id="rId102"/>
    <hyperlink ref="J114" r:id="rId103"/>
    <hyperlink ref="J115" r:id="rId104"/>
    <hyperlink ref="J116" r:id="rId105"/>
    <hyperlink ref="J117" r:id="rId106"/>
    <hyperlink ref="J118" r:id="rId107"/>
    <hyperlink ref="J119" r:id="rId108"/>
    <hyperlink ref="J120" r:id="rId109"/>
    <hyperlink ref="J86" r:id="rId110"/>
    <hyperlink ref="J71" r:id="rId111"/>
    <hyperlink ref="J73" r:id="rId112"/>
    <hyperlink ref="J122" r:id="rId113"/>
    <hyperlink ref="J123" r:id="rId114"/>
    <hyperlink ref="J124" r:id="rId115"/>
    <hyperlink ref="J126" r:id="rId116"/>
    <hyperlink ref="J101" r:id="rId117"/>
    <hyperlink ref="J90" r:id="rId118"/>
    <hyperlink ref="J36" r:id="rId119"/>
    <hyperlink ref="J53" r:id="rId120"/>
    <hyperlink ref="J63" r:id="rId121"/>
    <hyperlink ref="J127" r:id="rId122"/>
    <hyperlink ref="J128" r:id="rId123"/>
    <hyperlink ref="J132" r:id="rId124"/>
    <hyperlink ref="J148" r:id="rId125"/>
    <hyperlink ref="J143" r:id="rId126"/>
    <hyperlink ref="J141" r:id="rId127"/>
    <hyperlink ref="J140" r:id="rId128"/>
    <hyperlink ref="J139" r:id="rId129"/>
    <hyperlink ref="J138" r:id="rId130"/>
    <hyperlink ref="J136" r:id="rId131"/>
    <hyperlink ref="J135" r:id="rId132"/>
    <hyperlink ref="J133" r:id="rId133"/>
    <hyperlink ref="J131" r:id="rId134"/>
    <hyperlink ref="J125" r:id="rId135"/>
    <hyperlink ref="J121" r:id="rId136" display="721/2017"/>
    <hyperlink ref="J110" r:id="rId137"/>
    <hyperlink ref="J109" r:id="rId138"/>
    <hyperlink ref="J108" r:id="rId139"/>
    <hyperlink ref="J106" r:id="rId140"/>
    <hyperlink ref="J105" r:id="rId141"/>
    <hyperlink ref="J104" r:id="rId142"/>
    <hyperlink ref="J103" r:id="rId143"/>
    <hyperlink ref="J102" r:id="rId144"/>
    <hyperlink ref="J98" r:id="rId145"/>
    <hyperlink ref="J91" r:id="rId146" display="Constrato de Servicio N° 20/2017"/>
    <hyperlink ref="J83" r:id="rId147"/>
    <hyperlink ref="J81" r:id="rId148"/>
    <hyperlink ref="J80" r:id="rId149"/>
    <hyperlink ref="J79" r:id="rId150"/>
    <hyperlink ref="J78" r:id="rId151"/>
    <hyperlink ref="J77" r:id="rId152"/>
    <hyperlink ref="J76" r:id="rId153"/>
    <hyperlink ref="J75" r:id="rId154"/>
    <hyperlink ref="J74" r:id="rId155"/>
    <hyperlink ref="J72" r:id="rId156"/>
    <hyperlink ref="J242" r:id="rId157"/>
    <hyperlink ref="J107" r:id="rId158"/>
    <hyperlink ref="J147" r:id="rId159"/>
    <hyperlink ref="J150" r:id="rId160"/>
    <hyperlink ref="J145" r:id="rId161"/>
    <hyperlink ref="J144" r:id="rId162"/>
    <hyperlink ref="J137" r:id="rId163"/>
    <hyperlink ref="J155" r:id="rId164"/>
    <hyperlink ref="J154" r:id="rId165"/>
    <hyperlink ref="J151" r:id="rId166"/>
    <hyperlink ref="J152" r:id="rId167"/>
    <hyperlink ref="J153" r:id="rId168"/>
    <hyperlink ref="J146" r:id="rId169"/>
    <hyperlink ref="J168" r:id="rId170"/>
    <hyperlink ref="J134" r:id="rId171"/>
    <hyperlink ref="J142" r:id="rId172"/>
    <hyperlink ref="J165" r:id="rId173"/>
    <hyperlink ref="J50" r:id="rId174"/>
    <hyperlink ref="J129" r:id="rId175"/>
    <hyperlink ref="J163" r:id="rId176"/>
    <hyperlink ref="J169" r:id="rId177"/>
    <hyperlink ref="J170" r:id="rId178"/>
    <hyperlink ref="J171" r:id="rId179"/>
    <hyperlink ref="J156" r:id="rId180"/>
    <hyperlink ref="J183" r:id="rId181"/>
    <hyperlink ref="J184" r:id="rId182"/>
    <hyperlink ref="J180" r:id="rId183"/>
    <hyperlink ref="J179" r:id="rId184"/>
    <hyperlink ref="J178" r:id="rId185"/>
    <hyperlink ref="J177" r:id="rId186"/>
    <hyperlink ref="J176" r:id="rId187"/>
    <hyperlink ref="J175" r:id="rId188"/>
    <hyperlink ref="J174" r:id="rId189"/>
    <hyperlink ref="J173" r:id="rId190"/>
    <hyperlink ref="J172" r:id="rId191"/>
    <hyperlink ref="J167" r:id="rId192"/>
    <hyperlink ref="J166" r:id="rId193"/>
    <hyperlink ref="J164" r:id="rId194"/>
    <hyperlink ref="J157" r:id="rId195"/>
    <hyperlink ref="J158" r:id="rId196"/>
    <hyperlink ref="J159" r:id="rId197"/>
    <hyperlink ref="J160" r:id="rId198"/>
    <hyperlink ref="J161" r:id="rId199"/>
    <hyperlink ref="J162" r:id="rId200"/>
    <hyperlink ref="J130" r:id="rId201"/>
    <hyperlink ref="J195" r:id="rId202"/>
    <hyperlink ref="J210" r:id="rId203"/>
    <hyperlink ref="J193" r:id="rId204"/>
    <hyperlink ref="J192" r:id="rId205"/>
    <hyperlink ref="J191" r:id="rId206"/>
    <hyperlink ref="J190" r:id="rId207"/>
    <hyperlink ref="J188" r:id="rId208"/>
    <hyperlink ref="J186" r:id="rId209"/>
    <hyperlink ref="J185" r:id="rId210"/>
    <hyperlink ref="J182" r:id="rId211"/>
    <hyperlink ref="J235" r:id="rId212"/>
    <hyperlink ref="J236" r:id="rId213"/>
    <hyperlink ref="J237" r:id="rId214"/>
    <hyperlink ref="J234" r:id="rId215"/>
  </hyperlinks>
  <printOptions horizontalCentered="1"/>
  <pageMargins left="0" right="0" top="0" bottom="0" header="0" footer="0"/>
  <pageSetup scale="44" orientation="landscape" r:id="rId216"/>
  <headerFooter alignWithMargins="0"/>
  <rowBreaks count="3" manualBreakCount="3">
    <brk id="155" max="18" man="1"/>
    <brk id="184" max="18" man="1"/>
    <brk id="238" max="18" man="1"/>
  </rowBreaks>
  <colBreaks count="1" manualBreakCount="1">
    <brk id="20" max="1048575" man="1"/>
  </colBreaks>
  <drawing r:id="rId2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379"/>
  <sheetViews>
    <sheetView topLeftCell="J10" zoomScale="84" zoomScaleNormal="84" zoomScaleSheetLayoutView="78" workbookViewId="0">
      <pane ySplit="6" topLeftCell="A223" activePane="bottomLeft" state="frozen"/>
      <selection activeCell="D10" sqref="D10"/>
      <selection pane="bottomLeft" activeCell="K259" sqref="K259"/>
    </sheetView>
  </sheetViews>
  <sheetFormatPr baseColWidth="10" defaultColWidth="11.7109375" defaultRowHeight="12.75" x14ac:dyDescent="0.2"/>
  <cols>
    <col min="1" max="1" width="4.140625" style="305" customWidth="1"/>
    <col min="2" max="2" width="15.85546875" style="165" bestFit="1" customWidth="1"/>
    <col min="3" max="3" width="33.5703125" style="4" customWidth="1"/>
    <col min="4" max="4" width="32.5703125" style="170" customWidth="1"/>
    <col min="5" max="5" width="32.5703125" style="4" customWidth="1"/>
    <col min="6" max="6" width="16" style="171" customWidth="1"/>
    <col min="7" max="7" width="12.28515625" style="172" customWidth="1"/>
    <col min="8" max="8" width="12.5703125" style="477" customWidth="1"/>
    <col min="9" max="9" width="27" style="170" customWidth="1"/>
    <col min="10" max="10" width="16.28515625" style="285" customWidth="1"/>
    <col min="11" max="11" width="8.28515625" style="166" customWidth="1"/>
    <col min="12" max="12" width="7.140625" style="166" customWidth="1"/>
    <col min="13" max="13" width="8.42578125" style="166" customWidth="1"/>
    <col min="14" max="14" width="8" style="166" customWidth="1"/>
    <col min="15" max="15" width="6.28515625" style="167" customWidth="1"/>
    <col min="16" max="16" width="7.5703125" style="167" customWidth="1"/>
    <col min="17" max="17" width="6.140625" style="167" customWidth="1"/>
    <col min="18" max="18" width="6.7109375" style="167" customWidth="1"/>
    <col min="19" max="19" width="42.42578125" style="284" customWidth="1"/>
    <col min="20" max="30" width="11.7109375" style="166" customWidth="1"/>
    <col min="31" max="238" width="11.7109375" style="166"/>
    <col min="239" max="239" width="4.140625" style="166" customWidth="1"/>
    <col min="240" max="240" width="15.85546875" style="166" bestFit="1" customWidth="1"/>
    <col min="241" max="241" width="30.7109375" style="166" customWidth="1"/>
    <col min="242" max="243" width="32.5703125" style="166" customWidth="1"/>
    <col min="244" max="244" width="14.5703125" style="166" customWidth="1"/>
    <col min="245" max="245" width="12.28515625" style="166" customWidth="1"/>
    <col min="246" max="246" width="12.5703125" style="166" customWidth="1"/>
    <col min="247" max="247" width="27" style="166" customWidth="1"/>
    <col min="248" max="248" width="15" style="166" customWidth="1"/>
    <col min="249" max="249" width="18.28515625" style="166" customWidth="1"/>
    <col min="250" max="250" width="18.85546875" style="166" customWidth="1"/>
    <col min="251" max="251" width="14.140625" style="166" customWidth="1"/>
    <col min="252" max="266" width="0" style="166" hidden="1" customWidth="1"/>
    <col min="267" max="274" width="11.7109375" style="166" customWidth="1"/>
    <col min="275" max="275" width="45.140625" style="166" customWidth="1"/>
    <col min="276" max="286" width="11.7109375" style="166" customWidth="1"/>
    <col min="287" max="494" width="11.7109375" style="166"/>
    <col min="495" max="495" width="4.140625" style="166" customWidth="1"/>
    <col min="496" max="496" width="15.85546875" style="166" bestFit="1" customWidth="1"/>
    <col min="497" max="497" width="30.7109375" style="166" customWidth="1"/>
    <col min="498" max="499" width="32.5703125" style="166" customWidth="1"/>
    <col min="500" max="500" width="14.5703125" style="166" customWidth="1"/>
    <col min="501" max="501" width="12.28515625" style="166" customWidth="1"/>
    <col min="502" max="502" width="12.5703125" style="166" customWidth="1"/>
    <col min="503" max="503" width="27" style="166" customWidth="1"/>
    <col min="504" max="504" width="15" style="166" customWidth="1"/>
    <col min="505" max="505" width="18.28515625" style="166" customWidth="1"/>
    <col min="506" max="506" width="18.85546875" style="166" customWidth="1"/>
    <col min="507" max="507" width="14.140625" style="166" customWidth="1"/>
    <col min="508" max="522" width="0" style="166" hidden="1" customWidth="1"/>
    <col min="523" max="530" width="11.7109375" style="166" customWidth="1"/>
    <col min="531" max="531" width="45.140625" style="166" customWidth="1"/>
    <col min="532" max="542" width="11.7109375" style="166" customWidth="1"/>
    <col min="543" max="750" width="11.7109375" style="166"/>
    <col min="751" max="751" width="4.140625" style="166" customWidth="1"/>
    <col min="752" max="752" width="15.85546875" style="166" bestFit="1" customWidth="1"/>
    <col min="753" max="753" width="30.7109375" style="166" customWidth="1"/>
    <col min="754" max="755" width="32.5703125" style="166" customWidth="1"/>
    <col min="756" max="756" width="14.5703125" style="166" customWidth="1"/>
    <col min="757" max="757" width="12.28515625" style="166" customWidth="1"/>
    <col min="758" max="758" width="12.5703125" style="166" customWidth="1"/>
    <col min="759" max="759" width="27" style="166" customWidth="1"/>
    <col min="760" max="760" width="15" style="166" customWidth="1"/>
    <col min="761" max="761" width="18.28515625" style="166" customWidth="1"/>
    <col min="762" max="762" width="18.85546875" style="166" customWidth="1"/>
    <col min="763" max="763" width="14.140625" style="166" customWidth="1"/>
    <col min="764" max="778" width="0" style="166" hidden="1" customWidth="1"/>
    <col min="779" max="786" width="11.7109375" style="166" customWidth="1"/>
    <col min="787" max="787" width="45.140625" style="166" customWidth="1"/>
    <col min="788" max="798" width="11.7109375" style="166" customWidth="1"/>
    <col min="799" max="1006" width="11.7109375" style="166"/>
    <col min="1007" max="1007" width="4.140625" style="166" customWidth="1"/>
    <col min="1008" max="1008" width="15.85546875" style="166" bestFit="1" customWidth="1"/>
    <col min="1009" max="1009" width="30.7109375" style="166" customWidth="1"/>
    <col min="1010" max="1011" width="32.5703125" style="166" customWidth="1"/>
    <col min="1012" max="1012" width="14.5703125" style="166" customWidth="1"/>
    <col min="1013" max="1013" width="12.28515625" style="166" customWidth="1"/>
    <col min="1014" max="1014" width="12.5703125" style="166" customWidth="1"/>
    <col min="1015" max="1015" width="27" style="166" customWidth="1"/>
    <col min="1016" max="1016" width="15" style="166" customWidth="1"/>
    <col min="1017" max="1017" width="18.28515625" style="166" customWidth="1"/>
    <col min="1018" max="1018" width="18.85546875" style="166" customWidth="1"/>
    <col min="1019" max="1019" width="14.140625" style="166" customWidth="1"/>
    <col min="1020" max="1034" width="0" style="166" hidden="1" customWidth="1"/>
    <col min="1035" max="1042" width="11.7109375" style="166" customWidth="1"/>
    <col min="1043" max="1043" width="45.140625" style="166" customWidth="1"/>
    <col min="1044" max="1054" width="11.7109375" style="166" customWidth="1"/>
    <col min="1055" max="1262" width="11.7109375" style="166"/>
    <col min="1263" max="1263" width="4.140625" style="166" customWidth="1"/>
    <col min="1264" max="1264" width="15.85546875" style="166" bestFit="1" customWidth="1"/>
    <col min="1265" max="1265" width="30.7109375" style="166" customWidth="1"/>
    <col min="1266" max="1267" width="32.5703125" style="166" customWidth="1"/>
    <col min="1268" max="1268" width="14.5703125" style="166" customWidth="1"/>
    <col min="1269" max="1269" width="12.28515625" style="166" customWidth="1"/>
    <col min="1270" max="1270" width="12.5703125" style="166" customWidth="1"/>
    <col min="1271" max="1271" width="27" style="166" customWidth="1"/>
    <col min="1272" max="1272" width="15" style="166" customWidth="1"/>
    <col min="1273" max="1273" width="18.28515625" style="166" customWidth="1"/>
    <col min="1274" max="1274" width="18.85546875" style="166" customWidth="1"/>
    <col min="1275" max="1275" width="14.140625" style="166" customWidth="1"/>
    <col min="1276" max="1290" width="0" style="166" hidden="1" customWidth="1"/>
    <col min="1291" max="1298" width="11.7109375" style="166" customWidth="1"/>
    <col min="1299" max="1299" width="45.140625" style="166" customWidth="1"/>
    <col min="1300" max="1310" width="11.7109375" style="166" customWidth="1"/>
    <col min="1311" max="1518" width="11.7109375" style="166"/>
    <col min="1519" max="1519" width="4.140625" style="166" customWidth="1"/>
    <col min="1520" max="1520" width="15.85546875" style="166" bestFit="1" customWidth="1"/>
    <col min="1521" max="1521" width="30.7109375" style="166" customWidth="1"/>
    <col min="1522" max="1523" width="32.5703125" style="166" customWidth="1"/>
    <col min="1524" max="1524" width="14.5703125" style="166" customWidth="1"/>
    <col min="1525" max="1525" width="12.28515625" style="166" customWidth="1"/>
    <col min="1526" max="1526" width="12.5703125" style="166" customWidth="1"/>
    <col min="1527" max="1527" width="27" style="166" customWidth="1"/>
    <col min="1528" max="1528" width="15" style="166" customWidth="1"/>
    <col min="1529" max="1529" width="18.28515625" style="166" customWidth="1"/>
    <col min="1530" max="1530" width="18.85546875" style="166" customWidth="1"/>
    <col min="1531" max="1531" width="14.140625" style="166" customWidth="1"/>
    <col min="1532" max="1546" width="0" style="166" hidden="1" customWidth="1"/>
    <col min="1547" max="1554" width="11.7109375" style="166" customWidth="1"/>
    <col min="1555" max="1555" width="45.140625" style="166" customWidth="1"/>
    <col min="1556" max="1566" width="11.7109375" style="166" customWidth="1"/>
    <col min="1567" max="1774" width="11.7109375" style="166"/>
    <col min="1775" max="1775" width="4.140625" style="166" customWidth="1"/>
    <col min="1776" max="1776" width="15.85546875" style="166" bestFit="1" customWidth="1"/>
    <col min="1777" max="1777" width="30.7109375" style="166" customWidth="1"/>
    <col min="1778" max="1779" width="32.5703125" style="166" customWidth="1"/>
    <col min="1780" max="1780" width="14.5703125" style="166" customWidth="1"/>
    <col min="1781" max="1781" width="12.28515625" style="166" customWidth="1"/>
    <col min="1782" max="1782" width="12.5703125" style="166" customWidth="1"/>
    <col min="1783" max="1783" width="27" style="166" customWidth="1"/>
    <col min="1784" max="1784" width="15" style="166" customWidth="1"/>
    <col min="1785" max="1785" width="18.28515625" style="166" customWidth="1"/>
    <col min="1786" max="1786" width="18.85546875" style="166" customWidth="1"/>
    <col min="1787" max="1787" width="14.140625" style="166" customWidth="1"/>
    <col min="1788" max="1802" width="0" style="166" hidden="1" customWidth="1"/>
    <col min="1803" max="1810" width="11.7109375" style="166" customWidth="1"/>
    <col min="1811" max="1811" width="45.140625" style="166" customWidth="1"/>
    <col min="1812" max="1822" width="11.7109375" style="166" customWidth="1"/>
    <col min="1823" max="2030" width="11.7109375" style="166"/>
    <col min="2031" max="2031" width="4.140625" style="166" customWidth="1"/>
    <col min="2032" max="2032" width="15.85546875" style="166" bestFit="1" customWidth="1"/>
    <col min="2033" max="2033" width="30.7109375" style="166" customWidth="1"/>
    <col min="2034" max="2035" width="32.5703125" style="166" customWidth="1"/>
    <col min="2036" max="2036" width="14.5703125" style="166" customWidth="1"/>
    <col min="2037" max="2037" width="12.28515625" style="166" customWidth="1"/>
    <col min="2038" max="2038" width="12.5703125" style="166" customWidth="1"/>
    <col min="2039" max="2039" width="27" style="166" customWidth="1"/>
    <col min="2040" max="2040" width="15" style="166" customWidth="1"/>
    <col min="2041" max="2041" width="18.28515625" style="166" customWidth="1"/>
    <col min="2042" max="2042" width="18.85546875" style="166" customWidth="1"/>
    <col min="2043" max="2043" width="14.140625" style="166" customWidth="1"/>
    <col min="2044" max="2058" width="0" style="166" hidden="1" customWidth="1"/>
    <col min="2059" max="2066" width="11.7109375" style="166" customWidth="1"/>
    <col min="2067" max="2067" width="45.140625" style="166" customWidth="1"/>
    <col min="2068" max="2078" width="11.7109375" style="166" customWidth="1"/>
    <col min="2079" max="2286" width="11.7109375" style="166"/>
    <col min="2287" max="2287" width="4.140625" style="166" customWidth="1"/>
    <col min="2288" max="2288" width="15.85546875" style="166" bestFit="1" customWidth="1"/>
    <col min="2289" max="2289" width="30.7109375" style="166" customWidth="1"/>
    <col min="2290" max="2291" width="32.5703125" style="166" customWidth="1"/>
    <col min="2292" max="2292" width="14.5703125" style="166" customWidth="1"/>
    <col min="2293" max="2293" width="12.28515625" style="166" customWidth="1"/>
    <col min="2294" max="2294" width="12.5703125" style="166" customWidth="1"/>
    <col min="2295" max="2295" width="27" style="166" customWidth="1"/>
    <col min="2296" max="2296" width="15" style="166" customWidth="1"/>
    <col min="2297" max="2297" width="18.28515625" style="166" customWidth="1"/>
    <col min="2298" max="2298" width="18.85546875" style="166" customWidth="1"/>
    <col min="2299" max="2299" width="14.140625" style="166" customWidth="1"/>
    <col min="2300" max="2314" width="0" style="166" hidden="1" customWidth="1"/>
    <col min="2315" max="2322" width="11.7109375" style="166" customWidth="1"/>
    <col min="2323" max="2323" width="45.140625" style="166" customWidth="1"/>
    <col min="2324" max="2334" width="11.7109375" style="166" customWidth="1"/>
    <col min="2335" max="2542" width="11.7109375" style="166"/>
    <col min="2543" max="2543" width="4.140625" style="166" customWidth="1"/>
    <col min="2544" max="2544" width="15.85546875" style="166" bestFit="1" customWidth="1"/>
    <col min="2545" max="2545" width="30.7109375" style="166" customWidth="1"/>
    <col min="2546" max="2547" width="32.5703125" style="166" customWidth="1"/>
    <col min="2548" max="2548" width="14.5703125" style="166" customWidth="1"/>
    <col min="2549" max="2549" width="12.28515625" style="166" customWidth="1"/>
    <col min="2550" max="2550" width="12.5703125" style="166" customWidth="1"/>
    <col min="2551" max="2551" width="27" style="166" customWidth="1"/>
    <col min="2552" max="2552" width="15" style="166" customWidth="1"/>
    <col min="2553" max="2553" width="18.28515625" style="166" customWidth="1"/>
    <col min="2554" max="2554" width="18.85546875" style="166" customWidth="1"/>
    <col min="2555" max="2555" width="14.140625" style="166" customWidth="1"/>
    <col min="2556" max="2570" width="0" style="166" hidden="1" customWidth="1"/>
    <col min="2571" max="2578" width="11.7109375" style="166" customWidth="1"/>
    <col min="2579" max="2579" width="45.140625" style="166" customWidth="1"/>
    <col min="2580" max="2590" width="11.7109375" style="166" customWidth="1"/>
    <col min="2591" max="2798" width="11.7109375" style="166"/>
    <col min="2799" max="2799" width="4.140625" style="166" customWidth="1"/>
    <col min="2800" max="2800" width="15.85546875" style="166" bestFit="1" customWidth="1"/>
    <col min="2801" max="2801" width="30.7109375" style="166" customWidth="1"/>
    <col min="2802" max="2803" width="32.5703125" style="166" customWidth="1"/>
    <col min="2804" max="2804" width="14.5703125" style="166" customWidth="1"/>
    <col min="2805" max="2805" width="12.28515625" style="166" customWidth="1"/>
    <col min="2806" max="2806" width="12.5703125" style="166" customWidth="1"/>
    <col min="2807" max="2807" width="27" style="166" customWidth="1"/>
    <col min="2808" max="2808" width="15" style="166" customWidth="1"/>
    <col min="2809" max="2809" width="18.28515625" style="166" customWidth="1"/>
    <col min="2810" max="2810" width="18.85546875" style="166" customWidth="1"/>
    <col min="2811" max="2811" width="14.140625" style="166" customWidth="1"/>
    <col min="2812" max="2826" width="0" style="166" hidden="1" customWidth="1"/>
    <col min="2827" max="2834" width="11.7109375" style="166" customWidth="1"/>
    <col min="2835" max="2835" width="45.140625" style="166" customWidth="1"/>
    <col min="2836" max="2846" width="11.7109375" style="166" customWidth="1"/>
    <col min="2847" max="3054" width="11.7109375" style="166"/>
    <col min="3055" max="3055" width="4.140625" style="166" customWidth="1"/>
    <col min="3056" max="3056" width="15.85546875" style="166" bestFit="1" customWidth="1"/>
    <col min="3057" max="3057" width="30.7109375" style="166" customWidth="1"/>
    <col min="3058" max="3059" width="32.5703125" style="166" customWidth="1"/>
    <col min="3060" max="3060" width="14.5703125" style="166" customWidth="1"/>
    <col min="3061" max="3061" width="12.28515625" style="166" customWidth="1"/>
    <col min="3062" max="3062" width="12.5703125" style="166" customWidth="1"/>
    <col min="3063" max="3063" width="27" style="166" customWidth="1"/>
    <col min="3064" max="3064" width="15" style="166" customWidth="1"/>
    <col min="3065" max="3065" width="18.28515625" style="166" customWidth="1"/>
    <col min="3066" max="3066" width="18.85546875" style="166" customWidth="1"/>
    <col min="3067" max="3067" width="14.140625" style="166" customWidth="1"/>
    <col min="3068" max="3082" width="0" style="166" hidden="1" customWidth="1"/>
    <col min="3083" max="3090" width="11.7109375" style="166" customWidth="1"/>
    <col min="3091" max="3091" width="45.140625" style="166" customWidth="1"/>
    <col min="3092" max="3102" width="11.7109375" style="166" customWidth="1"/>
    <col min="3103" max="3310" width="11.7109375" style="166"/>
    <col min="3311" max="3311" width="4.140625" style="166" customWidth="1"/>
    <col min="3312" max="3312" width="15.85546875" style="166" bestFit="1" customWidth="1"/>
    <col min="3313" max="3313" width="30.7109375" style="166" customWidth="1"/>
    <col min="3314" max="3315" width="32.5703125" style="166" customWidth="1"/>
    <col min="3316" max="3316" width="14.5703125" style="166" customWidth="1"/>
    <col min="3317" max="3317" width="12.28515625" style="166" customWidth="1"/>
    <col min="3318" max="3318" width="12.5703125" style="166" customWidth="1"/>
    <col min="3319" max="3319" width="27" style="166" customWidth="1"/>
    <col min="3320" max="3320" width="15" style="166" customWidth="1"/>
    <col min="3321" max="3321" width="18.28515625" style="166" customWidth="1"/>
    <col min="3322" max="3322" width="18.85546875" style="166" customWidth="1"/>
    <col min="3323" max="3323" width="14.140625" style="166" customWidth="1"/>
    <col min="3324" max="3338" width="0" style="166" hidden="1" customWidth="1"/>
    <col min="3339" max="3346" width="11.7109375" style="166" customWidth="1"/>
    <col min="3347" max="3347" width="45.140625" style="166" customWidth="1"/>
    <col min="3348" max="3358" width="11.7109375" style="166" customWidth="1"/>
    <col min="3359" max="3566" width="11.7109375" style="166"/>
    <col min="3567" max="3567" width="4.140625" style="166" customWidth="1"/>
    <col min="3568" max="3568" width="15.85546875" style="166" bestFit="1" customWidth="1"/>
    <col min="3569" max="3569" width="30.7109375" style="166" customWidth="1"/>
    <col min="3570" max="3571" width="32.5703125" style="166" customWidth="1"/>
    <col min="3572" max="3572" width="14.5703125" style="166" customWidth="1"/>
    <col min="3573" max="3573" width="12.28515625" style="166" customWidth="1"/>
    <col min="3574" max="3574" width="12.5703125" style="166" customWidth="1"/>
    <col min="3575" max="3575" width="27" style="166" customWidth="1"/>
    <col min="3576" max="3576" width="15" style="166" customWidth="1"/>
    <col min="3577" max="3577" width="18.28515625" style="166" customWidth="1"/>
    <col min="3578" max="3578" width="18.85546875" style="166" customWidth="1"/>
    <col min="3579" max="3579" width="14.140625" style="166" customWidth="1"/>
    <col min="3580" max="3594" width="0" style="166" hidden="1" customWidth="1"/>
    <col min="3595" max="3602" width="11.7109375" style="166" customWidth="1"/>
    <col min="3603" max="3603" width="45.140625" style="166" customWidth="1"/>
    <col min="3604" max="3614" width="11.7109375" style="166" customWidth="1"/>
    <col min="3615" max="3822" width="11.7109375" style="166"/>
    <col min="3823" max="3823" width="4.140625" style="166" customWidth="1"/>
    <col min="3824" max="3824" width="15.85546875" style="166" bestFit="1" customWidth="1"/>
    <col min="3825" max="3825" width="30.7109375" style="166" customWidth="1"/>
    <col min="3826" max="3827" width="32.5703125" style="166" customWidth="1"/>
    <col min="3828" max="3828" width="14.5703125" style="166" customWidth="1"/>
    <col min="3829" max="3829" width="12.28515625" style="166" customWidth="1"/>
    <col min="3830" max="3830" width="12.5703125" style="166" customWidth="1"/>
    <col min="3831" max="3831" width="27" style="166" customWidth="1"/>
    <col min="3832" max="3832" width="15" style="166" customWidth="1"/>
    <col min="3833" max="3833" width="18.28515625" style="166" customWidth="1"/>
    <col min="3834" max="3834" width="18.85546875" style="166" customWidth="1"/>
    <col min="3835" max="3835" width="14.140625" style="166" customWidth="1"/>
    <col min="3836" max="3850" width="0" style="166" hidden="1" customWidth="1"/>
    <col min="3851" max="3858" width="11.7109375" style="166" customWidth="1"/>
    <col min="3859" max="3859" width="45.140625" style="166" customWidth="1"/>
    <col min="3860" max="3870" width="11.7109375" style="166" customWidth="1"/>
    <col min="3871" max="4078" width="11.7109375" style="166"/>
    <col min="4079" max="4079" width="4.140625" style="166" customWidth="1"/>
    <col min="4080" max="4080" width="15.85546875" style="166" bestFit="1" customWidth="1"/>
    <col min="4081" max="4081" width="30.7109375" style="166" customWidth="1"/>
    <col min="4082" max="4083" width="32.5703125" style="166" customWidth="1"/>
    <col min="4084" max="4084" width="14.5703125" style="166" customWidth="1"/>
    <col min="4085" max="4085" width="12.28515625" style="166" customWidth="1"/>
    <col min="4086" max="4086" width="12.5703125" style="166" customWidth="1"/>
    <col min="4087" max="4087" width="27" style="166" customWidth="1"/>
    <col min="4088" max="4088" width="15" style="166" customWidth="1"/>
    <col min="4089" max="4089" width="18.28515625" style="166" customWidth="1"/>
    <col min="4090" max="4090" width="18.85546875" style="166" customWidth="1"/>
    <col min="4091" max="4091" width="14.140625" style="166" customWidth="1"/>
    <col min="4092" max="4106" width="0" style="166" hidden="1" customWidth="1"/>
    <col min="4107" max="4114" width="11.7109375" style="166" customWidth="1"/>
    <col min="4115" max="4115" width="45.140625" style="166" customWidth="1"/>
    <col min="4116" max="4126" width="11.7109375" style="166" customWidth="1"/>
    <col min="4127" max="4334" width="11.7109375" style="166"/>
    <col min="4335" max="4335" width="4.140625" style="166" customWidth="1"/>
    <col min="4336" max="4336" width="15.85546875" style="166" bestFit="1" customWidth="1"/>
    <col min="4337" max="4337" width="30.7109375" style="166" customWidth="1"/>
    <col min="4338" max="4339" width="32.5703125" style="166" customWidth="1"/>
    <col min="4340" max="4340" width="14.5703125" style="166" customWidth="1"/>
    <col min="4341" max="4341" width="12.28515625" style="166" customWidth="1"/>
    <col min="4342" max="4342" width="12.5703125" style="166" customWidth="1"/>
    <col min="4343" max="4343" width="27" style="166" customWidth="1"/>
    <col min="4344" max="4344" width="15" style="166" customWidth="1"/>
    <col min="4345" max="4345" width="18.28515625" style="166" customWidth="1"/>
    <col min="4346" max="4346" width="18.85546875" style="166" customWidth="1"/>
    <col min="4347" max="4347" width="14.140625" style="166" customWidth="1"/>
    <col min="4348" max="4362" width="0" style="166" hidden="1" customWidth="1"/>
    <col min="4363" max="4370" width="11.7109375" style="166" customWidth="1"/>
    <col min="4371" max="4371" width="45.140625" style="166" customWidth="1"/>
    <col min="4372" max="4382" width="11.7109375" style="166" customWidth="1"/>
    <col min="4383" max="4590" width="11.7109375" style="166"/>
    <col min="4591" max="4591" width="4.140625" style="166" customWidth="1"/>
    <col min="4592" max="4592" width="15.85546875" style="166" bestFit="1" customWidth="1"/>
    <col min="4593" max="4593" width="30.7109375" style="166" customWidth="1"/>
    <col min="4594" max="4595" width="32.5703125" style="166" customWidth="1"/>
    <col min="4596" max="4596" width="14.5703125" style="166" customWidth="1"/>
    <col min="4597" max="4597" width="12.28515625" style="166" customWidth="1"/>
    <col min="4598" max="4598" width="12.5703125" style="166" customWidth="1"/>
    <col min="4599" max="4599" width="27" style="166" customWidth="1"/>
    <col min="4600" max="4600" width="15" style="166" customWidth="1"/>
    <col min="4601" max="4601" width="18.28515625" style="166" customWidth="1"/>
    <col min="4602" max="4602" width="18.85546875" style="166" customWidth="1"/>
    <col min="4603" max="4603" width="14.140625" style="166" customWidth="1"/>
    <col min="4604" max="4618" width="0" style="166" hidden="1" customWidth="1"/>
    <col min="4619" max="4626" width="11.7109375" style="166" customWidth="1"/>
    <col min="4627" max="4627" width="45.140625" style="166" customWidth="1"/>
    <col min="4628" max="4638" width="11.7109375" style="166" customWidth="1"/>
    <col min="4639" max="4846" width="11.7109375" style="166"/>
    <col min="4847" max="4847" width="4.140625" style="166" customWidth="1"/>
    <col min="4848" max="4848" width="15.85546875" style="166" bestFit="1" customWidth="1"/>
    <col min="4849" max="4849" width="30.7109375" style="166" customWidth="1"/>
    <col min="4850" max="4851" width="32.5703125" style="166" customWidth="1"/>
    <col min="4852" max="4852" width="14.5703125" style="166" customWidth="1"/>
    <col min="4853" max="4853" width="12.28515625" style="166" customWidth="1"/>
    <col min="4854" max="4854" width="12.5703125" style="166" customWidth="1"/>
    <col min="4855" max="4855" width="27" style="166" customWidth="1"/>
    <col min="4856" max="4856" width="15" style="166" customWidth="1"/>
    <col min="4857" max="4857" width="18.28515625" style="166" customWidth="1"/>
    <col min="4858" max="4858" width="18.85546875" style="166" customWidth="1"/>
    <col min="4859" max="4859" width="14.140625" style="166" customWidth="1"/>
    <col min="4860" max="4874" width="0" style="166" hidden="1" customWidth="1"/>
    <col min="4875" max="4882" width="11.7109375" style="166" customWidth="1"/>
    <col min="4883" max="4883" width="45.140625" style="166" customWidth="1"/>
    <col min="4884" max="4894" width="11.7109375" style="166" customWidth="1"/>
    <col min="4895" max="5102" width="11.7109375" style="166"/>
    <col min="5103" max="5103" width="4.140625" style="166" customWidth="1"/>
    <col min="5104" max="5104" width="15.85546875" style="166" bestFit="1" customWidth="1"/>
    <col min="5105" max="5105" width="30.7109375" style="166" customWidth="1"/>
    <col min="5106" max="5107" width="32.5703125" style="166" customWidth="1"/>
    <col min="5108" max="5108" width="14.5703125" style="166" customWidth="1"/>
    <col min="5109" max="5109" width="12.28515625" style="166" customWidth="1"/>
    <col min="5110" max="5110" width="12.5703125" style="166" customWidth="1"/>
    <col min="5111" max="5111" width="27" style="166" customWidth="1"/>
    <col min="5112" max="5112" width="15" style="166" customWidth="1"/>
    <col min="5113" max="5113" width="18.28515625" style="166" customWidth="1"/>
    <col min="5114" max="5114" width="18.85546875" style="166" customWidth="1"/>
    <col min="5115" max="5115" width="14.140625" style="166" customWidth="1"/>
    <col min="5116" max="5130" width="0" style="166" hidden="1" customWidth="1"/>
    <col min="5131" max="5138" width="11.7109375" style="166" customWidth="1"/>
    <col min="5139" max="5139" width="45.140625" style="166" customWidth="1"/>
    <col min="5140" max="5150" width="11.7109375" style="166" customWidth="1"/>
    <col min="5151" max="5358" width="11.7109375" style="166"/>
    <col min="5359" max="5359" width="4.140625" style="166" customWidth="1"/>
    <col min="5360" max="5360" width="15.85546875" style="166" bestFit="1" customWidth="1"/>
    <col min="5361" max="5361" width="30.7109375" style="166" customWidth="1"/>
    <col min="5362" max="5363" width="32.5703125" style="166" customWidth="1"/>
    <col min="5364" max="5364" width="14.5703125" style="166" customWidth="1"/>
    <col min="5365" max="5365" width="12.28515625" style="166" customWidth="1"/>
    <col min="5366" max="5366" width="12.5703125" style="166" customWidth="1"/>
    <col min="5367" max="5367" width="27" style="166" customWidth="1"/>
    <col min="5368" max="5368" width="15" style="166" customWidth="1"/>
    <col min="5369" max="5369" width="18.28515625" style="166" customWidth="1"/>
    <col min="5370" max="5370" width="18.85546875" style="166" customWidth="1"/>
    <col min="5371" max="5371" width="14.140625" style="166" customWidth="1"/>
    <col min="5372" max="5386" width="0" style="166" hidden="1" customWidth="1"/>
    <col min="5387" max="5394" width="11.7109375" style="166" customWidth="1"/>
    <col min="5395" max="5395" width="45.140625" style="166" customWidth="1"/>
    <col min="5396" max="5406" width="11.7109375" style="166" customWidth="1"/>
    <col min="5407" max="5614" width="11.7109375" style="166"/>
    <col min="5615" max="5615" width="4.140625" style="166" customWidth="1"/>
    <col min="5616" max="5616" width="15.85546875" style="166" bestFit="1" customWidth="1"/>
    <col min="5617" max="5617" width="30.7109375" style="166" customWidth="1"/>
    <col min="5618" max="5619" width="32.5703125" style="166" customWidth="1"/>
    <col min="5620" max="5620" width="14.5703125" style="166" customWidth="1"/>
    <col min="5621" max="5621" width="12.28515625" style="166" customWidth="1"/>
    <col min="5622" max="5622" width="12.5703125" style="166" customWidth="1"/>
    <col min="5623" max="5623" width="27" style="166" customWidth="1"/>
    <col min="5624" max="5624" width="15" style="166" customWidth="1"/>
    <col min="5625" max="5625" width="18.28515625" style="166" customWidth="1"/>
    <col min="5626" max="5626" width="18.85546875" style="166" customWidth="1"/>
    <col min="5627" max="5627" width="14.140625" style="166" customWidth="1"/>
    <col min="5628" max="5642" width="0" style="166" hidden="1" customWidth="1"/>
    <col min="5643" max="5650" width="11.7109375" style="166" customWidth="1"/>
    <col min="5651" max="5651" width="45.140625" style="166" customWidth="1"/>
    <col min="5652" max="5662" width="11.7109375" style="166" customWidth="1"/>
    <col min="5663" max="5870" width="11.7109375" style="166"/>
    <col min="5871" max="5871" width="4.140625" style="166" customWidth="1"/>
    <col min="5872" max="5872" width="15.85546875" style="166" bestFit="1" customWidth="1"/>
    <col min="5873" max="5873" width="30.7109375" style="166" customWidth="1"/>
    <col min="5874" max="5875" width="32.5703125" style="166" customWidth="1"/>
    <col min="5876" max="5876" width="14.5703125" style="166" customWidth="1"/>
    <col min="5877" max="5877" width="12.28515625" style="166" customWidth="1"/>
    <col min="5878" max="5878" width="12.5703125" style="166" customWidth="1"/>
    <col min="5879" max="5879" width="27" style="166" customWidth="1"/>
    <col min="5880" max="5880" width="15" style="166" customWidth="1"/>
    <col min="5881" max="5881" width="18.28515625" style="166" customWidth="1"/>
    <col min="5882" max="5882" width="18.85546875" style="166" customWidth="1"/>
    <col min="5883" max="5883" width="14.140625" style="166" customWidth="1"/>
    <col min="5884" max="5898" width="0" style="166" hidden="1" customWidth="1"/>
    <col min="5899" max="5906" width="11.7109375" style="166" customWidth="1"/>
    <col min="5907" max="5907" width="45.140625" style="166" customWidth="1"/>
    <col min="5908" max="5918" width="11.7109375" style="166" customWidth="1"/>
    <col min="5919" max="6126" width="11.7109375" style="166"/>
    <col min="6127" max="6127" width="4.140625" style="166" customWidth="1"/>
    <col min="6128" max="6128" width="15.85546875" style="166" bestFit="1" customWidth="1"/>
    <col min="6129" max="6129" width="30.7109375" style="166" customWidth="1"/>
    <col min="6130" max="6131" width="32.5703125" style="166" customWidth="1"/>
    <col min="6132" max="6132" width="14.5703125" style="166" customWidth="1"/>
    <col min="6133" max="6133" width="12.28515625" style="166" customWidth="1"/>
    <col min="6134" max="6134" width="12.5703125" style="166" customWidth="1"/>
    <col min="6135" max="6135" width="27" style="166" customWidth="1"/>
    <col min="6136" max="6136" width="15" style="166" customWidth="1"/>
    <col min="6137" max="6137" width="18.28515625" style="166" customWidth="1"/>
    <col min="6138" max="6138" width="18.85546875" style="166" customWidth="1"/>
    <col min="6139" max="6139" width="14.140625" style="166" customWidth="1"/>
    <col min="6140" max="6154" width="0" style="166" hidden="1" customWidth="1"/>
    <col min="6155" max="6162" width="11.7109375" style="166" customWidth="1"/>
    <col min="6163" max="6163" width="45.140625" style="166" customWidth="1"/>
    <col min="6164" max="6174" width="11.7109375" style="166" customWidth="1"/>
    <col min="6175" max="6382" width="11.7109375" style="166"/>
    <col min="6383" max="6383" width="4.140625" style="166" customWidth="1"/>
    <col min="6384" max="6384" width="15.85546875" style="166" bestFit="1" customWidth="1"/>
    <col min="6385" max="6385" width="30.7109375" style="166" customWidth="1"/>
    <col min="6386" max="6387" width="32.5703125" style="166" customWidth="1"/>
    <col min="6388" max="6388" width="14.5703125" style="166" customWidth="1"/>
    <col min="6389" max="6389" width="12.28515625" style="166" customWidth="1"/>
    <col min="6390" max="6390" width="12.5703125" style="166" customWidth="1"/>
    <col min="6391" max="6391" width="27" style="166" customWidth="1"/>
    <col min="6392" max="6392" width="15" style="166" customWidth="1"/>
    <col min="6393" max="6393" width="18.28515625" style="166" customWidth="1"/>
    <col min="6394" max="6394" width="18.85546875" style="166" customWidth="1"/>
    <col min="6395" max="6395" width="14.140625" style="166" customWidth="1"/>
    <col min="6396" max="6410" width="0" style="166" hidden="1" customWidth="1"/>
    <col min="6411" max="6418" width="11.7109375" style="166" customWidth="1"/>
    <col min="6419" max="6419" width="45.140625" style="166" customWidth="1"/>
    <col min="6420" max="6430" width="11.7109375" style="166" customWidth="1"/>
    <col min="6431" max="6638" width="11.7109375" style="166"/>
    <col min="6639" max="6639" width="4.140625" style="166" customWidth="1"/>
    <col min="6640" max="6640" width="15.85546875" style="166" bestFit="1" customWidth="1"/>
    <col min="6641" max="6641" width="30.7109375" style="166" customWidth="1"/>
    <col min="6642" max="6643" width="32.5703125" style="166" customWidth="1"/>
    <col min="6644" max="6644" width="14.5703125" style="166" customWidth="1"/>
    <col min="6645" max="6645" width="12.28515625" style="166" customWidth="1"/>
    <col min="6646" max="6646" width="12.5703125" style="166" customWidth="1"/>
    <col min="6647" max="6647" width="27" style="166" customWidth="1"/>
    <col min="6648" max="6648" width="15" style="166" customWidth="1"/>
    <col min="6649" max="6649" width="18.28515625" style="166" customWidth="1"/>
    <col min="6650" max="6650" width="18.85546875" style="166" customWidth="1"/>
    <col min="6651" max="6651" width="14.140625" style="166" customWidth="1"/>
    <col min="6652" max="6666" width="0" style="166" hidden="1" customWidth="1"/>
    <col min="6667" max="6674" width="11.7109375" style="166" customWidth="1"/>
    <col min="6675" max="6675" width="45.140625" style="166" customWidth="1"/>
    <col min="6676" max="6686" width="11.7109375" style="166" customWidth="1"/>
    <col min="6687" max="6894" width="11.7109375" style="166"/>
    <col min="6895" max="6895" width="4.140625" style="166" customWidth="1"/>
    <col min="6896" max="6896" width="15.85546875" style="166" bestFit="1" customWidth="1"/>
    <col min="6897" max="6897" width="30.7109375" style="166" customWidth="1"/>
    <col min="6898" max="6899" width="32.5703125" style="166" customWidth="1"/>
    <col min="6900" max="6900" width="14.5703125" style="166" customWidth="1"/>
    <col min="6901" max="6901" width="12.28515625" style="166" customWidth="1"/>
    <col min="6902" max="6902" width="12.5703125" style="166" customWidth="1"/>
    <col min="6903" max="6903" width="27" style="166" customWidth="1"/>
    <col min="6904" max="6904" width="15" style="166" customWidth="1"/>
    <col min="6905" max="6905" width="18.28515625" style="166" customWidth="1"/>
    <col min="6906" max="6906" width="18.85546875" style="166" customWidth="1"/>
    <col min="6907" max="6907" width="14.140625" style="166" customWidth="1"/>
    <col min="6908" max="6922" width="0" style="166" hidden="1" customWidth="1"/>
    <col min="6923" max="6930" width="11.7109375" style="166" customWidth="1"/>
    <col min="6931" max="6931" width="45.140625" style="166" customWidth="1"/>
    <col min="6932" max="6942" width="11.7109375" style="166" customWidth="1"/>
    <col min="6943" max="7150" width="11.7109375" style="166"/>
    <col min="7151" max="7151" width="4.140625" style="166" customWidth="1"/>
    <col min="7152" max="7152" width="15.85546875" style="166" bestFit="1" customWidth="1"/>
    <col min="7153" max="7153" width="30.7109375" style="166" customWidth="1"/>
    <col min="7154" max="7155" width="32.5703125" style="166" customWidth="1"/>
    <col min="7156" max="7156" width="14.5703125" style="166" customWidth="1"/>
    <col min="7157" max="7157" width="12.28515625" style="166" customWidth="1"/>
    <col min="7158" max="7158" width="12.5703125" style="166" customWidth="1"/>
    <col min="7159" max="7159" width="27" style="166" customWidth="1"/>
    <col min="7160" max="7160" width="15" style="166" customWidth="1"/>
    <col min="7161" max="7161" width="18.28515625" style="166" customWidth="1"/>
    <col min="7162" max="7162" width="18.85546875" style="166" customWidth="1"/>
    <col min="7163" max="7163" width="14.140625" style="166" customWidth="1"/>
    <col min="7164" max="7178" width="0" style="166" hidden="1" customWidth="1"/>
    <col min="7179" max="7186" width="11.7109375" style="166" customWidth="1"/>
    <col min="7187" max="7187" width="45.140625" style="166" customWidth="1"/>
    <col min="7188" max="7198" width="11.7109375" style="166" customWidth="1"/>
    <col min="7199" max="7406" width="11.7109375" style="166"/>
    <col min="7407" max="7407" width="4.140625" style="166" customWidth="1"/>
    <col min="7408" max="7408" width="15.85546875" style="166" bestFit="1" customWidth="1"/>
    <col min="7409" max="7409" width="30.7109375" style="166" customWidth="1"/>
    <col min="7410" max="7411" width="32.5703125" style="166" customWidth="1"/>
    <col min="7412" max="7412" width="14.5703125" style="166" customWidth="1"/>
    <col min="7413" max="7413" width="12.28515625" style="166" customWidth="1"/>
    <col min="7414" max="7414" width="12.5703125" style="166" customWidth="1"/>
    <col min="7415" max="7415" width="27" style="166" customWidth="1"/>
    <col min="7416" max="7416" width="15" style="166" customWidth="1"/>
    <col min="7417" max="7417" width="18.28515625" style="166" customWidth="1"/>
    <col min="7418" max="7418" width="18.85546875" style="166" customWidth="1"/>
    <col min="7419" max="7419" width="14.140625" style="166" customWidth="1"/>
    <col min="7420" max="7434" width="0" style="166" hidden="1" customWidth="1"/>
    <col min="7435" max="7442" width="11.7109375" style="166" customWidth="1"/>
    <col min="7443" max="7443" width="45.140625" style="166" customWidth="1"/>
    <col min="7444" max="7454" width="11.7109375" style="166" customWidth="1"/>
    <col min="7455" max="7662" width="11.7109375" style="166"/>
    <col min="7663" max="7663" width="4.140625" style="166" customWidth="1"/>
    <col min="7664" max="7664" width="15.85546875" style="166" bestFit="1" customWidth="1"/>
    <col min="7665" max="7665" width="30.7109375" style="166" customWidth="1"/>
    <col min="7666" max="7667" width="32.5703125" style="166" customWidth="1"/>
    <col min="7668" max="7668" width="14.5703125" style="166" customWidth="1"/>
    <col min="7669" max="7669" width="12.28515625" style="166" customWidth="1"/>
    <col min="7670" max="7670" width="12.5703125" style="166" customWidth="1"/>
    <col min="7671" max="7671" width="27" style="166" customWidth="1"/>
    <col min="7672" max="7672" width="15" style="166" customWidth="1"/>
    <col min="7673" max="7673" width="18.28515625" style="166" customWidth="1"/>
    <col min="7674" max="7674" width="18.85546875" style="166" customWidth="1"/>
    <col min="7675" max="7675" width="14.140625" style="166" customWidth="1"/>
    <col min="7676" max="7690" width="0" style="166" hidden="1" customWidth="1"/>
    <col min="7691" max="7698" width="11.7109375" style="166" customWidth="1"/>
    <col min="7699" max="7699" width="45.140625" style="166" customWidth="1"/>
    <col min="7700" max="7710" width="11.7109375" style="166" customWidth="1"/>
    <col min="7711" max="7918" width="11.7109375" style="166"/>
    <col min="7919" max="7919" width="4.140625" style="166" customWidth="1"/>
    <col min="7920" max="7920" width="15.85546875" style="166" bestFit="1" customWidth="1"/>
    <col min="7921" max="7921" width="30.7109375" style="166" customWidth="1"/>
    <col min="7922" max="7923" width="32.5703125" style="166" customWidth="1"/>
    <col min="7924" max="7924" width="14.5703125" style="166" customWidth="1"/>
    <col min="7925" max="7925" width="12.28515625" style="166" customWidth="1"/>
    <col min="7926" max="7926" width="12.5703125" style="166" customWidth="1"/>
    <col min="7927" max="7927" width="27" style="166" customWidth="1"/>
    <col min="7928" max="7928" width="15" style="166" customWidth="1"/>
    <col min="7929" max="7929" width="18.28515625" style="166" customWidth="1"/>
    <col min="7930" max="7930" width="18.85546875" style="166" customWidth="1"/>
    <col min="7931" max="7931" width="14.140625" style="166" customWidth="1"/>
    <col min="7932" max="7946" width="0" style="166" hidden="1" customWidth="1"/>
    <col min="7947" max="7954" width="11.7109375" style="166" customWidth="1"/>
    <col min="7955" max="7955" width="45.140625" style="166" customWidth="1"/>
    <col min="7956" max="7966" width="11.7109375" style="166" customWidth="1"/>
    <col min="7967" max="8174" width="11.7109375" style="166"/>
    <col min="8175" max="8175" width="4.140625" style="166" customWidth="1"/>
    <col min="8176" max="8176" width="15.85546875" style="166" bestFit="1" customWidth="1"/>
    <col min="8177" max="8177" width="30.7109375" style="166" customWidth="1"/>
    <col min="8178" max="8179" width="32.5703125" style="166" customWidth="1"/>
    <col min="8180" max="8180" width="14.5703125" style="166" customWidth="1"/>
    <col min="8181" max="8181" width="12.28515625" style="166" customWidth="1"/>
    <col min="8182" max="8182" width="12.5703125" style="166" customWidth="1"/>
    <col min="8183" max="8183" width="27" style="166" customWidth="1"/>
    <col min="8184" max="8184" width="15" style="166" customWidth="1"/>
    <col min="8185" max="8185" width="18.28515625" style="166" customWidth="1"/>
    <col min="8186" max="8186" width="18.85546875" style="166" customWidth="1"/>
    <col min="8187" max="8187" width="14.140625" style="166" customWidth="1"/>
    <col min="8188" max="8202" width="0" style="166" hidden="1" customWidth="1"/>
    <col min="8203" max="8210" width="11.7109375" style="166" customWidth="1"/>
    <col min="8211" max="8211" width="45.140625" style="166" customWidth="1"/>
    <col min="8212" max="8222" width="11.7109375" style="166" customWidth="1"/>
    <col min="8223" max="8430" width="11.7109375" style="166"/>
    <col min="8431" max="8431" width="4.140625" style="166" customWidth="1"/>
    <col min="8432" max="8432" width="15.85546875" style="166" bestFit="1" customWidth="1"/>
    <col min="8433" max="8433" width="30.7109375" style="166" customWidth="1"/>
    <col min="8434" max="8435" width="32.5703125" style="166" customWidth="1"/>
    <col min="8436" max="8436" width="14.5703125" style="166" customWidth="1"/>
    <col min="8437" max="8437" width="12.28515625" style="166" customWidth="1"/>
    <col min="8438" max="8438" width="12.5703125" style="166" customWidth="1"/>
    <col min="8439" max="8439" width="27" style="166" customWidth="1"/>
    <col min="8440" max="8440" width="15" style="166" customWidth="1"/>
    <col min="8441" max="8441" width="18.28515625" style="166" customWidth="1"/>
    <col min="8442" max="8442" width="18.85546875" style="166" customWidth="1"/>
    <col min="8443" max="8443" width="14.140625" style="166" customWidth="1"/>
    <col min="8444" max="8458" width="0" style="166" hidden="1" customWidth="1"/>
    <col min="8459" max="8466" width="11.7109375" style="166" customWidth="1"/>
    <col min="8467" max="8467" width="45.140625" style="166" customWidth="1"/>
    <col min="8468" max="8478" width="11.7109375" style="166" customWidth="1"/>
    <col min="8479" max="8686" width="11.7109375" style="166"/>
    <col min="8687" max="8687" width="4.140625" style="166" customWidth="1"/>
    <col min="8688" max="8688" width="15.85546875" style="166" bestFit="1" customWidth="1"/>
    <col min="8689" max="8689" width="30.7109375" style="166" customWidth="1"/>
    <col min="8690" max="8691" width="32.5703125" style="166" customWidth="1"/>
    <col min="8692" max="8692" width="14.5703125" style="166" customWidth="1"/>
    <col min="8693" max="8693" width="12.28515625" style="166" customWidth="1"/>
    <col min="8694" max="8694" width="12.5703125" style="166" customWidth="1"/>
    <col min="8695" max="8695" width="27" style="166" customWidth="1"/>
    <col min="8696" max="8696" width="15" style="166" customWidth="1"/>
    <col min="8697" max="8697" width="18.28515625" style="166" customWidth="1"/>
    <col min="8698" max="8698" width="18.85546875" style="166" customWidth="1"/>
    <col min="8699" max="8699" width="14.140625" style="166" customWidth="1"/>
    <col min="8700" max="8714" width="0" style="166" hidden="1" customWidth="1"/>
    <col min="8715" max="8722" width="11.7109375" style="166" customWidth="1"/>
    <col min="8723" max="8723" width="45.140625" style="166" customWidth="1"/>
    <col min="8724" max="8734" width="11.7109375" style="166" customWidth="1"/>
    <col min="8735" max="8942" width="11.7109375" style="166"/>
    <col min="8943" max="8943" width="4.140625" style="166" customWidth="1"/>
    <col min="8944" max="8944" width="15.85546875" style="166" bestFit="1" customWidth="1"/>
    <col min="8945" max="8945" width="30.7109375" style="166" customWidth="1"/>
    <col min="8946" max="8947" width="32.5703125" style="166" customWidth="1"/>
    <col min="8948" max="8948" width="14.5703125" style="166" customWidth="1"/>
    <col min="8949" max="8949" width="12.28515625" style="166" customWidth="1"/>
    <col min="8950" max="8950" width="12.5703125" style="166" customWidth="1"/>
    <col min="8951" max="8951" width="27" style="166" customWidth="1"/>
    <col min="8952" max="8952" width="15" style="166" customWidth="1"/>
    <col min="8953" max="8953" width="18.28515625" style="166" customWidth="1"/>
    <col min="8954" max="8954" width="18.85546875" style="166" customWidth="1"/>
    <col min="8955" max="8955" width="14.140625" style="166" customWidth="1"/>
    <col min="8956" max="8970" width="0" style="166" hidden="1" customWidth="1"/>
    <col min="8971" max="8978" width="11.7109375" style="166" customWidth="1"/>
    <col min="8979" max="8979" width="45.140625" style="166" customWidth="1"/>
    <col min="8980" max="8990" width="11.7109375" style="166" customWidth="1"/>
    <col min="8991" max="9198" width="11.7109375" style="166"/>
    <col min="9199" max="9199" width="4.140625" style="166" customWidth="1"/>
    <col min="9200" max="9200" width="15.85546875" style="166" bestFit="1" customWidth="1"/>
    <col min="9201" max="9201" width="30.7109375" style="166" customWidth="1"/>
    <col min="9202" max="9203" width="32.5703125" style="166" customWidth="1"/>
    <col min="9204" max="9204" width="14.5703125" style="166" customWidth="1"/>
    <col min="9205" max="9205" width="12.28515625" style="166" customWidth="1"/>
    <col min="9206" max="9206" width="12.5703125" style="166" customWidth="1"/>
    <col min="9207" max="9207" width="27" style="166" customWidth="1"/>
    <col min="9208" max="9208" width="15" style="166" customWidth="1"/>
    <col min="9209" max="9209" width="18.28515625" style="166" customWidth="1"/>
    <col min="9210" max="9210" width="18.85546875" style="166" customWidth="1"/>
    <col min="9211" max="9211" width="14.140625" style="166" customWidth="1"/>
    <col min="9212" max="9226" width="0" style="166" hidden="1" customWidth="1"/>
    <col min="9227" max="9234" width="11.7109375" style="166" customWidth="1"/>
    <col min="9235" max="9235" width="45.140625" style="166" customWidth="1"/>
    <col min="9236" max="9246" width="11.7109375" style="166" customWidth="1"/>
    <col min="9247" max="9454" width="11.7109375" style="166"/>
    <col min="9455" max="9455" width="4.140625" style="166" customWidth="1"/>
    <col min="9456" max="9456" width="15.85546875" style="166" bestFit="1" customWidth="1"/>
    <col min="9457" max="9457" width="30.7109375" style="166" customWidth="1"/>
    <col min="9458" max="9459" width="32.5703125" style="166" customWidth="1"/>
    <col min="9460" max="9460" width="14.5703125" style="166" customWidth="1"/>
    <col min="9461" max="9461" width="12.28515625" style="166" customWidth="1"/>
    <col min="9462" max="9462" width="12.5703125" style="166" customWidth="1"/>
    <col min="9463" max="9463" width="27" style="166" customWidth="1"/>
    <col min="9464" max="9464" width="15" style="166" customWidth="1"/>
    <col min="9465" max="9465" width="18.28515625" style="166" customWidth="1"/>
    <col min="9466" max="9466" width="18.85546875" style="166" customWidth="1"/>
    <col min="9467" max="9467" width="14.140625" style="166" customWidth="1"/>
    <col min="9468" max="9482" width="0" style="166" hidden="1" customWidth="1"/>
    <col min="9483" max="9490" width="11.7109375" style="166" customWidth="1"/>
    <col min="9491" max="9491" width="45.140625" style="166" customWidth="1"/>
    <col min="9492" max="9502" width="11.7109375" style="166" customWidth="1"/>
    <col min="9503" max="9710" width="11.7109375" style="166"/>
    <col min="9711" max="9711" width="4.140625" style="166" customWidth="1"/>
    <col min="9712" max="9712" width="15.85546875" style="166" bestFit="1" customWidth="1"/>
    <col min="9713" max="9713" width="30.7109375" style="166" customWidth="1"/>
    <col min="9714" max="9715" width="32.5703125" style="166" customWidth="1"/>
    <col min="9716" max="9716" width="14.5703125" style="166" customWidth="1"/>
    <col min="9717" max="9717" width="12.28515625" style="166" customWidth="1"/>
    <col min="9718" max="9718" width="12.5703125" style="166" customWidth="1"/>
    <col min="9719" max="9719" width="27" style="166" customWidth="1"/>
    <col min="9720" max="9720" width="15" style="166" customWidth="1"/>
    <col min="9721" max="9721" width="18.28515625" style="166" customWidth="1"/>
    <col min="9722" max="9722" width="18.85546875" style="166" customWidth="1"/>
    <col min="9723" max="9723" width="14.140625" style="166" customWidth="1"/>
    <col min="9724" max="9738" width="0" style="166" hidden="1" customWidth="1"/>
    <col min="9739" max="9746" width="11.7109375" style="166" customWidth="1"/>
    <col min="9747" max="9747" width="45.140625" style="166" customWidth="1"/>
    <col min="9748" max="9758" width="11.7109375" style="166" customWidth="1"/>
    <col min="9759" max="9966" width="11.7109375" style="166"/>
    <col min="9967" max="9967" width="4.140625" style="166" customWidth="1"/>
    <col min="9968" max="9968" width="15.85546875" style="166" bestFit="1" customWidth="1"/>
    <col min="9969" max="9969" width="30.7109375" style="166" customWidth="1"/>
    <col min="9970" max="9971" width="32.5703125" style="166" customWidth="1"/>
    <col min="9972" max="9972" width="14.5703125" style="166" customWidth="1"/>
    <col min="9973" max="9973" width="12.28515625" style="166" customWidth="1"/>
    <col min="9974" max="9974" width="12.5703125" style="166" customWidth="1"/>
    <col min="9975" max="9975" width="27" style="166" customWidth="1"/>
    <col min="9976" max="9976" width="15" style="166" customWidth="1"/>
    <col min="9977" max="9977" width="18.28515625" style="166" customWidth="1"/>
    <col min="9978" max="9978" width="18.85546875" style="166" customWidth="1"/>
    <col min="9979" max="9979" width="14.140625" style="166" customWidth="1"/>
    <col min="9980" max="9994" width="0" style="166" hidden="1" customWidth="1"/>
    <col min="9995" max="10002" width="11.7109375" style="166" customWidth="1"/>
    <col min="10003" max="10003" width="45.140625" style="166" customWidth="1"/>
    <col min="10004" max="10014" width="11.7109375" style="166" customWidth="1"/>
    <col min="10015" max="10222" width="11.7109375" style="166"/>
    <col min="10223" max="10223" width="4.140625" style="166" customWidth="1"/>
    <col min="10224" max="10224" width="15.85546875" style="166" bestFit="1" customWidth="1"/>
    <col min="10225" max="10225" width="30.7109375" style="166" customWidth="1"/>
    <col min="10226" max="10227" width="32.5703125" style="166" customWidth="1"/>
    <col min="10228" max="10228" width="14.5703125" style="166" customWidth="1"/>
    <col min="10229" max="10229" width="12.28515625" style="166" customWidth="1"/>
    <col min="10230" max="10230" width="12.5703125" style="166" customWidth="1"/>
    <col min="10231" max="10231" width="27" style="166" customWidth="1"/>
    <col min="10232" max="10232" width="15" style="166" customWidth="1"/>
    <col min="10233" max="10233" width="18.28515625" style="166" customWidth="1"/>
    <col min="10234" max="10234" width="18.85546875" style="166" customWidth="1"/>
    <col min="10235" max="10235" width="14.140625" style="166" customWidth="1"/>
    <col min="10236" max="10250" width="0" style="166" hidden="1" customWidth="1"/>
    <col min="10251" max="10258" width="11.7109375" style="166" customWidth="1"/>
    <col min="10259" max="10259" width="45.140625" style="166" customWidth="1"/>
    <col min="10260" max="10270" width="11.7109375" style="166" customWidth="1"/>
    <col min="10271" max="10478" width="11.7109375" style="166"/>
    <col min="10479" max="10479" width="4.140625" style="166" customWidth="1"/>
    <col min="10480" max="10480" width="15.85546875" style="166" bestFit="1" customWidth="1"/>
    <col min="10481" max="10481" width="30.7109375" style="166" customWidth="1"/>
    <col min="10482" max="10483" width="32.5703125" style="166" customWidth="1"/>
    <col min="10484" max="10484" width="14.5703125" style="166" customWidth="1"/>
    <col min="10485" max="10485" width="12.28515625" style="166" customWidth="1"/>
    <col min="10486" max="10486" width="12.5703125" style="166" customWidth="1"/>
    <col min="10487" max="10487" width="27" style="166" customWidth="1"/>
    <col min="10488" max="10488" width="15" style="166" customWidth="1"/>
    <col min="10489" max="10489" width="18.28515625" style="166" customWidth="1"/>
    <col min="10490" max="10490" width="18.85546875" style="166" customWidth="1"/>
    <col min="10491" max="10491" width="14.140625" style="166" customWidth="1"/>
    <col min="10492" max="10506" width="0" style="166" hidden="1" customWidth="1"/>
    <col min="10507" max="10514" width="11.7109375" style="166" customWidth="1"/>
    <col min="10515" max="10515" width="45.140625" style="166" customWidth="1"/>
    <col min="10516" max="10526" width="11.7109375" style="166" customWidth="1"/>
    <col min="10527" max="10734" width="11.7109375" style="166"/>
    <col min="10735" max="10735" width="4.140625" style="166" customWidth="1"/>
    <col min="10736" max="10736" width="15.85546875" style="166" bestFit="1" customWidth="1"/>
    <col min="10737" max="10737" width="30.7109375" style="166" customWidth="1"/>
    <col min="10738" max="10739" width="32.5703125" style="166" customWidth="1"/>
    <col min="10740" max="10740" width="14.5703125" style="166" customWidth="1"/>
    <col min="10741" max="10741" width="12.28515625" style="166" customWidth="1"/>
    <col min="10742" max="10742" width="12.5703125" style="166" customWidth="1"/>
    <col min="10743" max="10743" width="27" style="166" customWidth="1"/>
    <col min="10744" max="10744" width="15" style="166" customWidth="1"/>
    <col min="10745" max="10745" width="18.28515625" style="166" customWidth="1"/>
    <col min="10746" max="10746" width="18.85546875" style="166" customWidth="1"/>
    <col min="10747" max="10747" width="14.140625" style="166" customWidth="1"/>
    <col min="10748" max="10762" width="0" style="166" hidden="1" customWidth="1"/>
    <col min="10763" max="10770" width="11.7109375" style="166" customWidth="1"/>
    <col min="10771" max="10771" width="45.140625" style="166" customWidth="1"/>
    <col min="10772" max="10782" width="11.7109375" style="166" customWidth="1"/>
    <col min="10783" max="10990" width="11.7109375" style="166"/>
    <col min="10991" max="10991" width="4.140625" style="166" customWidth="1"/>
    <col min="10992" max="10992" width="15.85546875" style="166" bestFit="1" customWidth="1"/>
    <col min="10993" max="10993" width="30.7109375" style="166" customWidth="1"/>
    <col min="10994" max="10995" width="32.5703125" style="166" customWidth="1"/>
    <col min="10996" max="10996" width="14.5703125" style="166" customWidth="1"/>
    <col min="10997" max="10997" width="12.28515625" style="166" customWidth="1"/>
    <col min="10998" max="10998" width="12.5703125" style="166" customWidth="1"/>
    <col min="10999" max="10999" width="27" style="166" customWidth="1"/>
    <col min="11000" max="11000" width="15" style="166" customWidth="1"/>
    <col min="11001" max="11001" width="18.28515625" style="166" customWidth="1"/>
    <col min="11002" max="11002" width="18.85546875" style="166" customWidth="1"/>
    <col min="11003" max="11003" width="14.140625" style="166" customWidth="1"/>
    <col min="11004" max="11018" width="0" style="166" hidden="1" customWidth="1"/>
    <col min="11019" max="11026" width="11.7109375" style="166" customWidth="1"/>
    <col min="11027" max="11027" width="45.140625" style="166" customWidth="1"/>
    <col min="11028" max="11038" width="11.7109375" style="166" customWidth="1"/>
    <col min="11039" max="11246" width="11.7109375" style="166"/>
    <col min="11247" max="11247" width="4.140625" style="166" customWidth="1"/>
    <col min="11248" max="11248" width="15.85546875" style="166" bestFit="1" customWidth="1"/>
    <col min="11249" max="11249" width="30.7109375" style="166" customWidth="1"/>
    <col min="11250" max="11251" width="32.5703125" style="166" customWidth="1"/>
    <col min="11252" max="11252" width="14.5703125" style="166" customWidth="1"/>
    <col min="11253" max="11253" width="12.28515625" style="166" customWidth="1"/>
    <col min="11254" max="11254" width="12.5703125" style="166" customWidth="1"/>
    <col min="11255" max="11255" width="27" style="166" customWidth="1"/>
    <col min="11256" max="11256" width="15" style="166" customWidth="1"/>
    <col min="11257" max="11257" width="18.28515625" style="166" customWidth="1"/>
    <col min="11258" max="11258" width="18.85546875" style="166" customWidth="1"/>
    <col min="11259" max="11259" width="14.140625" style="166" customWidth="1"/>
    <col min="11260" max="11274" width="0" style="166" hidden="1" customWidth="1"/>
    <col min="11275" max="11282" width="11.7109375" style="166" customWidth="1"/>
    <col min="11283" max="11283" width="45.140625" style="166" customWidth="1"/>
    <col min="11284" max="11294" width="11.7109375" style="166" customWidth="1"/>
    <col min="11295" max="11502" width="11.7109375" style="166"/>
    <col min="11503" max="11503" width="4.140625" style="166" customWidth="1"/>
    <col min="11504" max="11504" width="15.85546875" style="166" bestFit="1" customWidth="1"/>
    <col min="11505" max="11505" width="30.7109375" style="166" customWidth="1"/>
    <col min="11506" max="11507" width="32.5703125" style="166" customWidth="1"/>
    <col min="11508" max="11508" width="14.5703125" style="166" customWidth="1"/>
    <col min="11509" max="11509" width="12.28515625" style="166" customWidth="1"/>
    <col min="11510" max="11510" width="12.5703125" style="166" customWidth="1"/>
    <col min="11511" max="11511" width="27" style="166" customWidth="1"/>
    <col min="11512" max="11512" width="15" style="166" customWidth="1"/>
    <col min="11513" max="11513" width="18.28515625" style="166" customWidth="1"/>
    <col min="11514" max="11514" width="18.85546875" style="166" customWidth="1"/>
    <col min="11515" max="11515" width="14.140625" style="166" customWidth="1"/>
    <col min="11516" max="11530" width="0" style="166" hidden="1" customWidth="1"/>
    <col min="11531" max="11538" width="11.7109375" style="166" customWidth="1"/>
    <col min="11539" max="11539" width="45.140625" style="166" customWidth="1"/>
    <col min="11540" max="11550" width="11.7109375" style="166" customWidth="1"/>
    <col min="11551" max="11758" width="11.7109375" style="166"/>
    <col min="11759" max="11759" width="4.140625" style="166" customWidth="1"/>
    <col min="11760" max="11760" width="15.85546875" style="166" bestFit="1" customWidth="1"/>
    <col min="11761" max="11761" width="30.7109375" style="166" customWidth="1"/>
    <col min="11762" max="11763" width="32.5703125" style="166" customWidth="1"/>
    <col min="11764" max="11764" width="14.5703125" style="166" customWidth="1"/>
    <col min="11765" max="11765" width="12.28515625" style="166" customWidth="1"/>
    <col min="11766" max="11766" width="12.5703125" style="166" customWidth="1"/>
    <col min="11767" max="11767" width="27" style="166" customWidth="1"/>
    <col min="11768" max="11768" width="15" style="166" customWidth="1"/>
    <col min="11769" max="11769" width="18.28515625" style="166" customWidth="1"/>
    <col min="11770" max="11770" width="18.85546875" style="166" customWidth="1"/>
    <col min="11771" max="11771" width="14.140625" style="166" customWidth="1"/>
    <col min="11772" max="11786" width="0" style="166" hidden="1" customWidth="1"/>
    <col min="11787" max="11794" width="11.7109375" style="166" customWidth="1"/>
    <col min="11795" max="11795" width="45.140625" style="166" customWidth="1"/>
    <col min="11796" max="11806" width="11.7109375" style="166" customWidth="1"/>
    <col min="11807" max="12014" width="11.7109375" style="166"/>
    <col min="12015" max="12015" width="4.140625" style="166" customWidth="1"/>
    <col min="12016" max="12016" width="15.85546875" style="166" bestFit="1" customWidth="1"/>
    <col min="12017" max="12017" width="30.7109375" style="166" customWidth="1"/>
    <col min="12018" max="12019" width="32.5703125" style="166" customWidth="1"/>
    <col min="12020" max="12020" width="14.5703125" style="166" customWidth="1"/>
    <col min="12021" max="12021" width="12.28515625" style="166" customWidth="1"/>
    <col min="12022" max="12022" width="12.5703125" style="166" customWidth="1"/>
    <col min="12023" max="12023" width="27" style="166" customWidth="1"/>
    <col min="12024" max="12024" width="15" style="166" customWidth="1"/>
    <col min="12025" max="12025" width="18.28515625" style="166" customWidth="1"/>
    <col min="12026" max="12026" width="18.85546875" style="166" customWidth="1"/>
    <col min="12027" max="12027" width="14.140625" style="166" customWidth="1"/>
    <col min="12028" max="12042" width="0" style="166" hidden="1" customWidth="1"/>
    <col min="12043" max="12050" width="11.7109375" style="166" customWidth="1"/>
    <col min="12051" max="12051" width="45.140625" style="166" customWidth="1"/>
    <col min="12052" max="12062" width="11.7109375" style="166" customWidth="1"/>
    <col min="12063" max="12270" width="11.7109375" style="166"/>
    <col min="12271" max="12271" width="4.140625" style="166" customWidth="1"/>
    <col min="12272" max="12272" width="15.85546875" style="166" bestFit="1" customWidth="1"/>
    <col min="12273" max="12273" width="30.7109375" style="166" customWidth="1"/>
    <col min="12274" max="12275" width="32.5703125" style="166" customWidth="1"/>
    <col min="12276" max="12276" width="14.5703125" style="166" customWidth="1"/>
    <col min="12277" max="12277" width="12.28515625" style="166" customWidth="1"/>
    <col min="12278" max="12278" width="12.5703125" style="166" customWidth="1"/>
    <col min="12279" max="12279" width="27" style="166" customWidth="1"/>
    <col min="12280" max="12280" width="15" style="166" customWidth="1"/>
    <col min="12281" max="12281" width="18.28515625" style="166" customWidth="1"/>
    <col min="12282" max="12282" width="18.85546875" style="166" customWidth="1"/>
    <col min="12283" max="12283" width="14.140625" style="166" customWidth="1"/>
    <col min="12284" max="12298" width="0" style="166" hidden="1" customWidth="1"/>
    <col min="12299" max="12306" width="11.7109375" style="166" customWidth="1"/>
    <col min="12307" max="12307" width="45.140625" style="166" customWidth="1"/>
    <col min="12308" max="12318" width="11.7109375" style="166" customWidth="1"/>
    <col min="12319" max="12526" width="11.7109375" style="166"/>
    <col min="12527" max="12527" width="4.140625" style="166" customWidth="1"/>
    <col min="12528" max="12528" width="15.85546875" style="166" bestFit="1" customWidth="1"/>
    <col min="12529" max="12529" width="30.7109375" style="166" customWidth="1"/>
    <col min="12530" max="12531" width="32.5703125" style="166" customWidth="1"/>
    <col min="12532" max="12532" width="14.5703125" style="166" customWidth="1"/>
    <col min="12533" max="12533" width="12.28515625" style="166" customWidth="1"/>
    <col min="12534" max="12534" width="12.5703125" style="166" customWidth="1"/>
    <col min="12535" max="12535" width="27" style="166" customWidth="1"/>
    <col min="12536" max="12536" width="15" style="166" customWidth="1"/>
    <col min="12537" max="12537" width="18.28515625" style="166" customWidth="1"/>
    <col min="12538" max="12538" width="18.85546875" style="166" customWidth="1"/>
    <col min="12539" max="12539" width="14.140625" style="166" customWidth="1"/>
    <col min="12540" max="12554" width="0" style="166" hidden="1" customWidth="1"/>
    <col min="12555" max="12562" width="11.7109375" style="166" customWidth="1"/>
    <col min="12563" max="12563" width="45.140625" style="166" customWidth="1"/>
    <col min="12564" max="12574" width="11.7109375" style="166" customWidth="1"/>
    <col min="12575" max="12782" width="11.7109375" style="166"/>
    <col min="12783" max="12783" width="4.140625" style="166" customWidth="1"/>
    <col min="12784" max="12784" width="15.85546875" style="166" bestFit="1" customWidth="1"/>
    <col min="12785" max="12785" width="30.7109375" style="166" customWidth="1"/>
    <col min="12786" max="12787" width="32.5703125" style="166" customWidth="1"/>
    <col min="12788" max="12788" width="14.5703125" style="166" customWidth="1"/>
    <col min="12789" max="12789" width="12.28515625" style="166" customWidth="1"/>
    <col min="12790" max="12790" width="12.5703125" style="166" customWidth="1"/>
    <col min="12791" max="12791" width="27" style="166" customWidth="1"/>
    <col min="12792" max="12792" width="15" style="166" customWidth="1"/>
    <col min="12793" max="12793" width="18.28515625" style="166" customWidth="1"/>
    <col min="12794" max="12794" width="18.85546875" style="166" customWidth="1"/>
    <col min="12795" max="12795" width="14.140625" style="166" customWidth="1"/>
    <col min="12796" max="12810" width="0" style="166" hidden="1" customWidth="1"/>
    <col min="12811" max="12818" width="11.7109375" style="166" customWidth="1"/>
    <col min="12819" max="12819" width="45.140625" style="166" customWidth="1"/>
    <col min="12820" max="12830" width="11.7109375" style="166" customWidth="1"/>
    <col min="12831" max="13038" width="11.7109375" style="166"/>
    <col min="13039" max="13039" width="4.140625" style="166" customWidth="1"/>
    <col min="13040" max="13040" width="15.85546875" style="166" bestFit="1" customWidth="1"/>
    <col min="13041" max="13041" width="30.7109375" style="166" customWidth="1"/>
    <col min="13042" max="13043" width="32.5703125" style="166" customWidth="1"/>
    <col min="13044" max="13044" width="14.5703125" style="166" customWidth="1"/>
    <col min="13045" max="13045" width="12.28515625" style="166" customWidth="1"/>
    <col min="13046" max="13046" width="12.5703125" style="166" customWidth="1"/>
    <col min="13047" max="13047" width="27" style="166" customWidth="1"/>
    <col min="13048" max="13048" width="15" style="166" customWidth="1"/>
    <col min="13049" max="13049" width="18.28515625" style="166" customWidth="1"/>
    <col min="13050" max="13050" width="18.85546875" style="166" customWidth="1"/>
    <col min="13051" max="13051" width="14.140625" style="166" customWidth="1"/>
    <col min="13052" max="13066" width="0" style="166" hidden="1" customWidth="1"/>
    <col min="13067" max="13074" width="11.7109375" style="166" customWidth="1"/>
    <col min="13075" max="13075" width="45.140625" style="166" customWidth="1"/>
    <col min="13076" max="13086" width="11.7109375" style="166" customWidth="1"/>
    <col min="13087" max="13294" width="11.7109375" style="166"/>
    <col min="13295" max="13295" width="4.140625" style="166" customWidth="1"/>
    <col min="13296" max="13296" width="15.85546875" style="166" bestFit="1" customWidth="1"/>
    <col min="13297" max="13297" width="30.7109375" style="166" customWidth="1"/>
    <col min="13298" max="13299" width="32.5703125" style="166" customWidth="1"/>
    <col min="13300" max="13300" width="14.5703125" style="166" customWidth="1"/>
    <col min="13301" max="13301" width="12.28515625" style="166" customWidth="1"/>
    <col min="13302" max="13302" width="12.5703125" style="166" customWidth="1"/>
    <col min="13303" max="13303" width="27" style="166" customWidth="1"/>
    <col min="13304" max="13304" width="15" style="166" customWidth="1"/>
    <col min="13305" max="13305" width="18.28515625" style="166" customWidth="1"/>
    <col min="13306" max="13306" width="18.85546875" style="166" customWidth="1"/>
    <col min="13307" max="13307" width="14.140625" style="166" customWidth="1"/>
    <col min="13308" max="13322" width="0" style="166" hidden="1" customWidth="1"/>
    <col min="13323" max="13330" width="11.7109375" style="166" customWidth="1"/>
    <col min="13331" max="13331" width="45.140625" style="166" customWidth="1"/>
    <col min="13332" max="13342" width="11.7109375" style="166" customWidth="1"/>
    <col min="13343" max="13550" width="11.7109375" style="166"/>
    <col min="13551" max="13551" width="4.140625" style="166" customWidth="1"/>
    <col min="13552" max="13552" width="15.85546875" style="166" bestFit="1" customWidth="1"/>
    <col min="13553" max="13553" width="30.7109375" style="166" customWidth="1"/>
    <col min="13554" max="13555" width="32.5703125" style="166" customWidth="1"/>
    <col min="13556" max="13556" width="14.5703125" style="166" customWidth="1"/>
    <col min="13557" max="13557" width="12.28515625" style="166" customWidth="1"/>
    <col min="13558" max="13558" width="12.5703125" style="166" customWidth="1"/>
    <col min="13559" max="13559" width="27" style="166" customWidth="1"/>
    <col min="13560" max="13560" width="15" style="166" customWidth="1"/>
    <col min="13561" max="13561" width="18.28515625" style="166" customWidth="1"/>
    <col min="13562" max="13562" width="18.85546875" style="166" customWidth="1"/>
    <col min="13563" max="13563" width="14.140625" style="166" customWidth="1"/>
    <col min="13564" max="13578" width="0" style="166" hidden="1" customWidth="1"/>
    <col min="13579" max="13586" width="11.7109375" style="166" customWidth="1"/>
    <col min="13587" max="13587" width="45.140625" style="166" customWidth="1"/>
    <col min="13588" max="13598" width="11.7109375" style="166" customWidth="1"/>
    <col min="13599" max="13806" width="11.7109375" style="166"/>
    <col min="13807" max="13807" width="4.140625" style="166" customWidth="1"/>
    <col min="13808" max="13808" width="15.85546875" style="166" bestFit="1" customWidth="1"/>
    <col min="13809" max="13809" width="30.7109375" style="166" customWidth="1"/>
    <col min="13810" max="13811" width="32.5703125" style="166" customWidth="1"/>
    <col min="13812" max="13812" width="14.5703125" style="166" customWidth="1"/>
    <col min="13813" max="13813" width="12.28515625" style="166" customWidth="1"/>
    <col min="13814" max="13814" width="12.5703125" style="166" customWidth="1"/>
    <col min="13815" max="13815" width="27" style="166" customWidth="1"/>
    <col min="13816" max="13816" width="15" style="166" customWidth="1"/>
    <col min="13817" max="13817" width="18.28515625" style="166" customWidth="1"/>
    <col min="13818" max="13818" width="18.85546875" style="166" customWidth="1"/>
    <col min="13819" max="13819" width="14.140625" style="166" customWidth="1"/>
    <col min="13820" max="13834" width="0" style="166" hidden="1" customWidth="1"/>
    <col min="13835" max="13842" width="11.7109375" style="166" customWidth="1"/>
    <col min="13843" max="13843" width="45.140625" style="166" customWidth="1"/>
    <col min="13844" max="13854" width="11.7109375" style="166" customWidth="1"/>
    <col min="13855" max="14062" width="11.7109375" style="166"/>
    <col min="14063" max="14063" width="4.140625" style="166" customWidth="1"/>
    <col min="14064" max="14064" width="15.85546875" style="166" bestFit="1" customWidth="1"/>
    <col min="14065" max="14065" width="30.7109375" style="166" customWidth="1"/>
    <col min="14066" max="14067" width="32.5703125" style="166" customWidth="1"/>
    <col min="14068" max="14068" width="14.5703125" style="166" customWidth="1"/>
    <col min="14069" max="14069" width="12.28515625" style="166" customWidth="1"/>
    <col min="14070" max="14070" width="12.5703125" style="166" customWidth="1"/>
    <col min="14071" max="14071" width="27" style="166" customWidth="1"/>
    <col min="14072" max="14072" width="15" style="166" customWidth="1"/>
    <col min="14073" max="14073" width="18.28515625" style="166" customWidth="1"/>
    <col min="14074" max="14074" width="18.85546875" style="166" customWidth="1"/>
    <col min="14075" max="14075" width="14.140625" style="166" customWidth="1"/>
    <col min="14076" max="14090" width="0" style="166" hidden="1" customWidth="1"/>
    <col min="14091" max="14098" width="11.7109375" style="166" customWidth="1"/>
    <col min="14099" max="14099" width="45.140625" style="166" customWidth="1"/>
    <col min="14100" max="14110" width="11.7109375" style="166" customWidth="1"/>
    <col min="14111" max="14318" width="11.7109375" style="166"/>
    <col min="14319" max="14319" width="4.140625" style="166" customWidth="1"/>
    <col min="14320" max="14320" width="15.85546875" style="166" bestFit="1" customWidth="1"/>
    <col min="14321" max="14321" width="30.7109375" style="166" customWidth="1"/>
    <col min="14322" max="14323" width="32.5703125" style="166" customWidth="1"/>
    <col min="14324" max="14324" width="14.5703125" style="166" customWidth="1"/>
    <col min="14325" max="14325" width="12.28515625" style="166" customWidth="1"/>
    <col min="14326" max="14326" width="12.5703125" style="166" customWidth="1"/>
    <col min="14327" max="14327" width="27" style="166" customWidth="1"/>
    <col min="14328" max="14328" width="15" style="166" customWidth="1"/>
    <col min="14329" max="14329" width="18.28515625" style="166" customWidth="1"/>
    <col min="14330" max="14330" width="18.85546875" style="166" customWidth="1"/>
    <col min="14331" max="14331" width="14.140625" style="166" customWidth="1"/>
    <col min="14332" max="14346" width="0" style="166" hidden="1" customWidth="1"/>
    <col min="14347" max="14354" width="11.7109375" style="166" customWidth="1"/>
    <col min="14355" max="14355" width="45.140625" style="166" customWidth="1"/>
    <col min="14356" max="14366" width="11.7109375" style="166" customWidth="1"/>
    <col min="14367" max="14574" width="11.7109375" style="166"/>
    <col min="14575" max="14575" width="4.140625" style="166" customWidth="1"/>
    <col min="14576" max="14576" width="15.85546875" style="166" bestFit="1" customWidth="1"/>
    <col min="14577" max="14577" width="30.7109375" style="166" customWidth="1"/>
    <col min="14578" max="14579" width="32.5703125" style="166" customWidth="1"/>
    <col min="14580" max="14580" width="14.5703125" style="166" customWidth="1"/>
    <col min="14581" max="14581" width="12.28515625" style="166" customWidth="1"/>
    <col min="14582" max="14582" width="12.5703125" style="166" customWidth="1"/>
    <col min="14583" max="14583" width="27" style="166" customWidth="1"/>
    <col min="14584" max="14584" width="15" style="166" customWidth="1"/>
    <col min="14585" max="14585" width="18.28515625" style="166" customWidth="1"/>
    <col min="14586" max="14586" width="18.85546875" style="166" customWidth="1"/>
    <col min="14587" max="14587" width="14.140625" style="166" customWidth="1"/>
    <col min="14588" max="14602" width="0" style="166" hidden="1" customWidth="1"/>
    <col min="14603" max="14610" width="11.7109375" style="166" customWidth="1"/>
    <col min="14611" max="14611" width="45.140625" style="166" customWidth="1"/>
    <col min="14612" max="14622" width="11.7109375" style="166" customWidth="1"/>
    <col min="14623" max="14830" width="11.7109375" style="166"/>
    <col min="14831" max="14831" width="4.140625" style="166" customWidth="1"/>
    <col min="14832" max="14832" width="15.85546875" style="166" bestFit="1" customWidth="1"/>
    <col min="14833" max="14833" width="30.7109375" style="166" customWidth="1"/>
    <col min="14834" max="14835" width="32.5703125" style="166" customWidth="1"/>
    <col min="14836" max="14836" width="14.5703125" style="166" customWidth="1"/>
    <col min="14837" max="14837" width="12.28515625" style="166" customWidth="1"/>
    <col min="14838" max="14838" width="12.5703125" style="166" customWidth="1"/>
    <col min="14839" max="14839" width="27" style="166" customWidth="1"/>
    <col min="14840" max="14840" width="15" style="166" customWidth="1"/>
    <col min="14841" max="14841" width="18.28515625" style="166" customWidth="1"/>
    <col min="14842" max="14842" width="18.85546875" style="166" customWidth="1"/>
    <col min="14843" max="14843" width="14.140625" style="166" customWidth="1"/>
    <col min="14844" max="14858" width="0" style="166" hidden="1" customWidth="1"/>
    <col min="14859" max="14866" width="11.7109375" style="166" customWidth="1"/>
    <col min="14867" max="14867" width="45.140625" style="166" customWidth="1"/>
    <col min="14868" max="14878" width="11.7109375" style="166" customWidth="1"/>
    <col min="14879" max="15086" width="11.7109375" style="166"/>
    <col min="15087" max="15087" width="4.140625" style="166" customWidth="1"/>
    <col min="15088" max="15088" width="15.85546875" style="166" bestFit="1" customWidth="1"/>
    <col min="15089" max="15089" width="30.7109375" style="166" customWidth="1"/>
    <col min="15090" max="15091" width="32.5703125" style="166" customWidth="1"/>
    <col min="15092" max="15092" width="14.5703125" style="166" customWidth="1"/>
    <col min="15093" max="15093" width="12.28515625" style="166" customWidth="1"/>
    <col min="15094" max="15094" width="12.5703125" style="166" customWidth="1"/>
    <col min="15095" max="15095" width="27" style="166" customWidth="1"/>
    <col min="15096" max="15096" width="15" style="166" customWidth="1"/>
    <col min="15097" max="15097" width="18.28515625" style="166" customWidth="1"/>
    <col min="15098" max="15098" width="18.85546875" style="166" customWidth="1"/>
    <col min="15099" max="15099" width="14.140625" style="166" customWidth="1"/>
    <col min="15100" max="15114" width="0" style="166" hidden="1" customWidth="1"/>
    <col min="15115" max="15122" width="11.7109375" style="166" customWidth="1"/>
    <col min="15123" max="15123" width="45.140625" style="166" customWidth="1"/>
    <col min="15124" max="15134" width="11.7109375" style="166" customWidth="1"/>
    <col min="15135" max="15342" width="11.7109375" style="166"/>
    <col min="15343" max="15343" width="4.140625" style="166" customWidth="1"/>
    <col min="15344" max="15344" width="15.85546875" style="166" bestFit="1" customWidth="1"/>
    <col min="15345" max="15345" width="30.7109375" style="166" customWidth="1"/>
    <col min="15346" max="15347" width="32.5703125" style="166" customWidth="1"/>
    <col min="15348" max="15348" width="14.5703125" style="166" customWidth="1"/>
    <col min="15349" max="15349" width="12.28515625" style="166" customWidth="1"/>
    <col min="15350" max="15350" width="12.5703125" style="166" customWidth="1"/>
    <col min="15351" max="15351" width="27" style="166" customWidth="1"/>
    <col min="15352" max="15352" width="15" style="166" customWidth="1"/>
    <col min="15353" max="15353" width="18.28515625" style="166" customWidth="1"/>
    <col min="15354" max="15354" width="18.85546875" style="166" customWidth="1"/>
    <col min="15355" max="15355" width="14.140625" style="166" customWidth="1"/>
    <col min="15356" max="15370" width="0" style="166" hidden="1" customWidth="1"/>
    <col min="15371" max="15378" width="11.7109375" style="166" customWidth="1"/>
    <col min="15379" max="15379" width="45.140625" style="166" customWidth="1"/>
    <col min="15380" max="15390" width="11.7109375" style="166" customWidth="1"/>
    <col min="15391" max="15598" width="11.7109375" style="166"/>
    <col min="15599" max="15599" width="4.140625" style="166" customWidth="1"/>
    <col min="15600" max="15600" width="15.85546875" style="166" bestFit="1" customWidth="1"/>
    <col min="15601" max="15601" width="30.7109375" style="166" customWidth="1"/>
    <col min="15602" max="15603" width="32.5703125" style="166" customWidth="1"/>
    <col min="15604" max="15604" width="14.5703125" style="166" customWidth="1"/>
    <col min="15605" max="15605" width="12.28515625" style="166" customWidth="1"/>
    <col min="15606" max="15606" width="12.5703125" style="166" customWidth="1"/>
    <col min="15607" max="15607" width="27" style="166" customWidth="1"/>
    <col min="15608" max="15608" width="15" style="166" customWidth="1"/>
    <col min="15609" max="15609" width="18.28515625" style="166" customWidth="1"/>
    <col min="15610" max="15610" width="18.85546875" style="166" customWidth="1"/>
    <col min="15611" max="15611" width="14.140625" style="166" customWidth="1"/>
    <col min="15612" max="15626" width="0" style="166" hidden="1" customWidth="1"/>
    <col min="15627" max="15634" width="11.7109375" style="166" customWidth="1"/>
    <col min="15635" max="15635" width="45.140625" style="166" customWidth="1"/>
    <col min="15636" max="15646" width="11.7109375" style="166" customWidth="1"/>
    <col min="15647" max="15854" width="11.7109375" style="166"/>
    <col min="15855" max="15855" width="4.140625" style="166" customWidth="1"/>
    <col min="15856" max="15856" width="15.85546875" style="166" bestFit="1" customWidth="1"/>
    <col min="15857" max="15857" width="30.7109375" style="166" customWidth="1"/>
    <col min="15858" max="15859" width="32.5703125" style="166" customWidth="1"/>
    <col min="15860" max="15860" width="14.5703125" style="166" customWidth="1"/>
    <col min="15861" max="15861" width="12.28515625" style="166" customWidth="1"/>
    <col min="15862" max="15862" width="12.5703125" style="166" customWidth="1"/>
    <col min="15863" max="15863" width="27" style="166" customWidth="1"/>
    <col min="15864" max="15864" width="15" style="166" customWidth="1"/>
    <col min="15865" max="15865" width="18.28515625" style="166" customWidth="1"/>
    <col min="15866" max="15866" width="18.85546875" style="166" customWidth="1"/>
    <col min="15867" max="15867" width="14.140625" style="166" customWidth="1"/>
    <col min="15868" max="15882" width="0" style="166" hidden="1" customWidth="1"/>
    <col min="15883" max="15890" width="11.7109375" style="166" customWidth="1"/>
    <col min="15891" max="15891" width="45.140625" style="166" customWidth="1"/>
    <col min="15892" max="15902" width="11.7109375" style="166" customWidth="1"/>
    <col min="15903" max="16110" width="11.7109375" style="166"/>
    <col min="16111" max="16111" width="4.140625" style="166" customWidth="1"/>
    <col min="16112" max="16112" width="15.85546875" style="166" bestFit="1" customWidth="1"/>
    <col min="16113" max="16113" width="30.7109375" style="166" customWidth="1"/>
    <col min="16114" max="16115" width="32.5703125" style="166" customWidth="1"/>
    <col min="16116" max="16116" width="14.5703125" style="166" customWidth="1"/>
    <col min="16117" max="16117" width="12.28515625" style="166" customWidth="1"/>
    <col min="16118" max="16118" width="12.5703125" style="166" customWidth="1"/>
    <col min="16119" max="16119" width="27" style="166" customWidth="1"/>
    <col min="16120" max="16120" width="15" style="166" customWidth="1"/>
    <col min="16121" max="16121" width="18.28515625" style="166" customWidth="1"/>
    <col min="16122" max="16122" width="18.85546875" style="166" customWidth="1"/>
    <col min="16123" max="16123" width="14.140625" style="166" customWidth="1"/>
    <col min="16124" max="16138" width="0" style="166" hidden="1" customWidth="1"/>
    <col min="16139" max="16146" width="11.7109375" style="166" customWidth="1"/>
    <col min="16147" max="16147" width="45.140625" style="166" customWidth="1"/>
    <col min="16148" max="16158" width="11.7109375" style="166" customWidth="1"/>
    <col min="16159" max="16384" width="11.7109375" style="166"/>
  </cols>
  <sheetData>
    <row r="1" spans="1:19" s="147" customFormat="1" ht="21" x14ac:dyDescent="0.2">
      <c r="A1" s="941"/>
      <c r="B1" s="941"/>
      <c r="C1" s="941"/>
      <c r="D1" s="941"/>
      <c r="E1" s="941"/>
      <c r="F1" s="941"/>
      <c r="G1" s="941"/>
      <c r="H1" s="941"/>
      <c r="I1" s="941"/>
      <c r="J1" s="942"/>
      <c r="O1" s="148"/>
      <c r="P1" s="148"/>
      <c r="Q1" s="148"/>
      <c r="R1" s="148"/>
      <c r="S1" s="279"/>
    </row>
    <row r="2" spans="1:19" s="147" customFormat="1" ht="21" x14ac:dyDescent="0.2">
      <c r="A2" s="286"/>
      <c r="B2" s="444"/>
      <c r="C2" s="444"/>
      <c r="D2" s="444"/>
      <c r="E2" s="151"/>
      <c r="F2" s="444"/>
      <c r="G2" s="478"/>
      <c r="H2" s="467"/>
      <c r="I2" s="444"/>
      <c r="J2" s="280"/>
      <c r="O2" s="148"/>
      <c r="P2" s="148"/>
      <c r="Q2" s="148"/>
      <c r="R2" s="148"/>
      <c r="S2" s="279"/>
    </row>
    <row r="3" spans="1:19" s="147" customFormat="1" ht="21" x14ac:dyDescent="0.2">
      <c r="A3" s="286"/>
      <c r="B3" s="444"/>
      <c r="C3" s="444"/>
      <c r="D3" s="444"/>
      <c r="E3" s="151"/>
      <c r="F3" s="444"/>
      <c r="G3" s="478"/>
      <c r="H3" s="467"/>
      <c r="I3" s="444"/>
      <c r="J3" s="280"/>
      <c r="O3" s="148"/>
      <c r="P3" s="148"/>
      <c r="Q3" s="148"/>
      <c r="R3" s="148"/>
      <c r="S3" s="279"/>
    </row>
    <row r="4" spans="1:19" s="147" customFormat="1" ht="21" x14ac:dyDescent="0.2">
      <c r="A4" s="286"/>
      <c r="B4" s="444"/>
      <c r="C4" s="444"/>
      <c r="D4" s="444"/>
      <c r="E4" s="151"/>
      <c r="F4" s="444"/>
      <c r="G4" s="478"/>
      <c r="H4" s="467"/>
      <c r="I4" s="444"/>
      <c r="J4" s="280"/>
      <c r="O4" s="148"/>
      <c r="P4" s="148"/>
      <c r="Q4" s="148"/>
      <c r="R4" s="148"/>
      <c r="S4" s="279"/>
    </row>
    <row r="5" spans="1:19" s="147" customFormat="1" ht="21" x14ac:dyDescent="0.2">
      <c r="A5" s="286"/>
      <c r="B5" s="444"/>
      <c r="C5" s="444"/>
      <c r="D5" s="444"/>
      <c r="E5" s="151"/>
      <c r="F5" s="444"/>
      <c r="G5" s="478"/>
      <c r="H5" s="467"/>
      <c r="I5" s="444"/>
      <c r="J5" s="280"/>
      <c r="O5" s="148"/>
      <c r="P5" s="148"/>
      <c r="Q5" s="148"/>
      <c r="R5" s="148"/>
      <c r="S5" s="279"/>
    </row>
    <row r="6" spans="1:19" s="147" customFormat="1" ht="21" x14ac:dyDescent="0.2">
      <c r="A6" s="286"/>
      <c r="B6" s="444"/>
      <c r="C6" s="444"/>
      <c r="D6" s="444"/>
      <c r="E6" s="151"/>
      <c r="F6" s="444"/>
      <c r="G6" s="478"/>
      <c r="H6" s="467"/>
      <c r="I6" s="444"/>
      <c r="J6" s="280"/>
      <c r="O6" s="148"/>
      <c r="P6" s="148"/>
      <c r="Q6" s="148"/>
      <c r="R6" s="148"/>
      <c r="S6" s="279"/>
    </row>
    <row r="7" spans="1:19" s="147" customFormat="1" ht="21" x14ac:dyDescent="0.2">
      <c r="A7" s="286"/>
      <c r="B7" s="444"/>
      <c r="C7" s="444"/>
      <c r="D7" s="444"/>
      <c r="E7" s="151"/>
      <c r="F7" s="444"/>
      <c r="G7" s="478"/>
      <c r="H7" s="467"/>
      <c r="I7" s="444"/>
      <c r="J7" s="280"/>
      <c r="O7" s="148"/>
      <c r="P7" s="148"/>
      <c r="Q7" s="148"/>
      <c r="R7" s="148"/>
      <c r="S7" s="279"/>
    </row>
    <row r="8" spans="1:19" s="147" customFormat="1" ht="21" x14ac:dyDescent="0.2">
      <c r="A8" s="286"/>
      <c r="B8" s="444"/>
      <c r="C8" s="444"/>
      <c r="D8" s="444"/>
      <c r="E8" s="151"/>
      <c r="F8" s="444"/>
      <c r="G8" s="478"/>
      <c r="H8" s="467"/>
      <c r="I8" s="444"/>
      <c r="J8" s="280"/>
      <c r="O8" s="148"/>
      <c r="P8" s="148"/>
      <c r="Q8" s="148"/>
      <c r="R8" s="148"/>
      <c r="S8" s="279"/>
    </row>
    <row r="9" spans="1:19" s="147" customFormat="1" ht="21" x14ac:dyDescent="0.2">
      <c r="A9" s="286"/>
      <c r="B9" s="444"/>
      <c r="C9" s="444"/>
      <c r="D9" s="444"/>
      <c r="E9" s="150"/>
      <c r="F9" s="444"/>
      <c r="G9" s="478"/>
      <c r="H9" s="467"/>
      <c r="I9" s="444"/>
      <c r="J9" s="280"/>
      <c r="O9" s="148"/>
      <c r="P9" s="148"/>
      <c r="Q9" s="148"/>
      <c r="R9" s="148"/>
      <c r="S9" s="279"/>
    </row>
    <row r="10" spans="1:19" s="281" customFormat="1" ht="33.75" customHeight="1" x14ac:dyDescent="0.2">
      <c r="A10" s="990" t="s">
        <v>3338</v>
      </c>
      <c r="B10" s="990"/>
      <c r="C10" s="990"/>
      <c r="D10" s="990"/>
      <c r="E10" s="990"/>
      <c r="F10" s="990"/>
      <c r="G10" s="990"/>
      <c r="H10" s="990"/>
      <c r="I10" s="990"/>
      <c r="J10" s="990"/>
      <c r="K10" s="990"/>
      <c r="L10" s="990"/>
      <c r="M10" s="990"/>
      <c r="N10" s="990"/>
      <c r="O10" s="990"/>
      <c r="P10" s="990"/>
      <c r="Q10" s="990"/>
      <c r="R10" s="990"/>
      <c r="S10" s="990"/>
    </row>
    <row r="11" spans="1:19" s="281" customFormat="1" ht="31.5" customHeight="1" x14ac:dyDescent="0.2">
      <c r="A11" s="991" t="s">
        <v>6822</v>
      </c>
      <c r="B11" s="991"/>
      <c r="C11" s="991"/>
      <c r="D11" s="991"/>
      <c r="E11" s="991"/>
      <c r="F11" s="991"/>
      <c r="G11" s="991"/>
      <c r="H11" s="991"/>
      <c r="I11" s="991"/>
      <c r="J11" s="991"/>
      <c r="K11" s="991"/>
      <c r="L11" s="991"/>
      <c r="M11" s="991"/>
      <c r="N11" s="991"/>
      <c r="O11" s="991"/>
      <c r="P11" s="991"/>
      <c r="Q11" s="991"/>
      <c r="R11" s="991"/>
      <c r="S11" s="991"/>
    </row>
    <row r="12" spans="1:19" s="281" customFormat="1" ht="31.5" customHeight="1" x14ac:dyDescent="0.5">
      <c r="A12" s="992" t="s">
        <v>6127</v>
      </c>
      <c r="B12" s="992"/>
      <c r="C12" s="992"/>
      <c r="D12" s="992"/>
      <c r="E12" s="992"/>
      <c r="F12" s="992"/>
      <c r="G12" s="992"/>
      <c r="H12" s="992"/>
      <c r="I12" s="992"/>
      <c r="J12" s="992"/>
      <c r="K12" s="992"/>
      <c r="L12" s="992"/>
      <c r="M12" s="992"/>
      <c r="N12" s="992"/>
      <c r="O12" s="992"/>
      <c r="P12" s="992"/>
      <c r="Q12" s="992"/>
      <c r="R12" s="992"/>
      <c r="S12" s="992"/>
    </row>
    <row r="13" spans="1:19" s="147" customFormat="1" ht="12" customHeight="1" thickBot="1" x14ac:dyDescent="0.25">
      <c r="A13" s="1091"/>
      <c r="B13" s="1091"/>
      <c r="C13" s="1091"/>
      <c r="D13" s="1091"/>
      <c r="E13" s="443"/>
      <c r="F13" s="152"/>
      <c r="G13" s="153"/>
      <c r="H13" s="152"/>
      <c r="I13" s="155"/>
      <c r="J13" s="282"/>
      <c r="O13" s="148"/>
      <c r="P13" s="148"/>
      <c r="Q13" s="148"/>
      <c r="R13" s="148"/>
      <c r="S13" s="279"/>
    </row>
    <row r="14" spans="1:19" s="283" customFormat="1" ht="56.25" customHeight="1" thickTop="1" x14ac:dyDescent="0.15">
      <c r="A14" s="1092" t="s">
        <v>3340</v>
      </c>
      <c r="B14" s="1094" t="s">
        <v>4857</v>
      </c>
      <c r="C14" s="1094" t="s">
        <v>5514</v>
      </c>
      <c r="D14" s="1094" t="s">
        <v>2520</v>
      </c>
      <c r="E14" s="1094" t="s">
        <v>2521</v>
      </c>
      <c r="F14" s="1098" t="s">
        <v>2522</v>
      </c>
      <c r="G14" s="1098" t="s">
        <v>5515</v>
      </c>
      <c r="H14" s="1094" t="s">
        <v>5516</v>
      </c>
      <c r="I14" s="1094" t="s">
        <v>2525</v>
      </c>
      <c r="J14" s="1094" t="s">
        <v>2526</v>
      </c>
      <c r="K14" s="1094" t="s">
        <v>1079</v>
      </c>
      <c r="L14" s="1094"/>
      <c r="M14" s="1094" t="s">
        <v>1080</v>
      </c>
      <c r="N14" s="1094"/>
      <c r="O14" s="1094" t="s">
        <v>1081</v>
      </c>
      <c r="P14" s="1094"/>
      <c r="Q14" s="1094"/>
      <c r="R14" s="1094"/>
      <c r="S14" s="1096" t="s">
        <v>1082</v>
      </c>
    </row>
    <row r="15" spans="1:19" s="283" customFormat="1" ht="9.75" x14ac:dyDescent="0.15">
      <c r="A15" s="1093"/>
      <c r="B15" s="1095"/>
      <c r="C15" s="1095"/>
      <c r="D15" s="1095"/>
      <c r="E15" s="1095"/>
      <c r="F15" s="1099"/>
      <c r="G15" s="1099"/>
      <c r="H15" s="1095"/>
      <c r="I15" s="1095"/>
      <c r="J15" s="1095"/>
      <c r="K15" s="488" t="s">
        <v>1085</v>
      </c>
      <c r="L15" s="488" t="s">
        <v>2527</v>
      </c>
      <c r="M15" s="488" t="s">
        <v>1085</v>
      </c>
      <c r="N15" s="488" t="s">
        <v>1084</v>
      </c>
      <c r="O15" s="488" t="s">
        <v>492</v>
      </c>
      <c r="P15" s="488" t="s">
        <v>493</v>
      </c>
      <c r="Q15" s="488" t="s">
        <v>494</v>
      </c>
      <c r="R15" s="488" t="s">
        <v>495</v>
      </c>
      <c r="S15" s="1097"/>
    </row>
    <row r="16" spans="1:19" s="400" customFormat="1" ht="30" customHeight="1" x14ac:dyDescent="0.15">
      <c r="A16" s="491">
        <v>1</v>
      </c>
      <c r="B16" s="495" t="s">
        <v>4858</v>
      </c>
      <c r="C16" s="485" t="s">
        <v>5517</v>
      </c>
      <c r="D16" s="485" t="s">
        <v>2529</v>
      </c>
      <c r="E16" s="485" t="s">
        <v>2530</v>
      </c>
      <c r="F16" s="476">
        <v>16800</v>
      </c>
      <c r="G16" s="481" t="s">
        <v>2531</v>
      </c>
      <c r="H16" s="486">
        <v>43124</v>
      </c>
      <c r="I16" s="487" t="s">
        <v>6128</v>
      </c>
      <c r="J16" s="324" t="s">
        <v>4388</v>
      </c>
      <c r="K16" s="489" t="s">
        <v>6059</v>
      </c>
      <c r="L16" s="489" t="s">
        <v>6059</v>
      </c>
      <c r="M16" s="489" t="s">
        <v>6059</v>
      </c>
      <c r="N16" s="489" t="s">
        <v>6059</v>
      </c>
      <c r="O16" s="489" t="s">
        <v>6059</v>
      </c>
      <c r="P16" s="489" t="s">
        <v>6059</v>
      </c>
      <c r="Q16" s="489" t="s">
        <v>6059</v>
      </c>
      <c r="R16" s="489" t="s">
        <v>6059</v>
      </c>
      <c r="S16" s="447"/>
    </row>
    <row r="17" spans="1:19" s="400" customFormat="1" ht="29.25" customHeight="1" x14ac:dyDescent="0.15">
      <c r="A17" s="491">
        <v>2</v>
      </c>
      <c r="B17" s="495" t="s">
        <v>4859</v>
      </c>
      <c r="C17" s="1071" t="s">
        <v>5518</v>
      </c>
      <c r="D17" s="485" t="s">
        <v>2536</v>
      </c>
      <c r="E17" s="1071" t="s">
        <v>2530</v>
      </c>
      <c r="F17" s="476">
        <v>12000</v>
      </c>
      <c r="G17" s="481" t="s">
        <v>2531</v>
      </c>
      <c r="H17" s="486">
        <v>43124</v>
      </c>
      <c r="I17" s="1100" t="s">
        <v>6128</v>
      </c>
      <c r="J17" s="324" t="s">
        <v>4389</v>
      </c>
      <c r="K17" s="1076" t="s">
        <v>6059</v>
      </c>
      <c r="L17" s="1076" t="s">
        <v>6059</v>
      </c>
      <c r="M17" s="1076" t="s">
        <v>6059</v>
      </c>
      <c r="N17" s="1076" t="s">
        <v>6059</v>
      </c>
      <c r="O17" s="1076" t="s">
        <v>6059</v>
      </c>
      <c r="P17" s="1076" t="s">
        <v>6059</v>
      </c>
      <c r="Q17" s="1076" t="s">
        <v>6059</v>
      </c>
      <c r="R17" s="1076" t="s">
        <v>6059</v>
      </c>
      <c r="S17" s="1101"/>
    </row>
    <row r="18" spans="1:19" s="400" customFormat="1" ht="37.5" customHeight="1" x14ac:dyDescent="0.15">
      <c r="A18" s="491">
        <v>3</v>
      </c>
      <c r="B18" s="495" t="s">
        <v>6678</v>
      </c>
      <c r="C18" s="1071"/>
      <c r="D18" s="485" t="s">
        <v>2536</v>
      </c>
      <c r="E18" s="1071"/>
      <c r="F18" s="476">
        <v>1000</v>
      </c>
      <c r="G18" s="481" t="s">
        <v>2625</v>
      </c>
      <c r="H18" s="486">
        <v>43356</v>
      </c>
      <c r="I18" s="1100"/>
      <c r="J18" s="324" t="s">
        <v>6679</v>
      </c>
      <c r="K18" s="1076"/>
      <c r="L18" s="1076"/>
      <c r="M18" s="1076"/>
      <c r="N18" s="1076"/>
      <c r="O18" s="1076"/>
      <c r="P18" s="1076"/>
      <c r="Q18" s="1076"/>
      <c r="R18" s="1076"/>
      <c r="S18" s="1101"/>
    </row>
    <row r="19" spans="1:19" s="400" customFormat="1" ht="29.25" x14ac:dyDescent="0.15">
      <c r="A19" s="491">
        <v>4</v>
      </c>
      <c r="B19" s="495" t="s">
        <v>3346</v>
      </c>
      <c r="C19" s="485" t="s">
        <v>5519</v>
      </c>
      <c r="D19" s="485" t="s">
        <v>2539</v>
      </c>
      <c r="E19" s="485" t="s">
        <v>2540</v>
      </c>
      <c r="F19" s="476">
        <v>53280</v>
      </c>
      <c r="G19" s="481" t="s">
        <v>2531</v>
      </c>
      <c r="H19" s="486">
        <v>43124</v>
      </c>
      <c r="I19" s="487" t="s">
        <v>6128</v>
      </c>
      <c r="J19" s="324" t="s">
        <v>4390</v>
      </c>
      <c r="K19" s="489" t="s">
        <v>6059</v>
      </c>
      <c r="L19" s="489" t="s">
        <v>6059</v>
      </c>
      <c r="M19" s="489" t="s">
        <v>6059</v>
      </c>
      <c r="N19" s="489" t="s">
        <v>6059</v>
      </c>
      <c r="O19" s="489" t="s">
        <v>6059</v>
      </c>
      <c r="P19" s="489" t="s">
        <v>6059</v>
      </c>
      <c r="Q19" s="489" t="s">
        <v>6059</v>
      </c>
      <c r="R19" s="489" t="s">
        <v>6059</v>
      </c>
      <c r="S19" s="447"/>
    </row>
    <row r="20" spans="1:19" s="400" customFormat="1" ht="47.25" customHeight="1" x14ac:dyDescent="0.15">
      <c r="A20" s="491">
        <v>5</v>
      </c>
      <c r="B20" s="495" t="s">
        <v>6680</v>
      </c>
      <c r="C20" s="485" t="s">
        <v>5522</v>
      </c>
      <c r="D20" s="485" t="s">
        <v>5254</v>
      </c>
      <c r="E20" s="485" t="s">
        <v>6681</v>
      </c>
      <c r="F20" s="476">
        <v>2065</v>
      </c>
      <c r="G20" s="481" t="s">
        <v>2944</v>
      </c>
      <c r="H20" s="486">
        <v>43321</v>
      </c>
      <c r="I20" s="487" t="s">
        <v>6682</v>
      </c>
      <c r="J20" s="324" t="s">
        <v>5257</v>
      </c>
      <c r="K20" s="451" t="s">
        <v>496</v>
      </c>
      <c r="L20" s="511"/>
      <c r="M20" s="451" t="s">
        <v>496</v>
      </c>
      <c r="N20" s="511"/>
      <c r="O20" s="451" t="s">
        <v>496</v>
      </c>
      <c r="P20" s="451"/>
      <c r="Q20" s="451"/>
      <c r="R20" s="451"/>
      <c r="S20" s="482"/>
    </row>
    <row r="21" spans="1:19" s="400" customFormat="1" ht="44.25" customHeight="1" x14ac:dyDescent="0.15">
      <c r="A21" s="491">
        <v>6</v>
      </c>
      <c r="B21" s="495" t="s">
        <v>6683</v>
      </c>
      <c r="C21" s="485" t="s">
        <v>5524</v>
      </c>
      <c r="D21" s="485" t="s">
        <v>5266</v>
      </c>
      <c r="E21" s="1071" t="s">
        <v>5267</v>
      </c>
      <c r="F21" s="476">
        <f>3300*0.2</f>
        <v>660</v>
      </c>
      <c r="G21" s="481" t="s">
        <v>2612</v>
      </c>
      <c r="H21" s="1072">
        <v>43298</v>
      </c>
      <c r="I21" s="487" t="s">
        <v>6684</v>
      </c>
      <c r="J21" s="324" t="s">
        <v>6685</v>
      </c>
      <c r="K21" s="449" t="s">
        <v>496</v>
      </c>
      <c r="L21" s="450"/>
      <c r="M21" s="449" t="s">
        <v>496</v>
      </c>
      <c r="N21" s="450"/>
      <c r="O21" s="451"/>
      <c r="P21" s="451"/>
      <c r="Q21" s="451" t="s">
        <v>496</v>
      </c>
      <c r="R21" s="451"/>
      <c r="S21" s="482"/>
    </row>
    <row r="22" spans="1:19" s="400" customFormat="1" ht="48" customHeight="1" x14ac:dyDescent="0.15">
      <c r="A22" s="491">
        <v>7</v>
      </c>
      <c r="B22" s="495" t="s">
        <v>6683</v>
      </c>
      <c r="C22" s="485" t="s">
        <v>5524</v>
      </c>
      <c r="D22" s="485" t="s">
        <v>2584</v>
      </c>
      <c r="E22" s="1071"/>
      <c r="F22" s="476">
        <f>2200*0.2</f>
        <v>440</v>
      </c>
      <c r="G22" s="481" t="s">
        <v>2612</v>
      </c>
      <c r="H22" s="1072"/>
      <c r="I22" s="487" t="s">
        <v>6684</v>
      </c>
      <c r="J22" s="324" t="s">
        <v>6686</v>
      </c>
      <c r="K22" s="449" t="s">
        <v>496</v>
      </c>
      <c r="L22" s="450"/>
      <c r="M22" s="449" t="s">
        <v>496</v>
      </c>
      <c r="N22" s="450"/>
      <c r="O22" s="451"/>
      <c r="P22" s="451"/>
      <c r="Q22" s="451" t="s">
        <v>496</v>
      </c>
      <c r="R22" s="451"/>
      <c r="S22" s="482"/>
    </row>
    <row r="23" spans="1:19" s="400" customFormat="1" ht="45.75" customHeight="1" x14ac:dyDescent="0.15">
      <c r="A23" s="491">
        <v>8</v>
      </c>
      <c r="B23" s="495" t="s">
        <v>6129</v>
      </c>
      <c r="C23" s="485" t="s">
        <v>5534</v>
      </c>
      <c r="D23" s="485" t="s">
        <v>5322</v>
      </c>
      <c r="E23" s="485" t="s">
        <v>5323</v>
      </c>
      <c r="F23" s="476">
        <v>2567</v>
      </c>
      <c r="G23" s="481" t="s">
        <v>2531</v>
      </c>
      <c r="H23" s="486">
        <v>43111</v>
      </c>
      <c r="I23" s="487" t="s">
        <v>6130</v>
      </c>
      <c r="J23" s="324" t="s">
        <v>6130</v>
      </c>
      <c r="K23" s="449" t="s">
        <v>496</v>
      </c>
      <c r="L23" s="450"/>
      <c r="M23" s="449" t="s">
        <v>496</v>
      </c>
      <c r="N23" s="450"/>
      <c r="O23" s="451" t="s">
        <v>496</v>
      </c>
      <c r="P23" s="451"/>
      <c r="Q23" s="451"/>
      <c r="R23" s="451"/>
      <c r="S23" s="447"/>
    </row>
    <row r="24" spans="1:19" s="400" customFormat="1" ht="60" customHeight="1" x14ac:dyDescent="0.15">
      <c r="A24" s="491">
        <v>9</v>
      </c>
      <c r="B24" s="495" t="s">
        <v>6687</v>
      </c>
      <c r="C24" s="485" t="s">
        <v>5549</v>
      </c>
      <c r="D24" s="485" t="s">
        <v>5368</v>
      </c>
      <c r="E24" s="485" t="s">
        <v>6688</v>
      </c>
      <c r="F24" s="476">
        <v>212.24</v>
      </c>
      <c r="G24" s="481" t="s">
        <v>2612</v>
      </c>
      <c r="H24" s="486">
        <v>43306</v>
      </c>
      <c r="I24" s="487" t="s">
        <v>6684</v>
      </c>
      <c r="J24" s="461" t="s">
        <v>6689</v>
      </c>
      <c r="K24" s="449" t="s">
        <v>496</v>
      </c>
      <c r="L24" s="450"/>
      <c r="M24" s="449" t="s">
        <v>496</v>
      </c>
      <c r="N24" s="450"/>
      <c r="O24" s="451" t="s">
        <v>496</v>
      </c>
      <c r="P24" s="451"/>
      <c r="Q24" s="451"/>
      <c r="R24" s="451"/>
      <c r="S24" s="447"/>
    </row>
    <row r="25" spans="1:19" s="400" customFormat="1" ht="41.25" customHeight="1" x14ac:dyDescent="0.15">
      <c r="A25" s="491">
        <v>10</v>
      </c>
      <c r="B25" s="495" t="s">
        <v>6131</v>
      </c>
      <c r="C25" s="1071" t="s">
        <v>6132</v>
      </c>
      <c r="D25" s="1071" t="s">
        <v>2659</v>
      </c>
      <c r="E25" s="485" t="s">
        <v>6133</v>
      </c>
      <c r="F25" s="476">
        <v>14700</v>
      </c>
      <c r="G25" s="481" t="s">
        <v>2569</v>
      </c>
      <c r="H25" s="486">
        <v>43132</v>
      </c>
      <c r="I25" s="487" t="s">
        <v>6134</v>
      </c>
      <c r="J25" s="324" t="s">
        <v>6135</v>
      </c>
      <c r="K25" s="1102" t="s">
        <v>496</v>
      </c>
      <c r="L25" s="1102"/>
      <c r="M25" s="1102" t="s">
        <v>496</v>
      </c>
      <c r="N25" s="1102"/>
      <c r="O25" s="1104" t="s">
        <v>496</v>
      </c>
      <c r="P25" s="1104"/>
      <c r="Q25" s="1104"/>
      <c r="R25" s="1104"/>
      <c r="S25" s="1106"/>
    </row>
    <row r="26" spans="1:19" s="400" customFormat="1" ht="41.25" customHeight="1" x14ac:dyDescent="0.15">
      <c r="A26" s="491">
        <v>11</v>
      </c>
      <c r="B26" s="495" t="s">
        <v>6690</v>
      </c>
      <c r="C26" s="1071"/>
      <c r="D26" s="1071"/>
      <c r="E26" s="485" t="s">
        <v>6691</v>
      </c>
      <c r="F26" s="476">
        <v>2940</v>
      </c>
      <c r="G26" s="481" t="s">
        <v>2625</v>
      </c>
      <c r="H26" s="486">
        <v>43342</v>
      </c>
      <c r="I26" s="487" t="s">
        <v>6134</v>
      </c>
      <c r="J26" s="324" t="s">
        <v>6692</v>
      </c>
      <c r="K26" s="1103"/>
      <c r="L26" s="1103"/>
      <c r="M26" s="1103"/>
      <c r="N26" s="1103"/>
      <c r="O26" s="1105"/>
      <c r="P26" s="1105"/>
      <c r="Q26" s="1105"/>
      <c r="R26" s="1105"/>
      <c r="S26" s="1107"/>
    </row>
    <row r="27" spans="1:19" s="400" customFormat="1" ht="30" customHeight="1" x14ac:dyDescent="0.15">
      <c r="A27" s="491">
        <v>12</v>
      </c>
      <c r="B27" s="495" t="s">
        <v>6136</v>
      </c>
      <c r="C27" s="485" t="s">
        <v>6137</v>
      </c>
      <c r="D27" s="485" t="s">
        <v>4426</v>
      </c>
      <c r="E27" s="485" t="s">
        <v>6138</v>
      </c>
      <c r="F27" s="476">
        <v>21600</v>
      </c>
      <c r="G27" s="481" t="s">
        <v>2569</v>
      </c>
      <c r="H27" s="486">
        <v>43132</v>
      </c>
      <c r="I27" s="487" t="s">
        <v>6134</v>
      </c>
      <c r="J27" s="461" t="s">
        <v>6139</v>
      </c>
      <c r="K27" s="449" t="s">
        <v>496</v>
      </c>
      <c r="L27" s="450"/>
      <c r="M27" s="449" t="s">
        <v>496</v>
      </c>
      <c r="N27" s="450"/>
      <c r="O27" s="451" t="s">
        <v>496</v>
      </c>
      <c r="P27" s="451"/>
      <c r="Q27" s="451"/>
      <c r="R27" s="451"/>
      <c r="S27" s="447"/>
    </row>
    <row r="28" spans="1:19" s="400" customFormat="1" ht="30" customHeight="1" x14ac:dyDescent="0.15">
      <c r="A28" s="491">
        <v>13</v>
      </c>
      <c r="B28" s="495" t="s">
        <v>6140</v>
      </c>
      <c r="C28" s="485" t="s">
        <v>5521</v>
      </c>
      <c r="D28" s="485" t="s">
        <v>5251</v>
      </c>
      <c r="E28" s="485" t="s">
        <v>4392</v>
      </c>
      <c r="F28" s="476">
        <v>68500</v>
      </c>
      <c r="G28" s="481" t="s">
        <v>2569</v>
      </c>
      <c r="H28" s="486">
        <v>43132</v>
      </c>
      <c r="I28" s="487" t="s">
        <v>6141</v>
      </c>
      <c r="J28" s="461" t="s">
        <v>6142</v>
      </c>
      <c r="K28" s="449" t="s">
        <v>496</v>
      </c>
      <c r="L28" s="450"/>
      <c r="M28" s="449" t="s">
        <v>496</v>
      </c>
      <c r="N28" s="450"/>
      <c r="O28" s="451" t="s">
        <v>496</v>
      </c>
      <c r="P28" s="451"/>
      <c r="Q28" s="451"/>
      <c r="R28" s="451"/>
      <c r="S28" s="482"/>
    </row>
    <row r="29" spans="1:19" s="400" customFormat="1" ht="30" customHeight="1" x14ac:dyDescent="0.15">
      <c r="A29" s="1073">
        <v>14</v>
      </c>
      <c r="B29" s="1086" t="s">
        <v>6143</v>
      </c>
      <c r="C29" s="1071" t="s">
        <v>6144</v>
      </c>
      <c r="D29" s="485" t="s">
        <v>2557</v>
      </c>
      <c r="E29" s="1071" t="s">
        <v>6402</v>
      </c>
      <c r="F29" s="476">
        <v>3500</v>
      </c>
      <c r="G29" s="481" t="s">
        <v>2531</v>
      </c>
      <c r="H29" s="486">
        <v>43125</v>
      </c>
      <c r="I29" s="487" t="s">
        <v>6145</v>
      </c>
      <c r="J29" s="324" t="s">
        <v>6146</v>
      </c>
      <c r="K29" s="449" t="s">
        <v>496</v>
      </c>
      <c r="L29" s="450"/>
      <c r="M29" s="449" t="s">
        <v>496</v>
      </c>
      <c r="N29" s="450"/>
      <c r="O29" s="451"/>
      <c r="P29" s="451"/>
      <c r="Q29" s="451" t="s">
        <v>496</v>
      </c>
      <c r="R29" s="451"/>
      <c r="S29" s="482"/>
    </row>
    <row r="30" spans="1:19" s="400" customFormat="1" ht="30" customHeight="1" x14ac:dyDescent="0.15">
      <c r="A30" s="1073"/>
      <c r="B30" s="1086"/>
      <c r="C30" s="1071"/>
      <c r="D30" s="485" t="s">
        <v>5261</v>
      </c>
      <c r="E30" s="1071"/>
      <c r="F30" s="476">
        <v>5000</v>
      </c>
      <c r="G30" s="481" t="s">
        <v>2531</v>
      </c>
      <c r="H30" s="486">
        <v>43125</v>
      </c>
      <c r="I30" s="487" t="s">
        <v>6145</v>
      </c>
      <c r="J30" s="324" t="s">
        <v>6147</v>
      </c>
      <c r="K30" s="449" t="s">
        <v>496</v>
      </c>
      <c r="L30" s="450"/>
      <c r="M30" s="449" t="s">
        <v>496</v>
      </c>
      <c r="N30" s="450"/>
      <c r="O30" s="451" t="s">
        <v>496</v>
      </c>
      <c r="P30" s="451"/>
      <c r="Q30" s="451"/>
      <c r="R30" s="451"/>
      <c r="S30" s="447"/>
    </row>
    <row r="31" spans="1:19" s="400" customFormat="1" ht="40.5" customHeight="1" x14ac:dyDescent="0.15">
      <c r="A31" s="1073"/>
      <c r="B31" s="1086"/>
      <c r="C31" s="1071"/>
      <c r="D31" s="485" t="s">
        <v>3598</v>
      </c>
      <c r="E31" s="1071"/>
      <c r="F31" s="476">
        <v>5000</v>
      </c>
      <c r="G31" s="481" t="s">
        <v>2531</v>
      </c>
      <c r="H31" s="486">
        <v>43125</v>
      </c>
      <c r="I31" s="487" t="s">
        <v>6145</v>
      </c>
      <c r="J31" s="324" t="s">
        <v>6148</v>
      </c>
      <c r="K31" s="449" t="s">
        <v>496</v>
      </c>
      <c r="L31" s="450"/>
      <c r="M31" s="449" t="s">
        <v>496</v>
      </c>
      <c r="N31" s="450"/>
      <c r="O31" s="451"/>
      <c r="P31" s="451"/>
      <c r="Q31" s="451" t="s">
        <v>496</v>
      </c>
      <c r="R31" s="451"/>
      <c r="S31" s="447"/>
    </row>
    <row r="32" spans="1:19" s="400" customFormat="1" ht="39" x14ac:dyDescent="0.15">
      <c r="A32" s="1073">
        <v>15</v>
      </c>
      <c r="B32" s="495" t="s">
        <v>6693</v>
      </c>
      <c r="C32" s="485" t="s">
        <v>6144</v>
      </c>
      <c r="D32" s="485" t="s">
        <v>5261</v>
      </c>
      <c r="E32" s="1071" t="s">
        <v>6694</v>
      </c>
      <c r="F32" s="476">
        <f>5000*0.2</f>
        <v>1000</v>
      </c>
      <c r="G32" s="481" t="s">
        <v>2944</v>
      </c>
      <c r="H32" s="1072">
        <v>43328</v>
      </c>
      <c r="I32" s="487" t="s">
        <v>6682</v>
      </c>
      <c r="J32" s="324" t="s">
        <v>6695</v>
      </c>
      <c r="K32" s="449" t="s">
        <v>496</v>
      </c>
      <c r="L32" s="450"/>
      <c r="M32" s="449" t="s">
        <v>496</v>
      </c>
      <c r="N32" s="450"/>
      <c r="O32" s="451" t="s">
        <v>496</v>
      </c>
      <c r="P32" s="451"/>
      <c r="Q32" s="451"/>
      <c r="R32" s="451"/>
      <c r="S32" s="447"/>
    </row>
    <row r="33" spans="1:19" s="400" customFormat="1" ht="39" x14ac:dyDescent="0.15">
      <c r="A33" s="1073"/>
      <c r="B33" s="495" t="s">
        <v>6693</v>
      </c>
      <c r="C33" s="485" t="s">
        <v>6144</v>
      </c>
      <c r="D33" s="485" t="s">
        <v>3598</v>
      </c>
      <c r="E33" s="1071"/>
      <c r="F33" s="476">
        <f>5000*0.2</f>
        <v>1000</v>
      </c>
      <c r="G33" s="481" t="s">
        <v>2944</v>
      </c>
      <c r="H33" s="1072"/>
      <c r="I33" s="487" t="s">
        <v>6682</v>
      </c>
      <c r="J33" s="324" t="s">
        <v>6696</v>
      </c>
      <c r="K33" s="449" t="s">
        <v>496</v>
      </c>
      <c r="L33" s="450"/>
      <c r="M33" s="449" t="s">
        <v>496</v>
      </c>
      <c r="N33" s="450"/>
      <c r="O33" s="451" t="s">
        <v>496</v>
      </c>
      <c r="P33" s="451"/>
      <c r="Q33" s="451"/>
      <c r="R33" s="451"/>
      <c r="S33" s="447"/>
    </row>
    <row r="34" spans="1:19" s="400" customFormat="1" ht="21.75" customHeight="1" x14ac:dyDescent="0.15">
      <c r="A34" s="1073">
        <v>16</v>
      </c>
      <c r="B34" s="1086" t="s">
        <v>6149</v>
      </c>
      <c r="C34" s="1071" t="s">
        <v>6150</v>
      </c>
      <c r="D34" s="485" t="s">
        <v>2551</v>
      </c>
      <c r="E34" s="1071" t="s">
        <v>4395</v>
      </c>
      <c r="F34" s="476">
        <v>90</v>
      </c>
      <c r="G34" s="481" t="s">
        <v>2531</v>
      </c>
      <c r="H34" s="1072">
        <v>43109</v>
      </c>
      <c r="I34" s="487" t="s">
        <v>6151</v>
      </c>
      <c r="J34" s="324" t="s">
        <v>6152</v>
      </c>
      <c r="K34" s="449" t="s">
        <v>496</v>
      </c>
      <c r="L34" s="450"/>
      <c r="M34" s="449" t="s">
        <v>496</v>
      </c>
      <c r="N34" s="450"/>
      <c r="O34" s="451" t="s">
        <v>496</v>
      </c>
      <c r="P34" s="451"/>
      <c r="Q34" s="451"/>
      <c r="R34" s="451"/>
      <c r="S34" s="447"/>
    </row>
    <row r="35" spans="1:19" s="400" customFormat="1" ht="24" customHeight="1" x14ac:dyDescent="0.15">
      <c r="A35" s="1073"/>
      <c r="B35" s="1086"/>
      <c r="C35" s="1071"/>
      <c r="D35" s="485" t="s">
        <v>2554</v>
      </c>
      <c r="E35" s="1071"/>
      <c r="F35" s="476">
        <v>90</v>
      </c>
      <c r="G35" s="481" t="s">
        <v>2531</v>
      </c>
      <c r="H35" s="1072"/>
      <c r="I35" s="487" t="s">
        <v>6153</v>
      </c>
      <c r="J35" s="324" t="s">
        <v>6154</v>
      </c>
      <c r="K35" s="449" t="s">
        <v>496</v>
      </c>
      <c r="L35" s="450"/>
      <c r="M35" s="449" t="s">
        <v>496</v>
      </c>
      <c r="N35" s="450"/>
      <c r="O35" s="451"/>
      <c r="P35" s="451"/>
      <c r="Q35" s="451" t="s">
        <v>496</v>
      </c>
      <c r="R35" s="451"/>
      <c r="S35" s="447"/>
    </row>
    <row r="36" spans="1:19" s="400" customFormat="1" ht="17.25" customHeight="1" x14ac:dyDescent="0.15">
      <c r="A36" s="1073"/>
      <c r="B36" s="1086"/>
      <c r="C36" s="1071"/>
      <c r="D36" s="485" t="s">
        <v>2555</v>
      </c>
      <c r="E36" s="1071"/>
      <c r="F36" s="476">
        <v>70</v>
      </c>
      <c r="G36" s="481" t="s">
        <v>2531</v>
      </c>
      <c r="H36" s="1072"/>
      <c r="I36" s="487" t="s">
        <v>6155</v>
      </c>
      <c r="J36" s="324" t="s">
        <v>6156</v>
      </c>
      <c r="K36" s="449" t="s">
        <v>496</v>
      </c>
      <c r="L36" s="450"/>
      <c r="M36" s="449" t="s">
        <v>496</v>
      </c>
      <c r="N36" s="450"/>
      <c r="O36" s="451" t="s">
        <v>496</v>
      </c>
      <c r="P36" s="451"/>
      <c r="Q36" s="451"/>
      <c r="R36" s="451"/>
      <c r="S36" s="447"/>
    </row>
    <row r="37" spans="1:19" s="400" customFormat="1" ht="17.25" customHeight="1" x14ac:dyDescent="0.15">
      <c r="A37" s="1073"/>
      <c r="B37" s="1086"/>
      <c r="C37" s="1071"/>
      <c r="D37" s="485" t="s">
        <v>4400</v>
      </c>
      <c r="E37" s="1071"/>
      <c r="F37" s="476">
        <v>45</v>
      </c>
      <c r="G37" s="481" t="s">
        <v>2531</v>
      </c>
      <c r="H37" s="1072"/>
      <c r="I37" s="487" t="s">
        <v>6155</v>
      </c>
      <c r="J37" s="324" t="s">
        <v>6157</v>
      </c>
      <c r="K37" s="449" t="s">
        <v>496</v>
      </c>
      <c r="L37" s="450"/>
      <c r="M37" s="449" t="s">
        <v>496</v>
      </c>
      <c r="N37" s="450"/>
      <c r="O37" s="451" t="s">
        <v>496</v>
      </c>
      <c r="P37" s="451"/>
      <c r="Q37" s="451"/>
      <c r="R37" s="451"/>
      <c r="S37" s="447"/>
    </row>
    <row r="38" spans="1:19" s="400" customFormat="1" ht="33" customHeight="1" x14ac:dyDescent="0.15">
      <c r="A38" s="1073">
        <v>17</v>
      </c>
      <c r="B38" s="1086" t="s">
        <v>6158</v>
      </c>
      <c r="C38" s="1071" t="s">
        <v>6159</v>
      </c>
      <c r="D38" s="485" t="s">
        <v>5281</v>
      </c>
      <c r="E38" s="1071" t="s">
        <v>6160</v>
      </c>
      <c r="F38" s="476">
        <v>1000</v>
      </c>
      <c r="G38" s="481" t="s">
        <v>2531</v>
      </c>
      <c r="H38" s="1072">
        <v>43122</v>
      </c>
      <c r="I38" s="487" t="s">
        <v>6161</v>
      </c>
      <c r="J38" s="324" t="s">
        <v>6162</v>
      </c>
      <c r="K38" s="449" t="s">
        <v>496</v>
      </c>
      <c r="L38" s="450"/>
      <c r="M38" s="449" t="s">
        <v>496</v>
      </c>
      <c r="N38" s="450"/>
      <c r="O38" s="451"/>
      <c r="P38" s="451"/>
      <c r="Q38" s="451" t="s">
        <v>496</v>
      </c>
      <c r="R38" s="451"/>
      <c r="S38" s="447"/>
    </row>
    <row r="39" spans="1:19" s="400" customFormat="1" ht="45.75" customHeight="1" x14ac:dyDescent="0.15">
      <c r="A39" s="1073"/>
      <c r="B39" s="1086"/>
      <c r="C39" s="1071"/>
      <c r="D39" s="485" t="s">
        <v>5285</v>
      </c>
      <c r="E39" s="1071"/>
      <c r="F39" s="476">
        <v>1500</v>
      </c>
      <c r="G39" s="481" t="s">
        <v>2531</v>
      </c>
      <c r="H39" s="1072"/>
      <c r="I39" s="487" t="s">
        <v>6161</v>
      </c>
      <c r="J39" s="324" t="s">
        <v>6163</v>
      </c>
      <c r="K39" s="449" t="s">
        <v>496</v>
      </c>
      <c r="L39" s="450"/>
      <c r="M39" s="449" t="s">
        <v>496</v>
      </c>
      <c r="N39" s="450"/>
      <c r="O39" s="451"/>
      <c r="P39" s="451"/>
      <c r="Q39" s="451" t="s">
        <v>496</v>
      </c>
      <c r="R39" s="451"/>
      <c r="S39" s="447"/>
    </row>
    <row r="40" spans="1:19" s="400" customFormat="1" ht="49.5" customHeight="1" x14ac:dyDescent="0.15">
      <c r="A40" s="1073"/>
      <c r="B40" s="1086"/>
      <c r="C40" s="1071"/>
      <c r="D40" s="485" t="s">
        <v>5610</v>
      </c>
      <c r="E40" s="1071"/>
      <c r="F40" s="476">
        <v>2000</v>
      </c>
      <c r="G40" s="481" t="s">
        <v>2531</v>
      </c>
      <c r="H40" s="1072"/>
      <c r="I40" s="487" t="s">
        <v>6161</v>
      </c>
      <c r="J40" s="324" t="s">
        <v>6164</v>
      </c>
      <c r="K40" s="449" t="s">
        <v>496</v>
      </c>
      <c r="L40" s="450"/>
      <c r="M40" s="449" t="s">
        <v>496</v>
      </c>
      <c r="N40" s="450"/>
      <c r="O40" s="451"/>
      <c r="P40" s="451"/>
      <c r="Q40" s="451"/>
      <c r="R40" s="451" t="s">
        <v>496</v>
      </c>
      <c r="S40" s="447"/>
    </row>
    <row r="41" spans="1:19" s="400" customFormat="1" ht="53.25" customHeight="1" x14ac:dyDescent="0.15">
      <c r="A41" s="491">
        <v>18</v>
      </c>
      <c r="B41" s="495" t="s">
        <v>6697</v>
      </c>
      <c r="C41" s="485" t="s">
        <v>6159</v>
      </c>
      <c r="D41" s="485" t="s">
        <v>5285</v>
      </c>
      <c r="E41" s="1071" t="s">
        <v>6698</v>
      </c>
      <c r="F41" s="476">
        <f>1500*20%</f>
        <v>300</v>
      </c>
      <c r="G41" s="481" t="s">
        <v>2612</v>
      </c>
      <c r="H41" s="1072">
        <v>43292</v>
      </c>
      <c r="I41" s="487" t="s">
        <v>6684</v>
      </c>
      <c r="J41" s="324" t="s">
        <v>6699</v>
      </c>
      <c r="K41" s="449" t="s">
        <v>496</v>
      </c>
      <c r="L41" s="450"/>
      <c r="M41" s="449" t="s">
        <v>496</v>
      </c>
      <c r="N41" s="450"/>
      <c r="O41" s="451"/>
      <c r="P41" s="451"/>
      <c r="Q41" s="451" t="s">
        <v>496</v>
      </c>
      <c r="R41" s="451"/>
      <c r="S41" s="482"/>
    </row>
    <row r="42" spans="1:19" s="400" customFormat="1" ht="44.25" customHeight="1" x14ac:dyDescent="0.15">
      <c r="A42" s="491">
        <v>19</v>
      </c>
      <c r="B42" s="495" t="s">
        <v>6697</v>
      </c>
      <c r="C42" s="485" t="s">
        <v>6159</v>
      </c>
      <c r="D42" s="485" t="s">
        <v>5610</v>
      </c>
      <c r="E42" s="1071"/>
      <c r="F42" s="476">
        <f>2000*0.2</f>
        <v>400</v>
      </c>
      <c r="G42" s="481" t="s">
        <v>2612</v>
      </c>
      <c r="H42" s="1072"/>
      <c r="I42" s="487" t="s">
        <v>6684</v>
      </c>
      <c r="J42" s="324" t="s">
        <v>6700</v>
      </c>
      <c r="K42" s="449" t="s">
        <v>496</v>
      </c>
      <c r="L42" s="450"/>
      <c r="M42" s="449" t="s">
        <v>496</v>
      </c>
      <c r="N42" s="450"/>
      <c r="O42" s="451"/>
      <c r="P42" s="451"/>
      <c r="Q42" s="451" t="s">
        <v>496</v>
      </c>
      <c r="R42" s="451"/>
      <c r="S42" s="447"/>
    </row>
    <row r="43" spans="1:19" s="400" customFormat="1" ht="33" customHeight="1" x14ac:dyDescent="0.15">
      <c r="A43" s="491">
        <v>20</v>
      </c>
      <c r="B43" s="495" t="s">
        <v>6165</v>
      </c>
      <c r="C43" s="485" t="s">
        <v>6166</v>
      </c>
      <c r="D43" s="485" t="s">
        <v>4722</v>
      </c>
      <c r="E43" s="485" t="s">
        <v>6167</v>
      </c>
      <c r="F43" s="476">
        <v>527.1</v>
      </c>
      <c r="G43" s="481" t="s">
        <v>2531</v>
      </c>
      <c r="H43" s="486">
        <v>43115</v>
      </c>
      <c r="I43" s="487" t="s">
        <v>6168</v>
      </c>
      <c r="J43" s="324" t="s">
        <v>6169</v>
      </c>
      <c r="K43" s="449" t="s">
        <v>496</v>
      </c>
      <c r="L43" s="450"/>
      <c r="M43" s="449" t="s">
        <v>496</v>
      </c>
      <c r="N43" s="450"/>
      <c r="O43" s="451" t="s">
        <v>496</v>
      </c>
      <c r="P43" s="451"/>
      <c r="Q43" s="451"/>
      <c r="R43" s="451"/>
      <c r="S43" s="447"/>
    </row>
    <row r="44" spans="1:19" s="400" customFormat="1" ht="43.5" customHeight="1" x14ac:dyDescent="0.15">
      <c r="A44" s="491">
        <v>21</v>
      </c>
      <c r="B44" s="495" t="s">
        <v>6170</v>
      </c>
      <c r="C44" s="485" t="s">
        <v>6171</v>
      </c>
      <c r="D44" s="485" t="s">
        <v>2805</v>
      </c>
      <c r="E44" s="485" t="s">
        <v>6172</v>
      </c>
      <c r="F44" s="476">
        <v>630</v>
      </c>
      <c r="G44" s="481" t="s">
        <v>2531</v>
      </c>
      <c r="H44" s="486">
        <v>43112</v>
      </c>
      <c r="I44" s="487" t="s">
        <v>6173</v>
      </c>
      <c r="J44" s="324" t="s">
        <v>6174</v>
      </c>
      <c r="K44" s="449" t="s">
        <v>496</v>
      </c>
      <c r="L44" s="450"/>
      <c r="M44" s="449" t="s">
        <v>496</v>
      </c>
      <c r="N44" s="450"/>
      <c r="O44" s="451"/>
      <c r="P44" s="451"/>
      <c r="Q44" s="451"/>
      <c r="R44" s="451" t="s">
        <v>496</v>
      </c>
      <c r="S44" s="447"/>
    </row>
    <row r="45" spans="1:19" s="400" customFormat="1" ht="45" customHeight="1" x14ac:dyDescent="0.15">
      <c r="A45" s="491">
        <v>22</v>
      </c>
      <c r="B45" s="495" t="s">
        <v>6175</v>
      </c>
      <c r="C45" s="485" t="s">
        <v>6176</v>
      </c>
      <c r="D45" s="485" t="s">
        <v>2682</v>
      </c>
      <c r="E45" s="485" t="s">
        <v>6177</v>
      </c>
      <c r="F45" s="476">
        <v>384</v>
      </c>
      <c r="G45" s="481" t="s">
        <v>2531</v>
      </c>
      <c r="H45" s="486">
        <v>43112</v>
      </c>
      <c r="I45" s="487" t="s">
        <v>6178</v>
      </c>
      <c r="J45" s="324" t="s">
        <v>6179</v>
      </c>
      <c r="K45" s="449" t="s">
        <v>496</v>
      </c>
      <c r="L45" s="450"/>
      <c r="M45" s="449" t="s">
        <v>496</v>
      </c>
      <c r="N45" s="450"/>
      <c r="O45" s="451" t="s">
        <v>496</v>
      </c>
      <c r="P45" s="451"/>
      <c r="Q45" s="451"/>
      <c r="R45" s="451"/>
      <c r="S45" s="447"/>
    </row>
    <row r="46" spans="1:19" s="400" customFormat="1" ht="47.25" customHeight="1" x14ac:dyDescent="0.15">
      <c r="A46" s="491">
        <v>23</v>
      </c>
      <c r="B46" s="495" t="s">
        <v>6180</v>
      </c>
      <c r="C46" s="485" t="s">
        <v>6181</v>
      </c>
      <c r="D46" s="485" t="s">
        <v>6182</v>
      </c>
      <c r="E46" s="485" t="s">
        <v>6183</v>
      </c>
      <c r="F46" s="476">
        <v>15433</v>
      </c>
      <c r="G46" s="481" t="s">
        <v>2569</v>
      </c>
      <c r="H46" s="486">
        <v>43132</v>
      </c>
      <c r="I46" s="487" t="s">
        <v>6184</v>
      </c>
      <c r="J46" s="324" t="s">
        <v>6185</v>
      </c>
      <c r="K46" s="449" t="s">
        <v>496</v>
      </c>
      <c r="L46" s="450"/>
      <c r="M46" s="449" t="s">
        <v>496</v>
      </c>
      <c r="N46" s="450"/>
      <c r="O46" s="451" t="s">
        <v>496</v>
      </c>
      <c r="P46" s="451"/>
      <c r="Q46" s="451"/>
      <c r="R46" s="451"/>
      <c r="S46" s="482"/>
    </row>
    <row r="47" spans="1:19" s="400" customFormat="1" ht="53.25" customHeight="1" x14ac:dyDescent="0.15">
      <c r="A47" s="491">
        <v>24</v>
      </c>
      <c r="B47" s="495" t="s">
        <v>6186</v>
      </c>
      <c r="C47" s="485" t="s">
        <v>6187</v>
      </c>
      <c r="D47" s="485" t="s">
        <v>6188</v>
      </c>
      <c r="E47" s="485" t="s">
        <v>6189</v>
      </c>
      <c r="F47" s="476">
        <v>1911.6</v>
      </c>
      <c r="G47" s="481" t="s">
        <v>2569</v>
      </c>
      <c r="H47" s="486">
        <v>43132</v>
      </c>
      <c r="I47" s="487" t="s">
        <v>6190</v>
      </c>
      <c r="J47" s="324" t="s">
        <v>6191</v>
      </c>
      <c r="K47" s="449" t="s">
        <v>496</v>
      </c>
      <c r="L47" s="450"/>
      <c r="M47" s="449" t="s">
        <v>496</v>
      </c>
      <c r="N47" s="450"/>
      <c r="O47" s="451" t="s">
        <v>496</v>
      </c>
      <c r="P47" s="451"/>
      <c r="Q47" s="451"/>
      <c r="R47" s="451"/>
      <c r="S47" s="482"/>
    </row>
    <row r="48" spans="1:19" s="400" customFormat="1" ht="42" customHeight="1" x14ac:dyDescent="0.15">
      <c r="A48" s="491">
        <v>25</v>
      </c>
      <c r="B48" s="495" t="s">
        <v>6192</v>
      </c>
      <c r="C48" s="485" t="s">
        <v>6193</v>
      </c>
      <c r="D48" s="485" t="s">
        <v>2706</v>
      </c>
      <c r="E48" s="485" t="s">
        <v>6194</v>
      </c>
      <c r="F48" s="476">
        <v>8000</v>
      </c>
      <c r="G48" s="481" t="s">
        <v>2531</v>
      </c>
      <c r="H48" s="486">
        <v>43131</v>
      </c>
      <c r="I48" s="487" t="s">
        <v>6195</v>
      </c>
      <c r="J48" s="324" t="s">
        <v>6196</v>
      </c>
      <c r="K48" s="449" t="s">
        <v>496</v>
      </c>
      <c r="L48" s="450"/>
      <c r="M48" s="449" t="s">
        <v>496</v>
      </c>
      <c r="N48" s="450"/>
      <c r="O48" s="451" t="s">
        <v>496</v>
      </c>
      <c r="P48" s="451"/>
      <c r="Q48" s="451"/>
      <c r="R48" s="451"/>
      <c r="S48" s="482"/>
    </row>
    <row r="49" spans="1:19" s="400" customFormat="1" ht="31.5" customHeight="1" x14ac:dyDescent="0.15">
      <c r="A49" s="1073">
        <v>26</v>
      </c>
      <c r="B49" s="1086" t="s">
        <v>6197</v>
      </c>
      <c r="C49" s="1071" t="s">
        <v>6198</v>
      </c>
      <c r="D49" s="485" t="s">
        <v>3298</v>
      </c>
      <c r="E49" s="1071" t="s">
        <v>6199</v>
      </c>
      <c r="F49" s="476">
        <v>11400</v>
      </c>
      <c r="G49" s="481" t="s">
        <v>2703</v>
      </c>
      <c r="H49" s="1072">
        <v>43182</v>
      </c>
      <c r="I49" s="487" t="s">
        <v>6200</v>
      </c>
      <c r="J49" s="324" t="s">
        <v>6201</v>
      </c>
      <c r="K49" s="449" t="s">
        <v>496</v>
      </c>
      <c r="L49" s="450"/>
      <c r="M49" s="449" t="s">
        <v>496</v>
      </c>
      <c r="N49" s="450"/>
      <c r="O49" s="451" t="s">
        <v>496</v>
      </c>
      <c r="P49" s="451"/>
      <c r="Q49" s="451"/>
      <c r="R49" s="451"/>
      <c r="S49" s="447"/>
    </row>
    <row r="50" spans="1:19" s="400" customFormat="1" ht="32.25" customHeight="1" x14ac:dyDescent="0.15">
      <c r="A50" s="1073"/>
      <c r="B50" s="1086"/>
      <c r="C50" s="1071"/>
      <c r="D50" s="485" t="s">
        <v>5349</v>
      </c>
      <c r="E50" s="1071"/>
      <c r="F50" s="476">
        <v>26400</v>
      </c>
      <c r="G50" s="481" t="s">
        <v>2703</v>
      </c>
      <c r="H50" s="1072"/>
      <c r="I50" s="487" t="s">
        <v>6200</v>
      </c>
      <c r="J50" s="324" t="s">
        <v>6202</v>
      </c>
      <c r="K50" s="449" t="s">
        <v>496</v>
      </c>
      <c r="L50" s="450"/>
      <c r="M50" s="449" t="s">
        <v>496</v>
      </c>
      <c r="N50" s="450"/>
      <c r="O50" s="451" t="s">
        <v>496</v>
      </c>
      <c r="P50" s="451"/>
      <c r="Q50" s="451"/>
      <c r="R50" s="451"/>
      <c r="S50" s="447"/>
    </row>
    <row r="51" spans="1:19" s="400" customFormat="1" ht="32.25" customHeight="1" x14ac:dyDescent="0.15">
      <c r="A51" s="1073">
        <v>27</v>
      </c>
      <c r="B51" s="1086" t="s">
        <v>6203</v>
      </c>
      <c r="C51" s="1071" t="s">
        <v>5532</v>
      </c>
      <c r="D51" s="485" t="s">
        <v>2706</v>
      </c>
      <c r="E51" s="1071" t="s">
        <v>5941</v>
      </c>
      <c r="F51" s="476">
        <v>8604</v>
      </c>
      <c r="G51" s="481" t="s">
        <v>2531</v>
      </c>
      <c r="H51" s="1072">
        <v>43130</v>
      </c>
      <c r="I51" s="487" t="s">
        <v>5909</v>
      </c>
      <c r="J51" s="324" t="s">
        <v>6204</v>
      </c>
      <c r="K51" s="449" t="s">
        <v>496</v>
      </c>
      <c r="L51" s="450"/>
      <c r="M51" s="449" t="s">
        <v>496</v>
      </c>
      <c r="N51" s="450"/>
      <c r="O51" s="451"/>
      <c r="P51" s="451"/>
      <c r="Q51" s="451" t="s">
        <v>496</v>
      </c>
      <c r="R51" s="451"/>
      <c r="S51" s="447"/>
    </row>
    <row r="52" spans="1:19" s="400" customFormat="1" ht="31.5" customHeight="1" x14ac:dyDescent="0.15">
      <c r="A52" s="1073"/>
      <c r="B52" s="1086"/>
      <c r="C52" s="1071"/>
      <c r="D52" s="485" t="s">
        <v>2709</v>
      </c>
      <c r="E52" s="1071"/>
      <c r="F52" s="476">
        <v>3993</v>
      </c>
      <c r="G52" s="481" t="s">
        <v>2531</v>
      </c>
      <c r="H52" s="1072"/>
      <c r="I52" s="487" t="s">
        <v>5909</v>
      </c>
      <c r="J52" s="324" t="s">
        <v>6205</v>
      </c>
      <c r="K52" s="449" t="s">
        <v>496</v>
      </c>
      <c r="L52" s="450"/>
      <c r="M52" s="449" t="s">
        <v>496</v>
      </c>
      <c r="N52" s="450"/>
      <c r="O52" s="451"/>
      <c r="P52" s="451"/>
      <c r="Q52" s="451" t="s">
        <v>496</v>
      </c>
      <c r="R52" s="451"/>
      <c r="S52" s="447"/>
    </row>
    <row r="53" spans="1:19" s="400" customFormat="1" ht="31.5" customHeight="1" x14ac:dyDescent="0.15">
      <c r="A53" s="491">
        <v>28</v>
      </c>
      <c r="B53" s="495" t="s">
        <v>6206</v>
      </c>
      <c r="C53" s="485" t="s">
        <v>6207</v>
      </c>
      <c r="D53" s="485" t="s">
        <v>3801</v>
      </c>
      <c r="E53" s="485" t="s">
        <v>6208</v>
      </c>
      <c r="F53" s="476">
        <v>13037.2</v>
      </c>
      <c r="G53" s="481" t="s">
        <v>2569</v>
      </c>
      <c r="H53" s="486">
        <v>43133</v>
      </c>
      <c r="I53" s="487" t="s">
        <v>6209</v>
      </c>
      <c r="J53" s="324" t="s">
        <v>6210</v>
      </c>
      <c r="K53" s="449" t="s">
        <v>496</v>
      </c>
      <c r="L53" s="450"/>
      <c r="M53" s="449" t="s">
        <v>496</v>
      </c>
      <c r="N53" s="450"/>
      <c r="O53" s="451" t="s">
        <v>496</v>
      </c>
      <c r="P53" s="451"/>
      <c r="Q53" s="451"/>
      <c r="R53" s="451"/>
      <c r="S53" s="447"/>
    </row>
    <row r="54" spans="1:19" s="400" customFormat="1" ht="33" customHeight="1" x14ac:dyDescent="0.15">
      <c r="A54" s="491">
        <v>29</v>
      </c>
      <c r="B54" s="495" t="s">
        <v>6211</v>
      </c>
      <c r="C54" s="485" t="s">
        <v>6212</v>
      </c>
      <c r="D54" s="485" t="s">
        <v>3807</v>
      </c>
      <c r="E54" s="485" t="s">
        <v>5725</v>
      </c>
      <c r="F54" s="476">
        <v>69000</v>
      </c>
      <c r="G54" s="481" t="s">
        <v>2569</v>
      </c>
      <c r="H54" s="486" t="s">
        <v>6213</v>
      </c>
      <c r="I54" s="487" t="s">
        <v>6214</v>
      </c>
      <c r="J54" s="324" t="s">
        <v>6215</v>
      </c>
      <c r="K54" s="449" t="s">
        <v>496</v>
      </c>
      <c r="L54" s="450"/>
      <c r="M54" s="449" t="s">
        <v>496</v>
      </c>
      <c r="N54" s="450"/>
      <c r="O54" s="451" t="s">
        <v>496</v>
      </c>
      <c r="P54" s="451"/>
      <c r="Q54" s="451"/>
      <c r="R54" s="451"/>
      <c r="S54" s="447"/>
    </row>
    <row r="55" spans="1:19" s="400" customFormat="1" ht="40.5" customHeight="1" x14ac:dyDescent="0.15">
      <c r="A55" s="1073">
        <v>30</v>
      </c>
      <c r="B55" s="1086" t="s">
        <v>6216</v>
      </c>
      <c r="C55" s="1071" t="s">
        <v>5531</v>
      </c>
      <c r="D55" s="485" t="s">
        <v>2709</v>
      </c>
      <c r="E55" s="1071" t="s">
        <v>5306</v>
      </c>
      <c r="F55" s="476">
        <v>6446.88</v>
      </c>
      <c r="G55" s="481" t="s">
        <v>2569</v>
      </c>
      <c r="H55" s="1072">
        <v>43154</v>
      </c>
      <c r="I55" s="487" t="s">
        <v>6217</v>
      </c>
      <c r="J55" s="324" t="s">
        <v>6218</v>
      </c>
      <c r="K55" s="449" t="s">
        <v>496</v>
      </c>
      <c r="L55" s="450"/>
      <c r="M55" s="449" t="s">
        <v>496</v>
      </c>
      <c r="N55" s="450"/>
      <c r="O55" s="451"/>
      <c r="P55" s="451"/>
      <c r="Q55" s="451" t="s">
        <v>496</v>
      </c>
      <c r="R55" s="451"/>
      <c r="S55" s="447"/>
    </row>
    <row r="56" spans="1:19" s="400" customFormat="1" ht="33" customHeight="1" x14ac:dyDescent="0.15">
      <c r="A56" s="1073"/>
      <c r="B56" s="1086"/>
      <c r="C56" s="1071"/>
      <c r="D56" s="485" t="s">
        <v>2706</v>
      </c>
      <c r="E56" s="1071"/>
      <c r="F56" s="476">
        <v>1352.6</v>
      </c>
      <c r="G56" s="481" t="s">
        <v>2569</v>
      </c>
      <c r="H56" s="1072"/>
      <c r="I56" s="487" t="s">
        <v>6217</v>
      </c>
      <c r="J56" s="324" t="s">
        <v>6219</v>
      </c>
      <c r="K56" s="449" t="s">
        <v>496</v>
      </c>
      <c r="L56" s="450"/>
      <c r="M56" s="449" t="s">
        <v>496</v>
      </c>
      <c r="N56" s="450"/>
      <c r="O56" s="451"/>
      <c r="P56" s="451"/>
      <c r="Q56" s="451" t="s">
        <v>496</v>
      </c>
      <c r="R56" s="451"/>
      <c r="S56" s="447"/>
    </row>
    <row r="57" spans="1:19" s="400" customFormat="1" ht="47.25" customHeight="1" x14ac:dyDescent="0.15">
      <c r="A57" s="1073">
        <v>31</v>
      </c>
      <c r="B57" s="1086" t="s">
        <v>6220</v>
      </c>
      <c r="C57" s="1071" t="s">
        <v>5543</v>
      </c>
      <c r="D57" s="485" t="s">
        <v>2727</v>
      </c>
      <c r="E57" s="1071" t="s">
        <v>5342</v>
      </c>
      <c r="F57" s="476">
        <v>10935</v>
      </c>
      <c r="G57" s="481" t="s">
        <v>2569</v>
      </c>
      <c r="H57" s="486">
        <v>43153</v>
      </c>
      <c r="I57" s="487" t="s">
        <v>6200</v>
      </c>
      <c r="J57" s="324" t="s">
        <v>6221</v>
      </c>
      <c r="K57" s="449" t="s">
        <v>496</v>
      </c>
      <c r="L57" s="450"/>
      <c r="M57" s="449" t="s">
        <v>496</v>
      </c>
      <c r="N57" s="450"/>
      <c r="O57" s="451" t="s">
        <v>496</v>
      </c>
      <c r="P57" s="451"/>
      <c r="Q57" s="451"/>
      <c r="R57" s="451"/>
      <c r="S57" s="482"/>
    </row>
    <row r="58" spans="1:19" s="400" customFormat="1" ht="63.75" customHeight="1" x14ac:dyDescent="0.15">
      <c r="A58" s="1073"/>
      <c r="B58" s="1086"/>
      <c r="C58" s="1071"/>
      <c r="D58" s="485" t="s">
        <v>4722</v>
      </c>
      <c r="E58" s="1071"/>
      <c r="F58" s="476">
        <v>11456</v>
      </c>
      <c r="G58" s="481" t="s">
        <v>2569</v>
      </c>
      <c r="H58" s="486">
        <v>43153</v>
      </c>
      <c r="I58" s="487" t="s">
        <v>6222</v>
      </c>
      <c r="J58" s="324" t="s">
        <v>6223</v>
      </c>
      <c r="K58" s="449" t="s">
        <v>496</v>
      </c>
      <c r="L58" s="450"/>
      <c r="M58" s="449" t="s">
        <v>496</v>
      </c>
      <c r="N58" s="450"/>
      <c r="O58" s="451" t="s">
        <v>496</v>
      </c>
      <c r="P58" s="451"/>
      <c r="Q58" s="451"/>
      <c r="R58" s="451"/>
      <c r="S58" s="482"/>
    </row>
    <row r="59" spans="1:19" s="400" customFormat="1" ht="52.5" customHeight="1" x14ac:dyDescent="0.15">
      <c r="A59" s="1073">
        <v>32</v>
      </c>
      <c r="B59" s="1086" t="s">
        <v>6224</v>
      </c>
      <c r="C59" s="1071" t="s">
        <v>6225</v>
      </c>
      <c r="D59" s="485" t="s">
        <v>2551</v>
      </c>
      <c r="E59" s="1071" t="s">
        <v>2737</v>
      </c>
      <c r="F59" s="476">
        <v>169.5</v>
      </c>
      <c r="G59" s="481" t="s">
        <v>2531</v>
      </c>
      <c r="H59" s="1072">
        <v>43122</v>
      </c>
      <c r="I59" s="1100" t="s">
        <v>6226</v>
      </c>
      <c r="J59" s="324" t="s">
        <v>6227</v>
      </c>
      <c r="K59" s="449" t="s">
        <v>496</v>
      </c>
      <c r="L59" s="450"/>
      <c r="M59" s="449" t="s">
        <v>496</v>
      </c>
      <c r="N59" s="450"/>
      <c r="O59" s="451"/>
      <c r="P59" s="451"/>
      <c r="Q59" s="451" t="s">
        <v>496</v>
      </c>
      <c r="R59" s="451"/>
      <c r="S59" s="447"/>
    </row>
    <row r="60" spans="1:19" s="400" customFormat="1" ht="33" customHeight="1" x14ac:dyDescent="0.15">
      <c r="A60" s="1073"/>
      <c r="B60" s="1086"/>
      <c r="C60" s="1071"/>
      <c r="D60" s="485" t="s">
        <v>2554</v>
      </c>
      <c r="E60" s="1071"/>
      <c r="F60" s="476">
        <v>169.5</v>
      </c>
      <c r="G60" s="481" t="s">
        <v>2531</v>
      </c>
      <c r="H60" s="1072"/>
      <c r="I60" s="1100"/>
      <c r="J60" s="324" t="s">
        <v>6228</v>
      </c>
      <c r="K60" s="449" t="s">
        <v>496</v>
      </c>
      <c r="L60" s="450"/>
      <c r="M60" s="449" t="s">
        <v>496</v>
      </c>
      <c r="N60" s="450"/>
      <c r="O60" s="451" t="s">
        <v>496</v>
      </c>
      <c r="P60" s="451"/>
      <c r="Q60" s="451"/>
      <c r="R60" s="451"/>
      <c r="S60" s="447"/>
    </row>
    <row r="61" spans="1:19" s="400" customFormat="1" ht="33" customHeight="1" x14ac:dyDescent="0.15">
      <c r="A61" s="491">
        <v>33</v>
      </c>
      <c r="B61" s="495" t="s">
        <v>6229</v>
      </c>
      <c r="C61" s="485" t="s">
        <v>6230</v>
      </c>
      <c r="D61" s="485" t="s">
        <v>2720</v>
      </c>
      <c r="E61" s="485" t="s">
        <v>6231</v>
      </c>
      <c r="F61" s="476">
        <v>6655.2</v>
      </c>
      <c r="G61" s="481" t="s">
        <v>2703</v>
      </c>
      <c r="H61" s="486">
        <v>43182</v>
      </c>
      <c r="I61" s="487" t="s">
        <v>6232</v>
      </c>
      <c r="J61" s="324" t="s">
        <v>6233</v>
      </c>
      <c r="K61" s="449" t="s">
        <v>496</v>
      </c>
      <c r="L61" s="450"/>
      <c r="M61" s="449" t="s">
        <v>496</v>
      </c>
      <c r="N61" s="450"/>
      <c r="O61" s="451"/>
      <c r="P61" s="451"/>
      <c r="Q61" s="451" t="s">
        <v>496</v>
      </c>
      <c r="R61" s="451"/>
      <c r="S61" s="482" t="s">
        <v>7388</v>
      </c>
    </row>
    <row r="62" spans="1:19" s="400" customFormat="1" ht="33" customHeight="1" x14ac:dyDescent="0.15">
      <c r="A62" s="491">
        <v>34</v>
      </c>
      <c r="B62" s="495" t="s">
        <v>6234</v>
      </c>
      <c r="C62" s="485" t="s">
        <v>6235</v>
      </c>
      <c r="D62" s="485" t="s">
        <v>2922</v>
      </c>
      <c r="E62" s="485" t="s">
        <v>6236</v>
      </c>
      <c r="F62" s="476">
        <v>2040</v>
      </c>
      <c r="G62" s="481" t="s">
        <v>2569</v>
      </c>
      <c r="H62" s="486">
        <v>43158</v>
      </c>
      <c r="I62" s="487" t="s">
        <v>6237</v>
      </c>
      <c r="J62" s="324" t="s">
        <v>6238</v>
      </c>
      <c r="K62" s="449" t="s">
        <v>496</v>
      </c>
      <c r="L62" s="450"/>
      <c r="M62" s="449" t="s">
        <v>496</v>
      </c>
      <c r="N62" s="450"/>
      <c r="O62" s="451" t="s">
        <v>496</v>
      </c>
      <c r="P62" s="451"/>
      <c r="Q62" s="451"/>
      <c r="R62" s="451"/>
      <c r="S62" s="482"/>
    </row>
    <row r="63" spans="1:19" s="400" customFormat="1" ht="33" customHeight="1" x14ac:dyDescent="0.15">
      <c r="A63" s="491">
        <v>35</v>
      </c>
      <c r="B63" s="495" t="s">
        <v>6239</v>
      </c>
      <c r="C63" s="485" t="s">
        <v>6240</v>
      </c>
      <c r="D63" s="485" t="s">
        <v>6188</v>
      </c>
      <c r="E63" s="485" t="s">
        <v>6241</v>
      </c>
      <c r="F63" s="476">
        <v>3752.4</v>
      </c>
      <c r="G63" s="481" t="s">
        <v>2703</v>
      </c>
      <c r="H63" s="486">
        <v>43176</v>
      </c>
      <c r="I63" s="487" t="s">
        <v>6242</v>
      </c>
      <c r="J63" s="324" t="s">
        <v>6243</v>
      </c>
      <c r="K63" s="449" t="s">
        <v>496</v>
      </c>
      <c r="L63" s="450"/>
      <c r="M63" s="449" t="s">
        <v>496</v>
      </c>
      <c r="N63" s="450"/>
      <c r="O63" s="451" t="s">
        <v>496</v>
      </c>
      <c r="P63" s="451"/>
      <c r="Q63" s="451"/>
      <c r="R63" s="451"/>
      <c r="S63" s="482"/>
    </row>
    <row r="64" spans="1:19" s="400" customFormat="1" ht="33" customHeight="1" x14ac:dyDescent="0.15">
      <c r="A64" s="491">
        <v>36</v>
      </c>
      <c r="B64" s="495" t="s">
        <v>6244</v>
      </c>
      <c r="C64" s="485" t="s">
        <v>5544</v>
      </c>
      <c r="D64" s="485" t="s">
        <v>6245</v>
      </c>
      <c r="E64" s="485" t="s">
        <v>6246</v>
      </c>
      <c r="F64" s="476">
        <v>1200</v>
      </c>
      <c r="G64" s="481" t="s">
        <v>2703</v>
      </c>
      <c r="H64" s="486">
        <v>43172</v>
      </c>
      <c r="I64" s="487" t="s">
        <v>6247</v>
      </c>
      <c r="J64" s="324" t="s">
        <v>6248</v>
      </c>
      <c r="K64" s="449" t="s">
        <v>496</v>
      </c>
      <c r="L64" s="450"/>
      <c r="M64" s="449" t="s">
        <v>496</v>
      </c>
      <c r="N64" s="450"/>
      <c r="O64" s="451" t="s">
        <v>496</v>
      </c>
      <c r="P64" s="451"/>
      <c r="Q64" s="451"/>
      <c r="R64" s="451"/>
      <c r="S64" s="482"/>
    </row>
    <row r="65" spans="1:19" s="400" customFormat="1" ht="47.25" customHeight="1" x14ac:dyDescent="0.15">
      <c r="A65" s="491">
        <v>37</v>
      </c>
      <c r="B65" s="495" t="s">
        <v>6249</v>
      </c>
      <c r="C65" s="485" t="s">
        <v>6250</v>
      </c>
      <c r="D65" s="485" t="s">
        <v>4450</v>
      </c>
      <c r="E65" s="485" t="s">
        <v>6251</v>
      </c>
      <c r="F65" s="476">
        <v>1920</v>
      </c>
      <c r="G65" s="481" t="s">
        <v>2569</v>
      </c>
      <c r="H65" s="486">
        <v>43143</v>
      </c>
      <c r="I65" s="487" t="s">
        <v>6252</v>
      </c>
      <c r="J65" s="324" t="s">
        <v>6253</v>
      </c>
      <c r="K65" s="449" t="s">
        <v>496</v>
      </c>
      <c r="L65" s="450"/>
      <c r="M65" s="449" t="s">
        <v>496</v>
      </c>
      <c r="N65" s="450"/>
      <c r="O65" s="451"/>
      <c r="P65" s="451"/>
      <c r="Q65" s="451" t="s">
        <v>496</v>
      </c>
      <c r="R65" s="451"/>
      <c r="S65" s="482"/>
    </row>
    <row r="66" spans="1:19" s="400" customFormat="1" ht="39" x14ac:dyDescent="0.15">
      <c r="A66" s="491">
        <v>38</v>
      </c>
      <c r="B66" s="495" t="s">
        <v>6254</v>
      </c>
      <c r="C66" s="485" t="s">
        <v>6255</v>
      </c>
      <c r="D66" s="485" t="s">
        <v>6256</v>
      </c>
      <c r="E66" s="485" t="s">
        <v>6257</v>
      </c>
      <c r="F66" s="476">
        <v>842.07</v>
      </c>
      <c r="G66" s="481" t="s">
        <v>2569</v>
      </c>
      <c r="H66" s="486">
        <v>43145</v>
      </c>
      <c r="I66" s="487" t="s">
        <v>6258</v>
      </c>
      <c r="J66" s="324" t="s">
        <v>6259</v>
      </c>
      <c r="K66" s="449" t="s">
        <v>496</v>
      </c>
      <c r="L66" s="450"/>
      <c r="M66" s="449" t="s">
        <v>496</v>
      </c>
      <c r="N66" s="450"/>
      <c r="O66" s="451" t="s">
        <v>496</v>
      </c>
      <c r="P66" s="451"/>
      <c r="Q66" s="451"/>
      <c r="R66" s="451"/>
      <c r="S66" s="447"/>
    </row>
    <row r="67" spans="1:19" s="400" customFormat="1" ht="33" customHeight="1" x14ac:dyDescent="0.15">
      <c r="A67" s="491">
        <v>39</v>
      </c>
      <c r="B67" s="495" t="s">
        <v>6260</v>
      </c>
      <c r="C67" s="485" t="s">
        <v>6261</v>
      </c>
      <c r="D67" s="485" t="s">
        <v>6262</v>
      </c>
      <c r="E67" s="485" t="s">
        <v>6263</v>
      </c>
      <c r="F67" s="476">
        <v>12430</v>
      </c>
      <c r="G67" s="481" t="s">
        <v>2569</v>
      </c>
      <c r="H67" s="486">
        <v>43159</v>
      </c>
      <c r="I67" s="487" t="s">
        <v>6264</v>
      </c>
      <c r="J67" s="324" t="s">
        <v>6265</v>
      </c>
      <c r="K67" s="449" t="s">
        <v>496</v>
      </c>
      <c r="L67" s="450"/>
      <c r="M67" s="449" t="s">
        <v>496</v>
      </c>
      <c r="N67" s="450"/>
      <c r="O67" s="451" t="s">
        <v>496</v>
      </c>
      <c r="P67" s="451"/>
      <c r="Q67" s="451"/>
      <c r="R67" s="451"/>
      <c r="S67" s="482"/>
    </row>
    <row r="68" spans="1:19" s="400" customFormat="1" ht="33" customHeight="1" x14ac:dyDescent="0.15">
      <c r="A68" s="1073">
        <v>40</v>
      </c>
      <c r="B68" s="1086" t="s">
        <v>6403</v>
      </c>
      <c r="C68" s="1071" t="s">
        <v>6404</v>
      </c>
      <c r="D68" s="485" t="s">
        <v>5349</v>
      </c>
      <c r="E68" s="1071" t="s">
        <v>6405</v>
      </c>
      <c r="F68" s="476">
        <v>8288.9</v>
      </c>
      <c r="G68" s="481" t="s">
        <v>2827</v>
      </c>
      <c r="H68" s="486">
        <v>43220</v>
      </c>
      <c r="I68" s="487" t="s">
        <v>6406</v>
      </c>
      <c r="J68" s="324" t="s">
        <v>6407</v>
      </c>
      <c r="K68" s="449" t="s">
        <v>496</v>
      </c>
      <c r="L68" s="450"/>
      <c r="M68" s="449" t="s">
        <v>496</v>
      </c>
      <c r="N68" s="450"/>
      <c r="O68" s="451" t="s">
        <v>496</v>
      </c>
      <c r="P68" s="451"/>
      <c r="Q68" s="451"/>
      <c r="R68" s="451"/>
      <c r="S68" s="447"/>
    </row>
    <row r="69" spans="1:19" s="400" customFormat="1" ht="52.5" customHeight="1" x14ac:dyDescent="0.15">
      <c r="A69" s="1073"/>
      <c r="B69" s="1086"/>
      <c r="C69" s="1071"/>
      <c r="D69" s="485" t="s">
        <v>3298</v>
      </c>
      <c r="E69" s="1071"/>
      <c r="F69" s="476">
        <v>2301</v>
      </c>
      <c r="G69" s="481" t="s">
        <v>2827</v>
      </c>
      <c r="H69" s="486">
        <v>43202</v>
      </c>
      <c r="I69" s="487" t="s">
        <v>6408</v>
      </c>
      <c r="J69" s="324" t="s">
        <v>6409</v>
      </c>
      <c r="K69" s="449" t="s">
        <v>496</v>
      </c>
      <c r="L69" s="450"/>
      <c r="M69" s="449" t="s">
        <v>496</v>
      </c>
      <c r="N69" s="450"/>
      <c r="O69" s="451" t="s">
        <v>496</v>
      </c>
      <c r="P69" s="451"/>
      <c r="Q69" s="451"/>
      <c r="R69" s="451"/>
      <c r="S69" s="447"/>
    </row>
    <row r="70" spans="1:19" s="400" customFormat="1" ht="33" customHeight="1" x14ac:dyDescent="0.15">
      <c r="A70" s="1073"/>
      <c r="B70" s="1086"/>
      <c r="C70" s="1071"/>
      <c r="D70" s="485" t="s">
        <v>6410</v>
      </c>
      <c r="E70" s="1071"/>
      <c r="F70" s="476">
        <v>403.5</v>
      </c>
      <c r="G70" s="481" t="s">
        <v>2827</v>
      </c>
      <c r="H70" s="486">
        <v>43202</v>
      </c>
      <c r="I70" s="487" t="s">
        <v>6411</v>
      </c>
      <c r="J70" s="324" t="s">
        <v>6412</v>
      </c>
      <c r="K70" s="449" t="s">
        <v>496</v>
      </c>
      <c r="L70" s="450"/>
      <c r="M70" s="449" t="s">
        <v>496</v>
      </c>
      <c r="N70" s="450"/>
      <c r="O70" s="451" t="s">
        <v>496</v>
      </c>
      <c r="P70" s="451"/>
      <c r="Q70" s="451"/>
      <c r="R70" s="451"/>
      <c r="S70" s="447"/>
    </row>
    <row r="71" spans="1:19" s="400" customFormat="1" ht="33" customHeight="1" x14ac:dyDescent="0.15">
      <c r="A71" s="1073"/>
      <c r="B71" s="1086"/>
      <c r="C71" s="1071"/>
      <c r="D71" s="485" t="s">
        <v>6413</v>
      </c>
      <c r="E71" s="1071"/>
      <c r="F71" s="476">
        <v>17052</v>
      </c>
      <c r="G71" s="481" t="s">
        <v>2827</v>
      </c>
      <c r="H71" s="486">
        <v>43220</v>
      </c>
      <c r="I71" s="487" t="s">
        <v>6406</v>
      </c>
      <c r="J71" s="324" t="s">
        <v>6414</v>
      </c>
      <c r="K71" s="449" t="s">
        <v>496</v>
      </c>
      <c r="L71" s="450"/>
      <c r="M71" s="449" t="s">
        <v>496</v>
      </c>
      <c r="N71" s="450"/>
      <c r="O71" s="451" t="s">
        <v>496</v>
      </c>
      <c r="P71" s="451"/>
      <c r="Q71" s="451"/>
      <c r="R71" s="451"/>
      <c r="S71" s="447"/>
    </row>
    <row r="72" spans="1:19" s="400" customFormat="1" ht="33" customHeight="1" x14ac:dyDescent="0.15">
      <c r="A72" s="1073"/>
      <c r="B72" s="1086"/>
      <c r="C72" s="1071"/>
      <c r="D72" s="485" t="s">
        <v>3760</v>
      </c>
      <c r="E72" s="1071"/>
      <c r="F72" s="476">
        <v>29510.959999999999</v>
      </c>
      <c r="G72" s="481" t="s">
        <v>2827</v>
      </c>
      <c r="H72" s="486">
        <v>43220</v>
      </c>
      <c r="I72" s="487" t="s">
        <v>6406</v>
      </c>
      <c r="J72" s="324" t="s">
        <v>6415</v>
      </c>
      <c r="K72" s="449" t="s">
        <v>496</v>
      </c>
      <c r="L72" s="450"/>
      <c r="M72" s="449" t="s">
        <v>496</v>
      </c>
      <c r="N72" s="450"/>
      <c r="O72" s="451" t="s">
        <v>496</v>
      </c>
      <c r="P72" s="451"/>
      <c r="Q72" s="451"/>
      <c r="R72" s="451"/>
      <c r="S72" s="447"/>
    </row>
    <row r="73" spans="1:19" s="400" customFormat="1" ht="61.5" customHeight="1" x14ac:dyDescent="0.15">
      <c r="A73" s="491">
        <v>41</v>
      </c>
      <c r="B73" s="495" t="s">
        <v>6266</v>
      </c>
      <c r="C73" s="485" t="s">
        <v>6267</v>
      </c>
      <c r="D73" s="485" t="s">
        <v>2555</v>
      </c>
      <c r="E73" s="485" t="s">
        <v>2737</v>
      </c>
      <c r="F73" s="476">
        <v>116.43</v>
      </c>
      <c r="G73" s="481" t="s">
        <v>2569</v>
      </c>
      <c r="H73" s="486">
        <v>43133</v>
      </c>
      <c r="I73" s="487" t="s">
        <v>6268</v>
      </c>
      <c r="J73" s="324" t="s">
        <v>6269</v>
      </c>
      <c r="K73" s="449" t="s">
        <v>496</v>
      </c>
      <c r="L73" s="450"/>
      <c r="M73" s="449" t="s">
        <v>496</v>
      </c>
      <c r="N73" s="450"/>
      <c r="O73" s="451" t="s">
        <v>496</v>
      </c>
      <c r="P73" s="451"/>
      <c r="Q73" s="451"/>
      <c r="R73" s="451"/>
      <c r="S73" s="447"/>
    </row>
    <row r="74" spans="1:19" s="400" customFormat="1" ht="96.75" customHeight="1" x14ac:dyDescent="0.15">
      <c r="A74" s="1073">
        <v>42</v>
      </c>
      <c r="B74" s="1086" t="s">
        <v>6416</v>
      </c>
      <c r="C74" s="1071" t="s">
        <v>5555</v>
      </c>
      <c r="D74" s="485" t="s">
        <v>5395</v>
      </c>
      <c r="E74" s="1071" t="s">
        <v>6417</v>
      </c>
      <c r="F74" s="476">
        <v>6368.5</v>
      </c>
      <c r="G74" s="481" t="s">
        <v>2827</v>
      </c>
      <c r="H74" s="486">
        <v>43201</v>
      </c>
      <c r="I74" s="487" t="s">
        <v>6418</v>
      </c>
      <c r="J74" s="324" t="s">
        <v>6419</v>
      </c>
      <c r="K74" s="449"/>
      <c r="L74" s="449" t="s">
        <v>496</v>
      </c>
      <c r="M74" s="449" t="s">
        <v>496</v>
      </c>
      <c r="N74" s="449"/>
      <c r="O74" s="451"/>
      <c r="P74" s="451"/>
      <c r="Q74" s="451"/>
      <c r="R74" s="451" t="s">
        <v>496</v>
      </c>
      <c r="S74" s="482" t="s">
        <v>6985</v>
      </c>
    </row>
    <row r="75" spans="1:19" s="400" customFormat="1" ht="33" customHeight="1" x14ac:dyDescent="0.15">
      <c r="A75" s="1073"/>
      <c r="B75" s="1086"/>
      <c r="C75" s="1071"/>
      <c r="D75" s="485" t="s">
        <v>6420</v>
      </c>
      <c r="E75" s="1071"/>
      <c r="F75" s="476">
        <v>6873.27</v>
      </c>
      <c r="G75" s="481" t="s">
        <v>2827</v>
      </c>
      <c r="H75" s="486">
        <v>43201</v>
      </c>
      <c r="I75" s="487" t="s">
        <v>6421</v>
      </c>
      <c r="J75" s="324" t="s">
        <v>6422</v>
      </c>
      <c r="K75" s="449" t="s">
        <v>496</v>
      </c>
      <c r="L75" s="450"/>
      <c r="M75" s="449" t="s">
        <v>496</v>
      </c>
      <c r="N75" s="450"/>
      <c r="O75" s="451"/>
      <c r="P75" s="451"/>
      <c r="Q75" s="451" t="s">
        <v>496</v>
      </c>
      <c r="R75" s="451"/>
      <c r="S75" s="447"/>
    </row>
    <row r="76" spans="1:19" s="400" customFormat="1" ht="47.25" customHeight="1" x14ac:dyDescent="0.15">
      <c r="A76" s="491">
        <v>43</v>
      </c>
      <c r="B76" s="495" t="s">
        <v>6270</v>
      </c>
      <c r="C76" s="485" t="s">
        <v>6271</v>
      </c>
      <c r="D76" s="485" t="s">
        <v>2744</v>
      </c>
      <c r="E76" s="485" t="s">
        <v>6272</v>
      </c>
      <c r="F76" s="476">
        <v>1125</v>
      </c>
      <c r="G76" s="481" t="s">
        <v>2569</v>
      </c>
      <c r="H76" s="486">
        <v>43140</v>
      </c>
      <c r="I76" s="487" t="s">
        <v>6273</v>
      </c>
      <c r="J76" s="324" t="s">
        <v>6274</v>
      </c>
      <c r="K76" s="449" t="s">
        <v>496</v>
      </c>
      <c r="L76" s="450"/>
      <c r="M76" s="449" t="s">
        <v>496</v>
      </c>
      <c r="N76" s="450"/>
      <c r="O76" s="451"/>
      <c r="P76" s="451"/>
      <c r="Q76" s="451" t="s">
        <v>496</v>
      </c>
      <c r="R76" s="451"/>
      <c r="S76" s="447"/>
    </row>
    <row r="77" spans="1:19" s="400" customFormat="1" ht="33" customHeight="1" x14ac:dyDescent="0.15">
      <c r="A77" s="491">
        <v>44</v>
      </c>
      <c r="B77" s="495" t="s">
        <v>6275</v>
      </c>
      <c r="C77" s="485" t="s">
        <v>6276</v>
      </c>
      <c r="D77" s="485" t="s">
        <v>5385</v>
      </c>
      <c r="E77" s="485" t="s">
        <v>6277</v>
      </c>
      <c r="F77" s="476">
        <v>12647.36</v>
      </c>
      <c r="G77" s="481" t="s">
        <v>2703</v>
      </c>
      <c r="H77" s="486">
        <v>43173</v>
      </c>
      <c r="I77" s="487" t="s">
        <v>6278</v>
      </c>
      <c r="J77" s="324" t="s">
        <v>6279</v>
      </c>
      <c r="K77" s="449" t="s">
        <v>496</v>
      </c>
      <c r="L77" s="450"/>
      <c r="M77" s="449" t="s">
        <v>496</v>
      </c>
      <c r="N77" s="450"/>
      <c r="O77" s="451" t="s">
        <v>496</v>
      </c>
      <c r="P77" s="451"/>
      <c r="Q77" s="451"/>
      <c r="R77" s="451"/>
      <c r="S77" s="482"/>
    </row>
    <row r="78" spans="1:19" s="400" customFormat="1" ht="33" customHeight="1" x14ac:dyDescent="0.15">
      <c r="A78" s="1073">
        <v>45</v>
      </c>
      <c r="B78" s="1086" t="s">
        <v>6280</v>
      </c>
      <c r="C78" s="1071" t="s">
        <v>6281</v>
      </c>
      <c r="D78" s="485" t="s">
        <v>78</v>
      </c>
      <c r="E78" s="1071" t="s">
        <v>6282</v>
      </c>
      <c r="F78" s="476">
        <v>963.4</v>
      </c>
      <c r="G78" s="481" t="s">
        <v>2569</v>
      </c>
      <c r="H78" s="1072">
        <v>43157</v>
      </c>
      <c r="I78" s="487" t="s">
        <v>6283</v>
      </c>
      <c r="J78" s="324" t="s">
        <v>6284</v>
      </c>
      <c r="K78" s="449" t="s">
        <v>496</v>
      </c>
      <c r="L78" s="450"/>
      <c r="M78" s="449" t="s">
        <v>496</v>
      </c>
      <c r="N78" s="450"/>
      <c r="O78" s="451" t="s">
        <v>496</v>
      </c>
      <c r="P78" s="451"/>
      <c r="Q78" s="451"/>
      <c r="R78" s="451"/>
      <c r="S78" s="447"/>
    </row>
    <row r="79" spans="1:19" s="400" customFormat="1" ht="29.25" customHeight="1" x14ac:dyDescent="0.15">
      <c r="A79" s="1073"/>
      <c r="B79" s="1086"/>
      <c r="C79" s="1071"/>
      <c r="D79" s="485" t="s">
        <v>1179</v>
      </c>
      <c r="E79" s="1071"/>
      <c r="F79" s="476">
        <v>2789.75</v>
      </c>
      <c r="G79" s="481" t="s">
        <v>2569</v>
      </c>
      <c r="H79" s="1072"/>
      <c r="I79" s="487" t="s">
        <v>6285</v>
      </c>
      <c r="J79" s="324" t="s">
        <v>6286</v>
      </c>
      <c r="K79" s="449" t="s">
        <v>496</v>
      </c>
      <c r="L79" s="450"/>
      <c r="M79" s="449" t="s">
        <v>496</v>
      </c>
      <c r="N79" s="450"/>
      <c r="O79" s="451" t="s">
        <v>496</v>
      </c>
      <c r="P79" s="451"/>
      <c r="Q79" s="451"/>
      <c r="R79" s="451"/>
      <c r="S79" s="447"/>
    </row>
    <row r="80" spans="1:19" s="400" customFormat="1" ht="31.5" customHeight="1" x14ac:dyDescent="0.15">
      <c r="A80" s="1073"/>
      <c r="B80" s="1086"/>
      <c r="C80" s="1071"/>
      <c r="D80" s="485" t="s">
        <v>75</v>
      </c>
      <c r="E80" s="1071"/>
      <c r="F80" s="476">
        <v>5509.53</v>
      </c>
      <c r="G80" s="481" t="s">
        <v>2569</v>
      </c>
      <c r="H80" s="1072"/>
      <c r="I80" s="487" t="s">
        <v>6287</v>
      </c>
      <c r="J80" s="324" t="s">
        <v>6288</v>
      </c>
      <c r="K80" s="449" t="s">
        <v>496</v>
      </c>
      <c r="L80" s="450"/>
      <c r="M80" s="449" t="s">
        <v>496</v>
      </c>
      <c r="N80" s="450"/>
      <c r="O80" s="451" t="s">
        <v>496</v>
      </c>
      <c r="P80" s="451"/>
      <c r="Q80" s="451"/>
      <c r="R80" s="451"/>
      <c r="S80" s="447"/>
    </row>
    <row r="81" spans="1:19" s="400" customFormat="1" ht="33" customHeight="1" x14ac:dyDescent="0.15">
      <c r="A81" s="491">
        <v>46</v>
      </c>
      <c r="B81" s="495" t="s">
        <v>6289</v>
      </c>
      <c r="C81" s="485" t="s">
        <v>6290</v>
      </c>
      <c r="D81" s="485" t="s">
        <v>3465</v>
      </c>
      <c r="E81" s="485" t="s">
        <v>4589</v>
      </c>
      <c r="F81" s="476">
        <v>2300</v>
      </c>
      <c r="G81" s="481" t="s">
        <v>2703</v>
      </c>
      <c r="H81" s="486">
        <v>43165</v>
      </c>
      <c r="I81" s="487" t="s">
        <v>6291</v>
      </c>
      <c r="J81" s="324" t="s">
        <v>6292</v>
      </c>
      <c r="K81" s="449" t="s">
        <v>496</v>
      </c>
      <c r="L81" s="450"/>
      <c r="M81" s="449" t="s">
        <v>496</v>
      </c>
      <c r="N81" s="450"/>
      <c r="O81" s="451" t="s">
        <v>496</v>
      </c>
      <c r="P81" s="451"/>
      <c r="Q81" s="451"/>
      <c r="R81" s="451"/>
      <c r="S81" s="447"/>
    </row>
    <row r="82" spans="1:19" s="400" customFormat="1" ht="33" customHeight="1" x14ac:dyDescent="0.15">
      <c r="A82" s="1073">
        <v>47</v>
      </c>
      <c r="B82" s="1086" t="s">
        <v>6293</v>
      </c>
      <c r="C82" s="1071" t="s">
        <v>5546</v>
      </c>
      <c r="D82" s="485" t="s">
        <v>2706</v>
      </c>
      <c r="E82" s="1071" t="s">
        <v>6294</v>
      </c>
      <c r="F82" s="476">
        <v>2821.65</v>
      </c>
      <c r="G82" s="481" t="s">
        <v>2703</v>
      </c>
      <c r="H82" s="486">
        <v>43171</v>
      </c>
      <c r="I82" s="487" t="s">
        <v>6295</v>
      </c>
      <c r="J82" s="324" t="s">
        <v>6296</v>
      </c>
      <c r="K82" s="449" t="s">
        <v>496</v>
      </c>
      <c r="L82" s="450"/>
      <c r="M82" s="449" t="s">
        <v>496</v>
      </c>
      <c r="N82" s="450"/>
      <c r="O82" s="451"/>
      <c r="P82" s="451"/>
      <c r="Q82" s="451" t="s">
        <v>496</v>
      </c>
      <c r="R82" s="451"/>
      <c r="S82" s="447"/>
    </row>
    <row r="83" spans="1:19" s="400" customFormat="1" ht="33" customHeight="1" x14ac:dyDescent="0.15">
      <c r="A83" s="1073"/>
      <c r="B83" s="1086"/>
      <c r="C83" s="1071"/>
      <c r="D83" s="485" t="s">
        <v>6800</v>
      </c>
      <c r="E83" s="1071"/>
      <c r="F83" s="476">
        <v>1040</v>
      </c>
      <c r="G83" s="481" t="s">
        <v>2703</v>
      </c>
      <c r="H83" s="486">
        <v>43171</v>
      </c>
      <c r="I83" s="487" t="s">
        <v>6297</v>
      </c>
      <c r="J83" s="324" t="s">
        <v>6298</v>
      </c>
      <c r="K83" s="449" t="s">
        <v>496</v>
      </c>
      <c r="L83" s="450"/>
      <c r="M83" s="449" t="s">
        <v>496</v>
      </c>
      <c r="N83" s="450"/>
      <c r="O83" s="451"/>
      <c r="P83" s="451"/>
      <c r="Q83" s="451" t="s">
        <v>496</v>
      </c>
      <c r="R83" s="451"/>
      <c r="S83" s="447"/>
    </row>
    <row r="84" spans="1:19" s="400" customFormat="1" ht="50.25" customHeight="1" x14ac:dyDescent="0.15">
      <c r="A84" s="1073"/>
      <c r="B84" s="1086"/>
      <c r="C84" s="1071"/>
      <c r="D84" s="485" t="s">
        <v>2709</v>
      </c>
      <c r="E84" s="1071"/>
      <c r="F84" s="476">
        <v>2112.85</v>
      </c>
      <c r="G84" s="481" t="s">
        <v>2703</v>
      </c>
      <c r="H84" s="486">
        <v>43171</v>
      </c>
      <c r="I84" s="487" t="s">
        <v>6299</v>
      </c>
      <c r="J84" s="324" t="s">
        <v>6300</v>
      </c>
      <c r="K84" s="449" t="s">
        <v>496</v>
      </c>
      <c r="L84" s="450"/>
      <c r="M84" s="449" t="s">
        <v>496</v>
      </c>
      <c r="N84" s="450"/>
      <c r="O84" s="451"/>
      <c r="P84" s="451"/>
      <c r="Q84" s="451" t="s">
        <v>496</v>
      </c>
      <c r="R84" s="451"/>
      <c r="S84" s="447"/>
    </row>
    <row r="85" spans="1:19" s="400" customFormat="1" ht="43.5" customHeight="1" x14ac:dyDescent="0.15">
      <c r="A85" s="491">
        <v>48</v>
      </c>
      <c r="B85" s="495" t="s">
        <v>6301</v>
      </c>
      <c r="C85" s="485" t="s">
        <v>6302</v>
      </c>
      <c r="D85" s="485" t="s">
        <v>3904</v>
      </c>
      <c r="E85" s="485" t="s">
        <v>6303</v>
      </c>
      <c r="F85" s="476">
        <v>915</v>
      </c>
      <c r="G85" s="481" t="s">
        <v>2703</v>
      </c>
      <c r="H85" s="486">
        <v>43181</v>
      </c>
      <c r="I85" s="487" t="s">
        <v>6304</v>
      </c>
      <c r="J85" s="324" t="s">
        <v>6305</v>
      </c>
      <c r="K85" s="449" t="s">
        <v>496</v>
      </c>
      <c r="L85" s="450"/>
      <c r="M85" s="449" t="s">
        <v>496</v>
      </c>
      <c r="N85" s="450"/>
      <c r="O85" s="451" t="s">
        <v>496</v>
      </c>
      <c r="P85" s="451"/>
      <c r="Q85" s="451"/>
      <c r="R85" s="451"/>
      <c r="S85" s="447"/>
    </row>
    <row r="86" spans="1:19" s="400" customFormat="1" ht="36" customHeight="1" x14ac:dyDescent="0.15">
      <c r="A86" s="1073">
        <v>49</v>
      </c>
      <c r="B86" s="1086" t="s">
        <v>6306</v>
      </c>
      <c r="C86" s="1071" t="s">
        <v>6307</v>
      </c>
      <c r="D86" s="485" t="s">
        <v>6308</v>
      </c>
      <c r="E86" s="1071" t="s">
        <v>6309</v>
      </c>
      <c r="F86" s="476">
        <v>234.65</v>
      </c>
      <c r="G86" s="481" t="s">
        <v>2703</v>
      </c>
      <c r="H86" s="1072">
        <v>43178</v>
      </c>
      <c r="I86" s="487" t="s">
        <v>6310</v>
      </c>
      <c r="J86" s="324" t="s">
        <v>6311</v>
      </c>
      <c r="K86" s="449" t="s">
        <v>496</v>
      </c>
      <c r="L86" s="450"/>
      <c r="M86" s="449" t="s">
        <v>496</v>
      </c>
      <c r="N86" s="450"/>
      <c r="O86" s="451" t="s">
        <v>496</v>
      </c>
      <c r="P86" s="451"/>
      <c r="Q86" s="451"/>
      <c r="R86" s="451"/>
      <c r="S86" s="447"/>
    </row>
    <row r="87" spans="1:19" s="400" customFormat="1" ht="36" customHeight="1" x14ac:dyDescent="0.15">
      <c r="A87" s="1073"/>
      <c r="B87" s="1086"/>
      <c r="C87" s="1071"/>
      <c r="D87" s="485" t="s">
        <v>2695</v>
      </c>
      <c r="E87" s="1071"/>
      <c r="F87" s="476">
        <v>6407.82</v>
      </c>
      <c r="G87" s="481" t="s">
        <v>2703</v>
      </c>
      <c r="H87" s="1072"/>
      <c r="I87" s="487" t="s">
        <v>6312</v>
      </c>
      <c r="J87" s="324" t="s">
        <v>6313</v>
      </c>
      <c r="K87" s="449" t="s">
        <v>496</v>
      </c>
      <c r="L87" s="450"/>
      <c r="M87" s="449" t="s">
        <v>496</v>
      </c>
      <c r="N87" s="450"/>
      <c r="O87" s="451" t="s">
        <v>496</v>
      </c>
      <c r="P87" s="451"/>
      <c r="Q87" s="451"/>
      <c r="R87" s="451"/>
      <c r="S87" s="447"/>
    </row>
    <row r="88" spans="1:19" s="400" customFormat="1" ht="36" customHeight="1" x14ac:dyDescent="0.15">
      <c r="A88" s="1073"/>
      <c r="B88" s="1086"/>
      <c r="C88" s="1071"/>
      <c r="D88" s="485" t="s">
        <v>2697</v>
      </c>
      <c r="E88" s="1071"/>
      <c r="F88" s="476">
        <v>1850</v>
      </c>
      <c r="G88" s="481" t="s">
        <v>2703</v>
      </c>
      <c r="H88" s="1072"/>
      <c r="I88" s="487" t="s">
        <v>5377</v>
      </c>
      <c r="J88" s="324" t="s">
        <v>6314</v>
      </c>
      <c r="K88" s="449" t="s">
        <v>496</v>
      </c>
      <c r="L88" s="450"/>
      <c r="M88" s="449" t="s">
        <v>496</v>
      </c>
      <c r="N88" s="450"/>
      <c r="O88" s="451" t="s">
        <v>496</v>
      </c>
      <c r="P88" s="451"/>
      <c r="Q88" s="451"/>
      <c r="R88" s="451"/>
      <c r="S88" s="447"/>
    </row>
    <row r="89" spans="1:19" s="400" customFormat="1" ht="36" customHeight="1" x14ac:dyDescent="0.15">
      <c r="A89" s="1073"/>
      <c r="B89" s="1086"/>
      <c r="C89" s="1071"/>
      <c r="D89" s="485" t="s">
        <v>6315</v>
      </c>
      <c r="E89" s="1071"/>
      <c r="F89" s="476">
        <v>1294</v>
      </c>
      <c r="G89" s="481" t="s">
        <v>2703</v>
      </c>
      <c r="H89" s="1072"/>
      <c r="I89" s="487" t="s">
        <v>6316</v>
      </c>
      <c r="J89" s="324" t="s">
        <v>6317</v>
      </c>
      <c r="K89" s="449" t="s">
        <v>496</v>
      </c>
      <c r="L89" s="450"/>
      <c r="M89" s="449" t="s">
        <v>496</v>
      </c>
      <c r="N89" s="450"/>
      <c r="O89" s="451" t="s">
        <v>496</v>
      </c>
      <c r="P89" s="451"/>
      <c r="Q89" s="451"/>
      <c r="R89" s="451"/>
      <c r="S89" s="447"/>
    </row>
    <row r="90" spans="1:19" s="400" customFormat="1" ht="36" customHeight="1" x14ac:dyDescent="0.15">
      <c r="A90" s="1073"/>
      <c r="B90" s="1086"/>
      <c r="C90" s="1071"/>
      <c r="D90" s="485" t="s">
        <v>2798</v>
      </c>
      <c r="E90" s="1071"/>
      <c r="F90" s="476">
        <v>1121.55</v>
      </c>
      <c r="G90" s="481" t="s">
        <v>2703</v>
      </c>
      <c r="H90" s="1072"/>
      <c r="I90" s="487" t="s">
        <v>5377</v>
      </c>
      <c r="J90" s="324" t="s">
        <v>6318</v>
      </c>
      <c r="K90" s="449" t="s">
        <v>496</v>
      </c>
      <c r="L90" s="450"/>
      <c r="M90" s="449" t="s">
        <v>496</v>
      </c>
      <c r="N90" s="450"/>
      <c r="O90" s="451" t="s">
        <v>496</v>
      </c>
      <c r="P90" s="451"/>
      <c r="Q90" s="451"/>
      <c r="R90" s="451"/>
      <c r="S90" s="447"/>
    </row>
    <row r="91" spans="1:19" s="400" customFormat="1" ht="39" x14ac:dyDescent="0.15">
      <c r="A91" s="491">
        <v>50</v>
      </c>
      <c r="B91" s="495" t="s">
        <v>6423</v>
      </c>
      <c r="C91" s="485" t="s">
        <v>6424</v>
      </c>
      <c r="D91" s="485" t="s">
        <v>6425</v>
      </c>
      <c r="E91" s="485" t="s">
        <v>6426</v>
      </c>
      <c r="F91" s="476">
        <v>22260</v>
      </c>
      <c r="G91" s="481" t="s">
        <v>2827</v>
      </c>
      <c r="H91" s="486">
        <v>43209</v>
      </c>
      <c r="I91" s="487" t="s">
        <v>6427</v>
      </c>
      <c r="J91" s="324" t="s">
        <v>6428</v>
      </c>
      <c r="K91" s="449" t="s">
        <v>496</v>
      </c>
      <c r="L91" s="450"/>
      <c r="M91" s="449" t="s">
        <v>496</v>
      </c>
      <c r="N91" s="450"/>
      <c r="O91" s="451"/>
      <c r="P91" s="451"/>
      <c r="Q91" s="451" t="s">
        <v>496</v>
      </c>
      <c r="R91" s="451"/>
      <c r="S91" s="447"/>
    </row>
    <row r="92" spans="1:19" s="400" customFormat="1" ht="39" customHeight="1" x14ac:dyDescent="0.15">
      <c r="A92" s="491">
        <v>51</v>
      </c>
      <c r="B92" s="495" t="s">
        <v>6319</v>
      </c>
      <c r="C92" s="485" t="s">
        <v>6320</v>
      </c>
      <c r="D92" s="485" t="s">
        <v>6321</v>
      </c>
      <c r="E92" s="485" t="s">
        <v>6322</v>
      </c>
      <c r="F92" s="476">
        <v>400</v>
      </c>
      <c r="G92" s="481" t="s">
        <v>2703</v>
      </c>
      <c r="H92" s="486">
        <v>43165</v>
      </c>
      <c r="I92" s="487" t="s">
        <v>6323</v>
      </c>
      <c r="J92" s="324" t="s">
        <v>6799</v>
      </c>
      <c r="K92" s="449" t="s">
        <v>496</v>
      </c>
      <c r="L92" s="450"/>
      <c r="M92" s="449" t="s">
        <v>496</v>
      </c>
      <c r="N92" s="450"/>
      <c r="O92" s="451" t="s">
        <v>496</v>
      </c>
      <c r="P92" s="451"/>
      <c r="Q92" s="451"/>
      <c r="R92" s="451"/>
      <c r="S92" s="447"/>
    </row>
    <row r="93" spans="1:19" s="400" customFormat="1" ht="43.5" customHeight="1" x14ac:dyDescent="0.15">
      <c r="A93" s="491">
        <v>52</v>
      </c>
      <c r="B93" s="495" t="s">
        <v>6325</v>
      </c>
      <c r="C93" s="485" t="s">
        <v>6326</v>
      </c>
      <c r="D93" s="485" t="s">
        <v>3456</v>
      </c>
      <c r="E93" s="485" t="s">
        <v>6327</v>
      </c>
      <c r="F93" s="476">
        <v>3000</v>
      </c>
      <c r="G93" s="481" t="s">
        <v>2703</v>
      </c>
      <c r="H93" s="486">
        <v>43175</v>
      </c>
      <c r="I93" s="487" t="s">
        <v>6328</v>
      </c>
      <c r="J93" s="324" t="s">
        <v>6329</v>
      </c>
      <c r="K93" s="449" t="s">
        <v>496</v>
      </c>
      <c r="L93" s="450"/>
      <c r="M93" s="449" t="s">
        <v>496</v>
      </c>
      <c r="N93" s="450"/>
      <c r="O93" s="451" t="s">
        <v>496</v>
      </c>
      <c r="P93" s="451"/>
      <c r="Q93" s="451"/>
      <c r="R93" s="451"/>
      <c r="S93" s="447"/>
    </row>
    <row r="94" spans="1:19" s="400" customFormat="1" ht="49.5" customHeight="1" x14ac:dyDescent="0.15">
      <c r="A94" s="1073">
        <v>53</v>
      </c>
      <c r="B94" s="1086" t="s">
        <v>6429</v>
      </c>
      <c r="C94" s="1071" t="s">
        <v>6430</v>
      </c>
      <c r="D94" s="485" t="s">
        <v>6431</v>
      </c>
      <c r="E94" s="1071" t="s">
        <v>6432</v>
      </c>
      <c r="F94" s="476">
        <v>5000</v>
      </c>
      <c r="G94" s="481" t="s">
        <v>2847</v>
      </c>
      <c r="H94" s="486">
        <v>43229</v>
      </c>
      <c r="I94" s="487" t="s">
        <v>6433</v>
      </c>
      <c r="J94" s="324" t="s">
        <v>6434</v>
      </c>
      <c r="K94" s="451" t="s">
        <v>496</v>
      </c>
      <c r="L94" s="511"/>
      <c r="M94" s="451" t="s">
        <v>496</v>
      </c>
      <c r="N94" s="511"/>
      <c r="O94" s="451" t="s">
        <v>496</v>
      </c>
      <c r="P94" s="451"/>
      <c r="Q94" s="451"/>
      <c r="R94" s="451"/>
      <c r="S94" s="482"/>
    </row>
    <row r="95" spans="1:19" s="400" customFormat="1" ht="27" customHeight="1" x14ac:dyDescent="0.15">
      <c r="A95" s="1073"/>
      <c r="B95" s="1086"/>
      <c r="C95" s="1071"/>
      <c r="D95" s="485" t="s">
        <v>6435</v>
      </c>
      <c r="E95" s="1071"/>
      <c r="F95" s="476">
        <v>3000</v>
      </c>
      <c r="G95" s="481" t="s">
        <v>2847</v>
      </c>
      <c r="H95" s="486">
        <v>43229</v>
      </c>
      <c r="I95" s="487" t="s">
        <v>6433</v>
      </c>
      <c r="J95" s="461" t="s">
        <v>6436</v>
      </c>
      <c r="K95" s="770"/>
      <c r="L95" s="771"/>
      <c r="M95" s="770"/>
      <c r="N95" s="771"/>
      <c r="O95" s="770"/>
      <c r="P95" s="770"/>
      <c r="Q95" s="770"/>
      <c r="R95" s="770"/>
      <c r="S95" s="482" t="s">
        <v>6124</v>
      </c>
    </row>
    <row r="96" spans="1:19" s="400" customFormat="1" ht="54" customHeight="1" x14ac:dyDescent="0.15">
      <c r="A96" s="491">
        <v>54</v>
      </c>
      <c r="B96" s="495" t="s">
        <v>6330</v>
      </c>
      <c r="C96" s="485" t="s">
        <v>6331</v>
      </c>
      <c r="D96" s="485" t="s">
        <v>2744</v>
      </c>
      <c r="E96" s="485" t="s">
        <v>6332</v>
      </c>
      <c r="F96" s="476">
        <v>2350</v>
      </c>
      <c r="G96" s="481" t="s">
        <v>2703</v>
      </c>
      <c r="H96" s="486">
        <v>43161</v>
      </c>
      <c r="I96" s="487" t="s">
        <v>6333</v>
      </c>
      <c r="J96" s="324" t="s">
        <v>6334</v>
      </c>
      <c r="K96" s="449" t="s">
        <v>496</v>
      </c>
      <c r="L96" s="450"/>
      <c r="M96" s="449" t="s">
        <v>496</v>
      </c>
      <c r="N96" s="450"/>
      <c r="O96" s="451"/>
      <c r="P96" s="451"/>
      <c r="Q96" s="451" t="s">
        <v>496</v>
      </c>
      <c r="R96" s="451"/>
      <c r="S96" s="447"/>
    </row>
    <row r="97" spans="1:19" s="400" customFormat="1" ht="42" customHeight="1" x14ac:dyDescent="0.15">
      <c r="A97" s="491">
        <v>55</v>
      </c>
      <c r="B97" s="495" t="s">
        <v>6335</v>
      </c>
      <c r="C97" s="485" t="s">
        <v>6336</v>
      </c>
      <c r="D97" s="485" t="s">
        <v>6337</v>
      </c>
      <c r="E97" s="485" t="s">
        <v>6338</v>
      </c>
      <c r="F97" s="476">
        <v>3646.17</v>
      </c>
      <c r="G97" s="481" t="s">
        <v>2703</v>
      </c>
      <c r="H97" s="486">
        <v>43166</v>
      </c>
      <c r="I97" s="487" t="s">
        <v>6339</v>
      </c>
      <c r="J97" s="324" t="s">
        <v>6340</v>
      </c>
      <c r="K97" s="449" t="s">
        <v>496</v>
      </c>
      <c r="L97" s="450"/>
      <c r="M97" s="449" t="s">
        <v>496</v>
      </c>
      <c r="N97" s="450"/>
      <c r="O97" s="451" t="s">
        <v>496</v>
      </c>
      <c r="P97" s="451"/>
      <c r="Q97" s="451"/>
      <c r="R97" s="451"/>
      <c r="S97" s="447"/>
    </row>
    <row r="98" spans="1:19" s="400" customFormat="1" ht="51.75" customHeight="1" x14ac:dyDescent="0.15">
      <c r="A98" s="491">
        <v>56</v>
      </c>
      <c r="B98" s="495" t="s">
        <v>6437</v>
      </c>
      <c r="C98" s="485" t="s">
        <v>6438</v>
      </c>
      <c r="D98" s="485" t="s">
        <v>6439</v>
      </c>
      <c r="E98" s="485" t="s">
        <v>6440</v>
      </c>
      <c r="F98" s="476">
        <v>950</v>
      </c>
      <c r="G98" s="481" t="s">
        <v>2827</v>
      </c>
      <c r="H98" s="486">
        <v>43217</v>
      </c>
      <c r="I98" s="487" t="s">
        <v>6441</v>
      </c>
      <c r="J98" s="324" t="s">
        <v>6442</v>
      </c>
      <c r="K98" s="449" t="s">
        <v>496</v>
      </c>
      <c r="L98" s="450"/>
      <c r="M98" s="449" t="s">
        <v>496</v>
      </c>
      <c r="N98" s="450"/>
      <c r="O98" s="451" t="s">
        <v>496</v>
      </c>
      <c r="P98" s="451"/>
      <c r="Q98" s="451"/>
      <c r="R98" s="451"/>
      <c r="S98" s="482"/>
    </row>
    <row r="99" spans="1:19" s="400" customFormat="1" ht="42" customHeight="1" x14ac:dyDescent="0.15">
      <c r="A99" s="491">
        <v>57</v>
      </c>
      <c r="B99" s="495" t="s">
        <v>6341</v>
      </c>
      <c r="C99" s="485" t="s">
        <v>5666</v>
      </c>
      <c r="D99" s="485" t="s">
        <v>5667</v>
      </c>
      <c r="E99" s="485" t="s">
        <v>6342</v>
      </c>
      <c r="F99" s="476">
        <v>1000</v>
      </c>
      <c r="G99" s="481" t="s">
        <v>2703</v>
      </c>
      <c r="H99" s="486">
        <v>43178</v>
      </c>
      <c r="I99" s="487" t="s">
        <v>6343</v>
      </c>
      <c r="J99" s="324" t="s">
        <v>6344</v>
      </c>
      <c r="K99" s="449" t="s">
        <v>496</v>
      </c>
      <c r="L99" s="450"/>
      <c r="M99" s="449" t="s">
        <v>496</v>
      </c>
      <c r="N99" s="450"/>
      <c r="O99" s="451"/>
      <c r="P99" s="451"/>
      <c r="Q99" s="451"/>
      <c r="R99" s="451" t="s">
        <v>496</v>
      </c>
      <c r="S99" s="482" t="s">
        <v>7512</v>
      </c>
    </row>
    <row r="100" spans="1:19" s="400" customFormat="1" ht="34.5" customHeight="1" x14ac:dyDescent="0.15">
      <c r="A100" s="491">
        <v>58</v>
      </c>
      <c r="B100" s="495" t="s">
        <v>6345</v>
      </c>
      <c r="C100" s="485" t="s">
        <v>6346</v>
      </c>
      <c r="D100" s="485" t="s">
        <v>2678</v>
      </c>
      <c r="E100" s="485" t="s">
        <v>6347</v>
      </c>
      <c r="F100" s="476">
        <v>1780</v>
      </c>
      <c r="G100" s="481" t="s">
        <v>2703</v>
      </c>
      <c r="H100" s="486">
        <v>43175</v>
      </c>
      <c r="I100" s="487" t="s">
        <v>6348</v>
      </c>
      <c r="J100" s="324" t="s">
        <v>6349</v>
      </c>
      <c r="K100" s="449" t="s">
        <v>496</v>
      </c>
      <c r="L100" s="450"/>
      <c r="M100" s="449" t="s">
        <v>496</v>
      </c>
      <c r="N100" s="450"/>
      <c r="O100" s="451"/>
      <c r="P100" s="451"/>
      <c r="Q100" s="451" t="s">
        <v>496</v>
      </c>
      <c r="R100" s="451"/>
      <c r="S100" s="447"/>
    </row>
    <row r="101" spans="1:19" s="400" customFormat="1" ht="45.75" customHeight="1" x14ac:dyDescent="0.15">
      <c r="A101" s="491">
        <v>59</v>
      </c>
      <c r="B101" s="495" t="s">
        <v>6443</v>
      </c>
      <c r="C101" s="485" t="s">
        <v>6444</v>
      </c>
      <c r="D101" s="485" t="s">
        <v>5667</v>
      </c>
      <c r="E101" s="485" t="s">
        <v>6445</v>
      </c>
      <c r="F101" s="476">
        <v>1800</v>
      </c>
      <c r="G101" s="481" t="s">
        <v>2827</v>
      </c>
      <c r="H101" s="486">
        <v>43208</v>
      </c>
      <c r="I101" s="487" t="s">
        <v>6446</v>
      </c>
      <c r="J101" s="324" t="s">
        <v>6447</v>
      </c>
      <c r="K101" s="449" t="s">
        <v>496</v>
      </c>
      <c r="L101" s="450"/>
      <c r="M101" s="449" t="s">
        <v>496</v>
      </c>
      <c r="N101" s="450"/>
      <c r="O101" s="451"/>
      <c r="P101" s="451"/>
      <c r="Q101" s="451"/>
      <c r="R101" s="451" t="s">
        <v>496</v>
      </c>
      <c r="S101" s="482" t="s">
        <v>7512</v>
      </c>
    </row>
    <row r="102" spans="1:19" s="400" customFormat="1" ht="34.5" customHeight="1" x14ac:dyDescent="0.15">
      <c r="A102" s="1073">
        <v>60</v>
      </c>
      <c r="B102" s="1086" t="s">
        <v>6350</v>
      </c>
      <c r="C102" s="1071" t="s">
        <v>6351</v>
      </c>
      <c r="D102" s="485" t="s">
        <v>6352</v>
      </c>
      <c r="E102" s="1071" t="s">
        <v>6353</v>
      </c>
      <c r="F102" s="476">
        <v>560.1</v>
      </c>
      <c r="G102" s="481" t="s">
        <v>2703</v>
      </c>
      <c r="H102" s="1072">
        <v>43182</v>
      </c>
      <c r="I102" s="487" t="s">
        <v>6354</v>
      </c>
      <c r="J102" s="324" t="s">
        <v>6355</v>
      </c>
      <c r="K102" s="449" t="s">
        <v>496</v>
      </c>
      <c r="L102" s="450"/>
      <c r="M102" s="449" t="s">
        <v>496</v>
      </c>
      <c r="N102" s="450"/>
      <c r="O102" s="451" t="s">
        <v>496</v>
      </c>
      <c r="P102" s="451"/>
      <c r="Q102" s="451"/>
      <c r="R102" s="451"/>
      <c r="S102" s="447"/>
    </row>
    <row r="103" spans="1:19" s="400" customFormat="1" ht="33" customHeight="1" x14ac:dyDescent="0.15">
      <c r="A103" s="1073"/>
      <c r="B103" s="1086"/>
      <c r="C103" s="1071"/>
      <c r="D103" s="485" t="s">
        <v>6356</v>
      </c>
      <c r="E103" s="1071"/>
      <c r="F103" s="476">
        <v>406.8</v>
      </c>
      <c r="G103" s="481" t="s">
        <v>2703</v>
      </c>
      <c r="H103" s="1072"/>
      <c r="I103" s="487" t="s">
        <v>6354</v>
      </c>
      <c r="J103" s="324" t="s">
        <v>6357</v>
      </c>
      <c r="K103" s="449" t="s">
        <v>496</v>
      </c>
      <c r="L103" s="450"/>
      <c r="M103" s="449" t="s">
        <v>496</v>
      </c>
      <c r="N103" s="450"/>
      <c r="O103" s="451" t="s">
        <v>496</v>
      </c>
      <c r="P103" s="451"/>
      <c r="Q103" s="451"/>
      <c r="R103" s="451"/>
      <c r="S103" s="447"/>
    </row>
    <row r="104" spans="1:19" s="400" customFormat="1" ht="33" customHeight="1" x14ac:dyDescent="0.15">
      <c r="A104" s="1073"/>
      <c r="B104" s="1086"/>
      <c r="C104" s="1071"/>
      <c r="D104" s="485" t="s">
        <v>6358</v>
      </c>
      <c r="E104" s="1071"/>
      <c r="F104" s="476">
        <v>664.5</v>
      </c>
      <c r="G104" s="481" t="s">
        <v>2703</v>
      </c>
      <c r="H104" s="1072"/>
      <c r="I104" s="487" t="s">
        <v>6354</v>
      </c>
      <c r="J104" s="324" t="s">
        <v>6359</v>
      </c>
      <c r="K104" s="449" t="s">
        <v>496</v>
      </c>
      <c r="L104" s="450"/>
      <c r="M104" s="449" t="s">
        <v>496</v>
      </c>
      <c r="N104" s="450"/>
      <c r="O104" s="451" t="s">
        <v>496</v>
      </c>
      <c r="P104" s="451"/>
      <c r="Q104" s="451"/>
      <c r="R104" s="451"/>
      <c r="S104" s="447"/>
    </row>
    <row r="105" spans="1:19" s="400" customFormat="1" ht="33" customHeight="1" x14ac:dyDescent="0.15">
      <c r="A105" s="1073"/>
      <c r="B105" s="1086"/>
      <c r="C105" s="1071"/>
      <c r="D105" s="485" t="s">
        <v>6360</v>
      </c>
      <c r="E105" s="1071"/>
      <c r="F105" s="476">
        <v>664.5</v>
      </c>
      <c r="G105" s="481" t="s">
        <v>2703</v>
      </c>
      <c r="H105" s="1072"/>
      <c r="I105" s="487" t="s">
        <v>6354</v>
      </c>
      <c r="J105" s="324" t="s">
        <v>6361</v>
      </c>
      <c r="K105" s="449" t="s">
        <v>496</v>
      </c>
      <c r="L105" s="450"/>
      <c r="M105" s="449" t="s">
        <v>496</v>
      </c>
      <c r="N105" s="450"/>
      <c r="O105" s="451" t="s">
        <v>496</v>
      </c>
      <c r="P105" s="451"/>
      <c r="Q105" s="451"/>
      <c r="R105" s="451"/>
      <c r="S105" s="447"/>
    </row>
    <row r="106" spans="1:19" s="400" customFormat="1" ht="33" customHeight="1" x14ac:dyDescent="0.15">
      <c r="A106" s="1073"/>
      <c r="B106" s="1086"/>
      <c r="C106" s="1071"/>
      <c r="D106" s="485" t="s">
        <v>5472</v>
      </c>
      <c r="E106" s="1071"/>
      <c r="F106" s="476">
        <v>759.3</v>
      </c>
      <c r="G106" s="481" t="s">
        <v>2703</v>
      </c>
      <c r="H106" s="1072"/>
      <c r="I106" s="487" t="s">
        <v>6354</v>
      </c>
      <c r="J106" s="324" t="s">
        <v>6362</v>
      </c>
      <c r="K106" s="449" t="s">
        <v>496</v>
      </c>
      <c r="L106" s="450"/>
      <c r="M106" s="449" t="s">
        <v>496</v>
      </c>
      <c r="N106" s="450"/>
      <c r="O106" s="451" t="s">
        <v>496</v>
      </c>
      <c r="P106" s="451"/>
      <c r="Q106" s="451"/>
      <c r="R106" s="451"/>
      <c r="S106" s="447"/>
    </row>
    <row r="107" spans="1:19" s="400" customFormat="1" ht="33" customHeight="1" x14ac:dyDescent="0.15">
      <c r="A107" s="1073">
        <v>61</v>
      </c>
      <c r="B107" s="1086" t="s">
        <v>6363</v>
      </c>
      <c r="C107" s="1071" t="s">
        <v>6364</v>
      </c>
      <c r="D107" s="485" t="s">
        <v>2805</v>
      </c>
      <c r="E107" s="1071" t="s">
        <v>6365</v>
      </c>
      <c r="F107" s="476">
        <v>139.05000000000001</v>
      </c>
      <c r="G107" s="481" t="s">
        <v>2703</v>
      </c>
      <c r="H107" s="1072">
        <v>43174</v>
      </c>
      <c r="I107" s="487" t="s">
        <v>6366</v>
      </c>
      <c r="J107" s="324" t="s">
        <v>6367</v>
      </c>
      <c r="K107" s="449" t="s">
        <v>496</v>
      </c>
      <c r="L107" s="450"/>
      <c r="M107" s="449" t="s">
        <v>496</v>
      </c>
      <c r="N107" s="450"/>
      <c r="O107" s="451" t="s">
        <v>496</v>
      </c>
      <c r="P107" s="451"/>
      <c r="Q107" s="451"/>
      <c r="R107" s="451"/>
      <c r="S107" s="447"/>
    </row>
    <row r="108" spans="1:19" s="400" customFormat="1" ht="33" customHeight="1" x14ac:dyDescent="0.15">
      <c r="A108" s="1073"/>
      <c r="B108" s="1086"/>
      <c r="C108" s="1071"/>
      <c r="D108" s="485" t="s">
        <v>3823</v>
      </c>
      <c r="E108" s="1071"/>
      <c r="F108" s="476">
        <v>270</v>
      </c>
      <c r="G108" s="481" t="s">
        <v>2703</v>
      </c>
      <c r="H108" s="1072"/>
      <c r="I108" s="487" t="s">
        <v>6366</v>
      </c>
      <c r="J108" s="324" t="s">
        <v>6368</v>
      </c>
      <c r="K108" s="449" t="s">
        <v>496</v>
      </c>
      <c r="L108" s="450"/>
      <c r="M108" s="449" t="s">
        <v>496</v>
      </c>
      <c r="N108" s="450"/>
      <c r="O108" s="451" t="s">
        <v>496</v>
      </c>
      <c r="P108" s="451"/>
      <c r="Q108" s="451"/>
      <c r="R108" s="451"/>
      <c r="S108" s="447"/>
    </row>
    <row r="109" spans="1:19" s="400" customFormat="1" ht="33" customHeight="1" x14ac:dyDescent="0.15">
      <c r="A109" s="1073"/>
      <c r="B109" s="1086"/>
      <c r="C109" s="1071"/>
      <c r="D109" s="485" t="s">
        <v>2670</v>
      </c>
      <c r="E109" s="1071"/>
      <c r="F109" s="476">
        <v>1250</v>
      </c>
      <c r="G109" s="481" t="s">
        <v>2703</v>
      </c>
      <c r="H109" s="1072"/>
      <c r="I109" s="487" t="s">
        <v>6366</v>
      </c>
      <c r="J109" s="324" t="s">
        <v>6369</v>
      </c>
      <c r="K109" s="449" t="s">
        <v>496</v>
      </c>
      <c r="L109" s="450"/>
      <c r="M109" s="449" t="s">
        <v>496</v>
      </c>
      <c r="N109" s="450"/>
      <c r="O109" s="451"/>
      <c r="P109" s="451"/>
      <c r="Q109" s="451"/>
      <c r="R109" s="451" t="s">
        <v>496</v>
      </c>
      <c r="S109" s="482" t="s">
        <v>7513</v>
      </c>
    </row>
    <row r="110" spans="1:19" s="400" customFormat="1" ht="40.5" customHeight="1" x14ac:dyDescent="0.15">
      <c r="A110" s="491">
        <v>62</v>
      </c>
      <c r="B110" s="495" t="s">
        <v>6448</v>
      </c>
      <c r="C110" s="485" t="s">
        <v>6449</v>
      </c>
      <c r="D110" s="485" t="s">
        <v>2564</v>
      </c>
      <c r="E110" s="485" t="s">
        <v>6450</v>
      </c>
      <c r="F110" s="476">
        <v>3033</v>
      </c>
      <c r="G110" s="481" t="s">
        <v>2827</v>
      </c>
      <c r="H110" s="486">
        <v>43196</v>
      </c>
      <c r="I110" s="487" t="s">
        <v>6451</v>
      </c>
      <c r="J110" s="324" t="s">
        <v>6452</v>
      </c>
      <c r="K110" s="449" t="s">
        <v>496</v>
      </c>
      <c r="L110" s="450"/>
      <c r="M110" s="449" t="s">
        <v>496</v>
      </c>
      <c r="N110" s="450"/>
      <c r="O110" s="451" t="s">
        <v>496</v>
      </c>
      <c r="P110" s="451"/>
      <c r="Q110" s="451"/>
      <c r="R110" s="451"/>
      <c r="S110" s="482"/>
    </row>
    <row r="111" spans="1:19" s="400" customFormat="1" ht="53.25" customHeight="1" x14ac:dyDescent="0.15">
      <c r="A111" s="491">
        <v>63</v>
      </c>
      <c r="B111" s="495" t="s">
        <v>6370</v>
      </c>
      <c r="C111" s="485" t="s">
        <v>6331</v>
      </c>
      <c r="D111" s="485" t="s">
        <v>2744</v>
      </c>
      <c r="E111" s="485" t="s">
        <v>6371</v>
      </c>
      <c r="F111" s="476">
        <v>180</v>
      </c>
      <c r="G111" s="481" t="s">
        <v>2703</v>
      </c>
      <c r="H111" s="486">
        <v>43167</v>
      </c>
      <c r="I111" s="487" t="s">
        <v>6333</v>
      </c>
      <c r="J111" s="324" t="s">
        <v>6372</v>
      </c>
      <c r="K111" s="449" t="s">
        <v>496</v>
      </c>
      <c r="L111" s="450"/>
      <c r="M111" s="449" t="s">
        <v>496</v>
      </c>
      <c r="N111" s="450"/>
      <c r="O111" s="451"/>
      <c r="P111" s="451"/>
      <c r="Q111" s="451" t="s">
        <v>496</v>
      </c>
      <c r="R111" s="451"/>
      <c r="S111" s="447"/>
    </row>
    <row r="112" spans="1:19" s="400" customFormat="1" ht="33" customHeight="1" x14ac:dyDescent="0.15">
      <c r="A112" s="491">
        <v>64</v>
      </c>
      <c r="B112" s="495" t="s">
        <v>6453</v>
      </c>
      <c r="C112" s="485" t="s">
        <v>6454</v>
      </c>
      <c r="D112" s="485" t="s">
        <v>6455</v>
      </c>
      <c r="E112" s="485" t="s">
        <v>6456</v>
      </c>
      <c r="F112" s="476">
        <v>3200</v>
      </c>
      <c r="G112" s="481" t="s">
        <v>2847</v>
      </c>
      <c r="H112" s="486">
        <v>43244</v>
      </c>
      <c r="I112" s="487" t="s">
        <v>6457</v>
      </c>
      <c r="J112" s="324" t="s">
        <v>6458</v>
      </c>
      <c r="K112" s="449" t="s">
        <v>496</v>
      </c>
      <c r="L112" s="450"/>
      <c r="M112" s="449" t="s">
        <v>496</v>
      </c>
      <c r="N112" s="450"/>
      <c r="O112" s="451" t="s">
        <v>496</v>
      </c>
      <c r="P112" s="451"/>
      <c r="Q112" s="451"/>
      <c r="R112" s="451"/>
      <c r="S112" s="447"/>
    </row>
    <row r="113" spans="1:19" s="400" customFormat="1" ht="33" customHeight="1" x14ac:dyDescent="0.15">
      <c r="A113" s="491">
        <v>65</v>
      </c>
      <c r="B113" s="495" t="s">
        <v>6373</v>
      </c>
      <c r="C113" s="485" t="s">
        <v>6374</v>
      </c>
      <c r="D113" s="485" t="s">
        <v>6375</v>
      </c>
      <c r="E113" s="485" t="s">
        <v>6376</v>
      </c>
      <c r="F113" s="476">
        <v>540</v>
      </c>
      <c r="G113" s="481" t="s">
        <v>2703</v>
      </c>
      <c r="H113" s="486">
        <v>43174</v>
      </c>
      <c r="I113" s="487" t="s">
        <v>5716</v>
      </c>
      <c r="J113" s="324" t="s">
        <v>6377</v>
      </c>
      <c r="K113" s="449" t="s">
        <v>496</v>
      </c>
      <c r="L113" s="450"/>
      <c r="M113" s="449" t="s">
        <v>496</v>
      </c>
      <c r="N113" s="450"/>
      <c r="O113" s="451" t="s">
        <v>496</v>
      </c>
      <c r="P113" s="451"/>
      <c r="Q113" s="451"/>
      <c r="R113" s="451"/>
      <c r="S113" s="447"/>
    </row>
    <row r="114" spans="1:19" s="400" customFormat="1" ht="33" customHeight="1" x14ac:dyDescent="0.15">
      <c r="A114" s="1073">
        <v>66</v>
      </c>
      <c r="B114" s="1086" t="s">
        <v>6378</v>
      </c>
      <c r="C114" s="1071" t="s">
        <v>6379</v>
      </c>
      <c r="D114" s="485" t="s">
        <v>2551</v>
      </c>
      <c r="E114" s="1071" t="s">
        <v>6380</v>
      </c>
      <c r="F114" s="476">
        <v>664.44</v>
      </c>
      <c r="G114" s="481" t="s">
        <v>2703</v>
      </c>
      <c r="H114" s="486">
        <v>43179</v>
      </c>
      <c r="I114" s="487" t="s">
        <v>6381</v>
      </c>
      <c r="J114" s="324" t="s">
        <v>6382</v>
      </c>
      <c r="K114" s="449" t="s">
        <v>496</v>
      </c>
      <c r="L114" s="450"/>
      <c r="M114" s="449" t="s">
        <v>496</v>
      </c>
      <c r="N114" s="450"/>
      <c r="O114" s="451" t="s">
        <v>496</v>
      </c>
      <c r="P114" s="451"/>
      <c r="Q114" s="451"/>
      <c r="R114" s="451"/>
      <c r="S114" s="447"/>
    </row>
    <row r="115" spans="1:19" s="400" customFormat="1" ht="33" customHeight="1" x14ac:dyDescent="0.15">
      <c r="A115" s="1073"/>
      <c r="B115" s="1086"/>
      <c r="C115" s="1071"/>
      <c r="D115" s="485" t="s">
        <v>2554</v>
      </c>
      <c r="E115" s="1071"/>
      <c r="F115" s="476">
        <v>759.36</v>
      </c>
      <c r="G115" s="481" t="s">
        <v>2703</v>
      </c>
      <c r="H115" s="486">
        <v>43179</v>
      </c>
      <c r="I115" s="487" t="s">
        <v>6381</v>
      </c>
      <c r="J115" s="324" t="s">
        <v>6324</v>
      </c>
      <c r="K115" s="449" t="s">
        <v>496</v>
      </c>
      <c r="L115" s="450"/>
      <c r="M115" s="449" t="s">
        <v>496</v>
      </c>
      <c r="N115" s="450"/>
      <c r="O115" s="451" t="s">
        <v>496</v>
      </c>
      <c r="P115" s="451"/>
      <c r="Q115" s="451"/>
      <c r="R115" s="451"/>
      <c r="S115" s="447"/>
    </row>
    <row r="116" spans="1:19" s="400" customFormat="1" ht="50.25" customHeight="1" x14ac:dyDescent="0.15">
      <c r="A116" s="491">
        <v>67</v>
      </c>
      <c r="B116" s="495" t="s">
        <v>6383</v>
      </c>
      <c r="C116" s="485" t="s">
        <v>6384</v>
      </c>
      <c r="D116" s="485" t="s">
        <v>2555</v>
      </c>
      <c r="E116" s="485" t="s">
        <v>6385</v>
      </c>
      <c r="F116" s="476">
        <v>116.43</v>
      </c>
      <c r="G116" s="481" t="s">
        <v>2703</v>
      </c>
      <c r="H116" s="486">
        <v>43179</v>
      </c>
      <c r="I116" s="487" t="s">
        <v>6386</v>
      </c>
      <c r="J116" s="324" t="s">
        <v>6387</v>
      </c>
      <c r="K116" s="449" t="s">
        <v>496</v>
      </c>
      <c r="L116" s="450"/>
      <c r="M116" s="449" t="s">
        <v>496</v>
      </c>
      <c r="N116" s="450"/>
      <c r="O116" s="451" t="s">
        <v>496</v>
      </c>
      <c r="P116" s="451"/>
      <c r="Q116" s="451"/>
      <c r="R116" s="451"/>
      <c r="S116" s="447"/>
    </row>
    <row r="117" spans="1:19" s="400" customFormat="1" ht="57" customHeight="1" x14ac:dyDescent="0.15">
      <c r="A117" s="491">
        <v>68</v>
      </c>
      <c r="B117" s="495" t="s">
        <v>6459</v>
      </c>
      <c r="C117" s="485" t="s">
        <v>6460</v>
      </c>
      <c r="D117" s="485" t="s">
        <v>6461</v>
      </c>
      <c r="E117" s="485" t="s">
        <v>6461</v>
      </c>
      <c r="F117" s="476" t="s">
        <v>2534</v>
      </c>
      <c r="G117" s="481" t="s">
        <v>2827</v>
      </c>
      <c r="H117" s="486">
        <v>43203</v>
      </c>
      <c r="I117" s="485" t="s">
        <v>6461</v>
      </c>
      <c r="J117" s="448" t="s">
        <v>4328</v>
      </c>
      <c r="K117" s="489" t="s">
        <v>6059</v>
      </c>
      <c r="L117" s="489" t="s">
        <v>6059</v>
      </c>
      <c r="M117" s="489" t="s">
        <v>6059</v>
      </c>
      <c r="N117" s="489" t="s">
        <v>6059</v>
      </c>
      <c r="O117" s="489" t="s">
        <v>6059</v>
      </c>
      <c r="P117" s="489" t="s">
        <v>6059</v>
      </c>
      <c r="Q117" s="489" t="s">
        <v>6059</v>
      </c>
      <c r="R117" s="451"/>
      <c r="S117" s="482" t="s">
        <v>5513</v>
      </c>
    </row>
    <row r="118" spans="1:19" s="400" customFormat="1" ht="52.5" customHeight="1" x14ac:dyDescent="0.15">
      <c r="A118" s="491">
        <v>69</v>
      </c>
      <c r="B118" s="495" t="s">
        <v>6462</v>
      </c>
      <c r="C118" s="485" t="s">
        <v>5697</v>
      </c>
      <c r="D118" s="485" t="s">
        <v>6461</v>
      </c>
      <c r="E118" s="485" t="s">
        <v>6461</v>
      </c>
      <c r="F118" s="476" t="s">
        <v>2534</v>
      </c>
      <c r="G118" s="481" t="s">
        <v>2827</v>
      </c>
      <c r="H118" s="486">
        <v>43203</v>
      </c>
      <c r="I118" s="485" t="s">
        <v>6461</v>
      </c>
      <c r="J118" s="448" t="s">
        <v>4328</v>
      </c>
      <c r="K118" s="489" t="s">
        <v>6059</v>
      </c>
      <c r="L118" s="489" t="s">
        <v>6059</v>
      </c>
      <c r="M118" s="489" t="s">
        <v>6059</v>
      </c>
      <c r="N118" s="489" t="s">
        <v>6059</v>
      </c>
      <c r="O118" s="489" t="s">
        <v>6059</v>
      </c>
      <c r="P118" s="489" t="s">
        <v>6059</v>
      </c>
      <c r="Q118" s="489" t="s">
        <v>6059</v>
      </c>
      <c r="R118" s="451"/>
      <c r="S118" s="482" t="s">
        <v>5513</v>
      </c>
    </row>
    <row r="119" spans="1:19" s="400" customFormat="1" ht="30" customHeight="1" x14ac:dyDescent="0.15">
      <c r="A119" s="1073">
        <v>70</v>
      </c>
      <c r="B119" s="1086" t="s">
        <v>6463</v>
      </c>
      <c r="C119" s="1071" t="s">
        <v>6464</v>
      </c>
      <c r="D119" s="485" t="s">
        <v>3823</v>
      </c>
      <c r="E119" s="1071" t="s">
        <v>6465</v>
      </c>
      <c r="F119" s="476">
        <v>465</v>
      </c>
      <c r="G119" s="481" t="s">
        <v>2657</v>
      </c>
      <c r="H119" s="1072">
        <v>43252</v>
      </c>
      <c r="I119" s="487" t="s">
        <v>6466</v>
      </c>
      <c r="J119" s="324" t="s">
        <v>6467</v>
      </c>
      <c r="K119" s="449" t="s">
        <v>496</v>
      </c>
      <c r="L119" s="450"/>
      <c r="M119" s="449" t="s">
        <v>496</v>
      </c>
      <c r="N119" s="450"/>
      <c r="O119" s="451" t="s">
        <v>496</v>
      </c>
      <c r="P119" s="451"/>
      <c r="Q119" s="451"/>
      <c r="R119" s="451"/>
      <c r="S119" s="447"/>
    </row>
    <row r="120" spans="1:19" s="400" customFormat="1" ht="33" customHeight="1" x14ac:dyDescent="0.15">
      <c r="A120" s="1073"/>
      <c r="B120" s="1086"/>
      <c r="C120" s="1071"/>
      <c r="D120" s="485" t="s">
        <v>6308</v>
      </c>
      <c r="E120" s="1071"/>
      <c r="F120" s="476">
        <v>33.29</v>
      </c>
      <c r="G120" s="481" t="s">
        <v>2657</v>
      </c>
      <c r="H120" s="1072"/>
      <c r="I120" s="487" t="s">
        <v>6468</v>
      </c>
      <c r="J120" s="324" t="s">
        <v>6469</v>
      </c>
      <c r="K120" s="449" t="s">
        <v>496</v>
      </c>
      <c r="L120" s="450"/>
      <c r="M120" s="449" t="s">
        <v>496</v>
      </c>
      <c r="N120" s="450"/>
      <c r="O120" s="451" t="s">
        <v>496</v>
      </c>
      <c r="P120" s="451"/>
      <c r="Q120" s="451"/>
      <c r="R120" s="451"/>
      <c r="S120" s="447"/>
    </row>
    <row r="121" spans="1:19" s="400" customFormat="1" ht="33" customHeight="1" x14ac:dyDescent="0.15">
      <c r="A121" s="1073"/>
      <c r="B121" s="1086"/>
      <c r="C121" s="1071"/>
      <c r="D121" s="485" t="s">
        <v>2695</v>
      </c>
      <c r="E121" s="1071"/>
      <c r="F121" s="476">
        <v>827.24</v>
      </c>
      <c r="G121" s="481" t="s">
        <v>2657</v>
      </c>
      <c r="H121" s="1072"/>
      <c r="I121" s="487" t="s">
        <v>6470</v>
      </c>
      <c r="J121" s="324" t="s">
        <v>6471</v>
      </c>
      <c r="K121" s="449" t="s">
        <v>496</v>
      </c>
      <c r="L121" s="450"/>
      <c r="M121" s="449" t="s">
        <v>496</v>
      </c>
      <c r="N121" s="450"/>
      <c r="O121" s="451" t="s">
        <v>496</v>
      </c>
      <c r="P121" s="451"/>
      <c r="Q121" s="451"/>
      <c r="R121" s="451"/>
      <c r="S121" s="447"/>
    </row>
    <row r="122" spans="1:19" s="400" customFormat="1" ht="33" customHeight="1" x14ac:dyDescent="0.15">
      <c r="A122" s="1073"/>
      <c r="B122" s="1086"/>
      <c r="C122" s="1071"/>
      <c r="D122" s="485" t="s">
        <v>1179</v>
      </c>
      <c r="E122" s="1071"/>
      <c r="F122" s="476">
        <v>73.95</v>
      </c>
      <c r="G122" s="481" t="s">
        <v>2657</v>
      </c>
      <c r="H122" s="1072"/>
      <c r="I122" s="487" t="s">
        <v>6472</v>
      </c>
      <c r="J122" s="461" t="s">
        <v>6473</v>
      </c>
      <c r="K122" s="449" t="s">
        <v>496</v>
      </c>
      <c r="L122" s="450"/>
      <c r="M122" s="449" t="s">
        <v>496</v>
      </c>
      <c r="N122" s="450"/>
      <c r="O122" s="451"/>
      <c r="P122" s="451"/>
      <c r="Q122" s="451" t="s">
        <v>496</v>
      </c>
      <c r="R122" s="451"/>
      <c r="S122" s="482" t="s">
        <v>7514</v>
      </c>
    </row>
    <row r="123" spans="1:19" s="400" customFormat="1" ht="42.75" customHeight="1" x14ac:dyDescent="0.15">
      <c r="A123" s="491">
        <v>71</v>
      </c>
      <c r="B123" s="495" t="s">
        <v>6474</v>
      </c>
      <c r="C123" s="485" t="s">
        <v>6475</v>
      </c>
      <c r="D123" s="485" t="s">
        <v>2659</v>
      </c>
      <c r="E123" s="485" t="s">
        <v>5720</v>
      </c>
      <c r="F123" s="476">
        <v>2000</v>
      </c>
      <c r="G123" s="481" t="s">
        <v>2827</v>
      </c>
      <c r="H123" s="486">
        <v>43207</v>
      </c>
      <c r="I123" s="487" t="s">
        <v>6476</v>
      </c>
      <c r="J123" s="324" t="s">
        <v>6477</v>
      </c>
      <c r="K123" s="449" t="s">
        <v>496</v>
      </c>
      <c r="L123" s="450"/>
      <c r="M123" s="449" t="s">
        <v>496</v>
      </c>
      <c r="N123" s="450"/>
      <c r="O123" s="451" t="s">
        <v>496</v>
      </c>
      <c r="P123" s="451"/>
      <c r="Q123" s="451"/>
      <c r="R123" s="451"/>
      <c r="S123" s="447"/>
    </row>
    <row r="124" spans="1:19" s="400" customFormat="1" ht="51.75" customHeight="1" x14ac:dyDescent="0.15">
      <c r="A124" s="491">
        <v>72</v>
      </c>
      <c r="B124" s="495" t="s">
        <v>6478</v>
      </c>
      <c r="C124" s="485" t="s">
        <v>6479</v>
      </c>
      <c r="D124" s="485" t="s">
        <v>3888</v>
      </c>
      <c r="E124" s="485" t="s">
        <v>6480</v>
      </c>
      <c r="F124" s="476">
        <v>5000</v>
      </c>
      <c r="G124" s="481" t="s">
        <v>2847</v>
      </c>
      <c r="H124" s="486">
        <v>43229</v>
      </c>
      <c r="I124" s="487" t="s">
        <v>6481</v>
      </c>
      <c r="J124" s="324" t="s">
        <v>6482</v>
      </c>
      <c r="K124" s="449" t="s">
        <v>496</v>
      </c>
      <c r="L124" s="450"/>
      <c r="M124" s="449" t="s">
        <v>496</v>
      </c>
      <c r="N124" s="450"/>
      <c r="O124" s="451" t="s">
        <v>496</v>
      </c>
      <c r="P124" s="451"/>
      <c r="Q124" s="451"/>
      <c r="R124" s="451"/>
      <c r="S124" s="447"/>
    </row>
    <row r="125" spans="1:19" s="400" customFormat="1" ht="51" customHeight="1" x14ac:dyDescent="0.15">
      <c r="A125" s="491">
        <v>73</v>
      </c>
      <c r="B125" s="495" t="s">
        <v>6388</v>
      </c>
      <c r="C125" s="485" t="s">
        <v>6331</v>
      </c>
      <c r="D125" s="485" t="s">
        <v>2744</v>
      </c>
      <c r="E125" s="485" t="s">
        <v>6389</v>
      </c>
      <c r="F125" s="476">
        <v>450</v>
      </c>
      <c r="G125" s="481" t="s">
        <v>2703</v>
      </c>
      <c r="H125" s="486">
        <v>43182</v>
      </c>
      <c r="I125" s="487" t="s">
        <v>6333</v>
      </c>
      <c r="J125" s="324" t="s">
        <v>6390</v>
      </c>
      <c r="K125" s="449" t="s">
        <v>496</v>
      </c>
      <c r="L125" s="450"/>
      <c r="M125" s="449" t="s">
        <v>496</v>
      </c>
      <c r="N125" s="450"/>
      <c r="O125" s="451" t="s">
        <v>496</v>
      </c>
      <c r="P125" s="451"/>
      <c r="Q125" s="451"/>
      <c r="R125" s="451"/>
      <c r="S125" s="447"/>
    </row>
    <row r="126" spans="1:19" s="400" customFormat="1" ht="33" customHeight="1" x14ac:dyDescent="0.15">
      <c r="A126" s="1073">
        <v>74</v>
      </c>
      <c r="B126" s="1086" t="s">
        <v>6483</v>
      </c>
      <c r="C126" s="1071" t="s">
        <v>6484</v>
      </c>
      <c r="D126" s="485" t="s">
        <v>5794</v>
      </c>
      <c r="E126" s="1071" t="s">
        <v>6485</v>
      </c>
      <c r="F126" s="476">
        <v>352</v>
      </c>
      <c r="G126" s="481" t="s">
        <v>2827</v>
      </c>
      <c r="H126" s="1072">
        <v>43206</v>
      </c>
      <c r="I126" s="487" t="s">
        <v>6486</v>
      </c>
      <c r="J126" s="324" t="s">
        <v>6487</v>
      </c>
      <c r="K126" s="449" t="s">
        <v>496</v>
      </c>
      <c r="L126" s="450"/>
      <c r="M126" s="449" t="s">
        <v>496</v>
      </c>
      <c r="N126" s="450"/>
      <c r="O126" s="451"/>
      <c r="P126" s="451"/>
      <c r="Q126" s="451" t="s">
        <v>496</v>
      </c>
      <c r="R126" s="451"/>
      <c r="S126" s="447"/>
    </row>
    <row r="127" spans="1:19" s="400" customFormat="1" ht="33" customHeight="1" x14ac:dyDescent="0.15">
      <c r="A127" s="1073"/>
      <c r="B127" s="1086"/>
      <c r="C127" s="1071"/>
      <c r="D127" s="485" t="s">
        <v>6488</v>
      </c>
      <c r="E127" s="1071"/>
      <c r="F127" s="476">
        <v>165</v>
      </c>
      <c r="G127" s="481" t="s">
        <v>2827</v>
      </c>
      <c r="H127" s="1072"/>
      <c r="I127" s="487" t="s">
        <v>6489</v>
      </c>
      <c r="J127" s="324" t="s">
        <v>6490</v>
      </c>
      <c r="K127" s="449" t="s">
        <v>496</v>
      </c>
      <c r="L127" s="450"/>
      <c r="M127" s="449" t="s">
        <v>496</v>
      </c>
      <c r="N127" s="450"/>
      <c r="O127" s="451" t="s">
        <v>496</v>
      </c>
      <c r="P127" s="451"/>
      <c r="Q127" s="451"/>
      <c r="R127" s="451"/>
      <c r="S127" s="447"/>
    </row>
    <row r="128" spans="1:19" s="400" customFormat="1" ht="33" customHeight="1" x14ac:dyDescent="0.15">
      <c r="A128" s="1073"/>
      <c r="B128" s="1086"/>
      <c r="C128" s="1071"/>
      <c r="D128" s="485" t="s">
        <v>6491</v>
      </c>
      <c r="E128" s="1071"/>
      <c r="F128" s="476">
        <v>586.74</v>
      </c>
      <c r="G128" s="481" t="s">
        <v>2827</v>
      </c>
      <c r="H128" s="1072"/>
      <c r="I128" s="487" t="s">
        <v>5362</v>
      </c>
      <c r="J128" s="324" t="s">
        <v>6492</v>
      </c>
      <c r="K128" s="449" t="s">
        <v>496</v>
      </c>
      <c r="L128" s="450"/>
      <c r="M128" s="449" t="s">
        <v>496</v>
      </c>
      <c r="N128" s="450"/>
      <c r="O128" s="451"/>
      <c r="P128" s="451"/>
      <c r="Q128" s="451"/>
      <c r="R128" s="451" t="s">
        <v>496</v>
      </c>
      <c r="S128" s="482" t="s">
        <v>7513</v>
      </c>
    </row>
    <row r="129" spans="1:19" s="400" customFormat="1" ht="33" customHeight="1" x14ac:dyDescent="0.15">
      <c r="A129" s="1073">
        <v>75</v>
      </c>
      <c r="B129" s="1086" t="s">
        <v>6493</v>
      </c>
      <c r="C129" s="1071" t="s">
        <v>6494</v>
      </c>
      <c r="D129" s="485" t="s">
        <v>5610</v>
      </c>
      <c r="E129" s="1071" t="s">
        <v>6495</v>
      </c>
      <c r="F129" s="476">
        <v>14774.7</v>
      </c>
      <c r="G129" s="481" t="s">
        <v>2847</v>
      </c>
      <c r="H129" s="1072">
        <v>43248</v>
      </c>
      <c r="I129" s="487" t="s">
        <v>6496</v>
      </c>
      <c r="J129" s="324" t="s">
        <v>6497</v>
      </c>
      <c r="K129" s="770"/>
      <c r="L129" s="771"/>
      <c r="M129" s="770"/>
      <c r="N129" s="771"/>
      <c r="O129" s="770"/>
      <c r="P129" s="770"/>
      <c r="Q129" s="770"/>
      <c r="R129" s="770"/>
      <c r="S129" s="482" t="s">
        <v>6124</v>
      </c>
    </row>
    <row r="130" spans="1:19" s="400" customFormat="1" ht="33" customHeight="1" x14ac:dyDescent="0.15">
      <c r="A130" s="1073"/>
      <c r="B130" s="1086"/>
      <c r="C130" s="1071"/>
      <c r="D130" s="485" t="s">
        <v>5285</v>
      </c>
      <c r="E130" s="1071"/>
      <c r="F130" s="476">
        <v>4295.84</v>
      </c>
      <c r="G130" s="481" t="s">
        <v>2847</v>
      </c>
      <c r="H130" s="1072"/>
      <c r="I130" s="487" t="s">
        <v>6496</v>
      </c>
      <c r="J130" s="324" t="s">
        <v>6498</v>
      </c>
      <c r="K130" s="770"/>
      <c r="L130" s="771"/>
      <c r="M130" s="770"/>
      <c r="N130" s="771"/>
      <c r="O130" s="770"/>
      <c r="P130" s="770"/>
      <c r="Q130" s="770"/>
      <c r="R130" s="770"/>
      <c r="S130" s="482" t="s">
        <v>6124</v>
      </c>
    </row>
    <row r="131" spans="1:19" s="400" customFormat="1" ht="33" customHeight="1" x14ac:dyDescent="0.15">
      <c r="A131" s="1073"/>
      <c r="B131" s="1086"/>
      <c r="C131" s="1071"/>
      <c r="D131" s="485" t="s">
        <v>6499</v>
      </c>
      <c r="E131" s="1071"/>
      <c r="F131" s="476">
        <v>3051</v>
      </c>
      <c r="G131" s="481" t="s">
        <v>2847</v>
      </c>
      <c r="H131" s="1072"/>
      <c r="I131" s="487" t="s">
        <v>6496</v>
      </c>
      <c r="J131" s="324" t="s">
        <v>6500</v>
      </c>
      <c r="K131" s="449" t="s">
        <v>496</v>
      </c>
      <c r="L131" s="450"/>
      <c r="M131" s="449" t="s">
        <v>496</v>
      </c>
      <c r="N131" s="450"/>
      <c r="O131" s="451" t="s">
        <v>496</v>
      </c>
      <c r="P131" s="451"/>
      <c r="Q131" s="451"/>
      <c r="R131" s="451"/>
      <c r="S131" s="447"/>
    </row>
    <row r="132" spans="1:19" s="400" customFormat="1" ht="33" customHeight="1" x14ac:dyDescent="0.15">
      <c r="A132" s="1073">
        <v>76</v>
      </c>
      <c r="B132" s="1086" t="s">
        <v>6501</v>
      </c>
      <c r="C132" s="1071" t="s">
        <v>6502</v>
      </c>
      <c r="D132" s="485" t="s">
        <v>5794</v>
      </c>
      <c r="E132" s="1071" t="s">
        <v>6503</v>
      </c>
      <c r="F132" s="476">
        <v>76.5</v>
      </c>
      <c r="G132" s="481" t="s">
        <v>2847</v>
      </c>
      <c r="H132" s="1072">
        <v>43222</v>
      </c>
      <c r="I132" s="487" t="s">
        <v>6504</v>
      </c>
      <c r="J132" s="324" t="s">
        <v>6505</v>
      </c>
      <c r="K132" s="449" t="s">
        <v>496</v>
      </c>
      <c r="L132" s="450"/>
      <c r="M132" s="449" t="s">
        <v>496</v>
      </c>
      <c r="N132" s="450"/>
      <c r="O132" s="451" t="s">
        <v>496</v>
      </c>
      <c r="P132" s="451"/>
      <c r="Q132" s="451"/>
      <c r="R132" s="451"/>
      <c r="S132" s="447"/>
    </row>
    <row r="133" spans="1:19" s="400" customFormat="1" ht="33" customHeight="1" x14ac:dyDescent="0.15">
      <c r="A133" s="1073"/>
      <c r="B133" s="1086"/>
      <c r="C133" s="1071"/>
      <c r="D133" s="485" t="s">
        <v>2764</v>
      </c>
      <c r="E133" s="1071"/>
      <c r="F133" s="476">
        <v>440.15</v>
      </c>
      <c r="G133" s="481" t="s">
        <v>2847</v>
      </c>
      <c r="H133" s="1072"/>
      <c r="I133" s="487" t="s">
        <v>6506</v>
      </c>
      <c r="J133" s="324" t="s">
        <v>6507</v>
      </c>
      <c r="K133" s="449" t="s">
        <v>496</v>
      </c>
      <c r="L133" s="450"/>
      <c r="M133" s="449" t="s">
        <v>496</v>
      </c>
      <c r="N133" s="450"/>
      <c r="O133" s="451" t="s">
        <v>496</v>
      </c>
      <c r="P133" s="451"/>
      <c r="Q133" s="451"/>
      <c r="R133" s="451"/>
      <c r="S133" s="447"/>
    </row>
    <row r="134" spans="1:19" s="400" customFormat="1" ht="33" customHeight="1" x14ac:dyDescent="0.15">
      <c r="A134" s="1073"/>
      <c r="B134" s="1086"/>
      <c r="C134" s="1071"/>
      <c r="D134" s="485" t="s">
        <v>2854</v>
      </c>
      <c r="E134" s="1071"/>
      <c r="F134" s="476">
        <v>440.36</v>
      </c>
      <c r="G134" s="481" t="s">
        <v>2847</v>
      </c>
      <c r="H134" s="1072"/>
      <c r="I134" s="487" t="s">
        <v>6508</v>
      </c>
      <c r="J134" s="324" t="s">
        <v>6509</v>
      </c>
      <c r="K134" s="475" t="s">
        <v>496</v>
      </c>
      <c r="L134" s="473"/>
      <c r="M134" s="475" t="s">
        <v>496</v>
      </c>
      <c r="N134" s="473"/>
      <c r="O134" s="475" t="s">
        <v>496</v>
      </c>
      <c r="P134" s="474"/>
      <c r="Q134" s="474"/>
      <c r="R134" s="474"/>
      <c r="S134" s="447"/>
    </row>
    <row r="135" spans="1:19" s="400" customFormat="1" ht="33" customHeight="1" x14ac:dyDescent="0.15">
      <c r="A135" s="491">
        <v>77</v>
      </c>
      <c r="B135" s="495" t="s">
        <v>6510</v>
      </c>
      <c r="C135" s="485" t="s">
        <v>6511</v>
      </c>
      <c r="D135" s="485" t="s">
        <v>3823</v>
      </c>
      <c r="E135" s="485" t="s">
        <v>6512</v>
      </c>
      <c r="F135" s="476">
        <v>2400</v>
      </c>
      <c r="G135" s="481" t="s">
        <v>2827</v>
      </c>
      <c r="H135" s="486">
        <v>43209</v>
      </c>
      <c r="I135" s="487" t="s">
        <v>6513</v>
      </c>
      <c r="J135" s="324" t="s">
        <v>6514</v>
      </c>
      <c r="K135" s="449" t="s">
        <v>496</v>
      </c>
      <c r="L135" s="450"/>
      <c r="M135" s="449" t="s">
        <v>496</v>
      </c>
      <c r="N135" s="450"/>
      <c r="O135" s="451"/>
      <c r="P135" s="451"/>
      <c r="Q135" s="451" t="s">
        <v>496</v>
      </c>
      <c r="R135" s="451"/>
      <c r="S135" s="447"/>
    </row>
    <row r="136" spans="1:19" s="400" customFormat="1" ht="33" customHeight="1" x14ac:dyDescent="0.15">
      <c r="A136" s="491">
        <v>78</v>
      </c>
      <c r="B136" s="495" t="s">
        <v>6515</v>
      </c>
      <c r="C136" s="485" t="s">
        <v>6516</v>
      </c>
      <c r="D136" s="485" t="s">
        <v>2922</v>
      </c>
      <c r="E136" s="485" t="s">
        <v>6517</v>
      </c>
      <c r="F136" s="476">
        <v>10250</v>
      </c>
      <c r="G136" s="481" t="s">
        <v>2847</v>
      </c>
      <c r="H136" s="486">
        <v>43223</v>
      </c>
      <c r="I136" s="487" t="s">
        <v>6518</v>
      </c>
      <c r="J136" s="324" t="s">
        <v>6519</v>
      </c>
      <c r="K136" s="449" t="s">
        <v>496</v>
      </c>
      <c r="L136" s="450"/>
      <c r="M136" s="449" t="s">
        <v>496</v>
      </c>
      <c r="N136" s="450"/>
      <c r="O136" s="451" t="s">
        <v>496</v>
      </c>
      <c r="P136" s="451"/>
      <c r="Q136" s="451"/>
      <c r="R136" s="451"/>
      <c r="S136" s="447"/>
    </row>
    <row r="137" spans="1:19" s="400" customFormat="1" ht="51" customHeight="1" x14ac:dyDescent="0.15">
      <c r="A137" s="491">
        <v>79</v>
      </c>
      <c r="B137" s="495" t="s">
        <v>6520</v>
      </c>
      <c r="C137" s="485" t="s">
        <v>6521</v>
      </c>
      <c r="D137" s="485" t="s">
        <v>6522</v>
      </c>
      <c r="E137" s="485" t="s">
        <v>6523</v>
      </c>
      <c r="F137" s="476">
        <v>420</v>
      </c>
      <c r="G137" s="481" t="s">
        <v>2827</v>
      </c>
      <c r="H137" s="486">
        <v>43206</v>
      </c>
      <c r="I137" s="487" t="s">
        <v>6472</v>
      </c>
      <c r="J137" s="324" t="s">
        <v>6524</v>
      </c>
      <c r="K137" s="449" t="s">
        <v>496</v>
      </c>
      <c r="L137" s="450"/>
      <c r="M137" s="449" t="s">
        <v>496</v>
      </c>
      <c r="N137" s="450"/>
      <c r="O137" s="451" t="s">
        <v>496</v>
      </c>
      <c r="P137" s="451"/>
      <c r="Q137" s="451"/>
      <c r="R137" s="451"/>
      <c r="S137" s="447"/>
    </row>
    <row r="138" spans="1:19" s="400" customFormat="1" ht="75" customHeight="1" x14ac:dyDescent="0.15">
      <c r="A138" s="491">
        <v>80</v>
      </c>
      <c r="B138" s="495" t="s">
        <v>6525</v>
      </c>
      <c r="C138" s="485" t="s">
        <v>6526</v>
      </c>
      <c r="D138" s="485" t="s">
        <v>6413</v>
      </c>
      <c r="E138" s="485" t="s">
        <v>6527</v>
      </c>
      <c r="F138" s="476">
        <v>1512</v>
      </c>
      <c r="G138" s="481" t="s">
        <v>2847</v>
      </c>
      <c r="H138" s="486">
        <v>43222</v>
      </c>
      <c r="I138" s="487" t="s">
        <v>6528</v>
      </c>
      <c r="J138" s="324" t="s">
        <v>6529</v>
      </c>
      <c r="K138" s="449" t="s">
        <v>496</v>
      </c>
      <c r="L138" s="450"/>
      <c r="M138" s="449" t="s">
        <v>496</v>
      </c>
      <c r="N138" s="450"/>
      <c r="O138" s="451" t="s">
        <v>496</v>
      </c>
      <c r="P138" s="451"/>
      <c r="Q138" s="451"/>
      <c r="R138" s="451"/>
      <c r="S138" s="447"/>
    </row>
    <row r="139" spans="1:19" s="400" customFormat="1" ht="47.25" customHeight="1" x14ac:dyDescent="0.15">
      <c r="A139" s="491">
        <v>81</v>
      </c>
      <c r="B139" s="495" t="s">
        <v>6530</v>
      </c>
      <c r="C139" s="485" t="s">
        <v>6531</v>
      </c>
      <c r="D139" s="485" t="s">
        <v>474</v>
      </c>
      <c r="E139" s="485" t="s">
        <v>6532</v>
      </c>
      <c r="F139" s="476">
        <v>5985</v>
      </c>
      <c r="G139" s="481" t="s">
        <v>2847</v>
      </c>
      <c r="H139" s="486">
        <v>43223</v>
      </c>
      <c r="I139" s="487" t="s">
        <v>6533</v>
      </c>
      <c r="J139" s="324" t="s">
        <v>6534</v>
      </c>
      <c r="K139" s="449" t="s">
        <v>496</v>
      </c>
      <c r="L139" s="450"/>
      <c r="M139" s="449" t="s">
        <v>496</v>
      </c>
      <c r="N139" s="450"/>
      <c r="O139" s="451"/>
      <c r="P139" s="451"/>
      <c r="Q139" s="451" t="s">
        <v>496</v>
      </c>
      <c r="R139" s="451"/>
      <c r="S139" s="447"/>
    </row>
    <row r="140" spans="1:19" s="400" customFormat="1" ht="33" customHeight="1" x14ac:dyDescent="0.15">
      <c r="A140" s="491">
        <v>82</v>
      </c>
      <c r="B140" s="495" t="s">
        <v>6535</v>
      </c>
      <c r="C140" s="485" t="s">
        <v>6536</v>
      </c>
      <c r="D140" s="485" t="s">
        <v>3110</v>
      </c>
      <c r="E140" s="485" t="s">
        <v>6537</v>
      </c>
      <c r="F140" s="476">
        <v>275</v>
      </c>
      <c r="G140" s="481" t="s">
        <v>2657</v>
      </c>
      <c r="H140" s="486">
        <v>43252</v>
      </c>
      <c r="I140" s="487" t="s">
        <v>6538</v>
      </c>
      <c r="J140" s="324" t="s">
        <v>6539</v>
      </c>
      <c r="K140" s="449" t="s">
        <v>496</v>
      </c>
      <c r="L140" s="450"/>
      <c r="M140" s="449" t="s">
        <v>496</v>
      </c>
      <c r="N140" s="450"/>
      <c r="O140" s="451"/>
      <c r="P140" s="451"/>
      <c r="Q140" s="451" t="s">
        <v>496</v>
      </c>
      <c r="R140" s="451"/>
      <c r="S140" s="447"/>
    </row>
    <row r="141" spans="1:19" s="400" customFormat="1" ht="33" customHeight="1" x14ac:dyDescent="0.15">
      <c r="A141" s="491">
        <v>83</v>
      </c>
      <c r="B141" s="495" t="s">
        <v>6540</v>
      </c>
      <c r="C141" s="485" t="s">
        <v>6541</v>
      </c>
      <c r="D141" s="485" t="s">
        <v>6542</v>
      </c>
      <c r="E141" s="485" t="s">
        <v>6461</v>
      </c>
      <c r="F141" s="476" t="s">
        <v>2534</v>
      </c>
      <c r="G141" s="481" t="s">
        <v>2847</v>
      </c>
      <c r="H141" s="486">
        <v>43236</v>
      </c>
      <c r="I141" s="487" t="s">
        <v>6461</v>
      </c>
      <c r="J141" s="448" t="s">
        <v>4328</v>
      </c>
      <c r="K141" s="489" t="s">
        <v>6059</v>
      </c>
      <c r="L141" s="489" t="s">
        <v>6059</v>
      </c>
      <c r="M141" s="489" t="s">
        <v>6059</v>
      </c>
      <c r="N141" s="489" t="s">
        <v>6059</v>
      </c>
      <c r="O141" s="489" t="s">
        <v>6059</v>
      </c>
      <c r="P141" s="489" t="s">
        <v>6059</v>
      </c>
      <c r="Q141" s="489" t="s">
        <v>6059</v>
      </c>
      <c r="R141" s="451"/>
      <c r="S141" s="482" t="s">
        <v>5513</v>
      </c>
    </row>
    <row r="142" spans="1:19" s="400" customFormat="1" ht="33" customHeight="1" x14ac:dyDescent="0.15">
      <c r="A142" s="491">
        <v>84</v>
      </c>
      <c r="B142" s="495" t="s">
        <v>6543</v>
      </c>
      <c r="C142" s="485" t="s">
        <v>6544</v>
      </c>
      <c r="D142" s="485" t="s">
        <v>2779</v>
      </c>
      <c r="E142" s="485" t="s">
        <v>6545</v>
      </c>
      <c r="F142" s="476">
        <v>3000</v>
      </c>
      <c r="G142" s="481" t="s">
        <v>2657</v>
      </c>
      <c r="H142" s="486">
        <v>43256</v>
      </c>
      <c r="I142" s="487" t="s">
        <v>6546</v>
      </c>
      <c r="J142" s="324" t="s">
        <v>6547</v>
      </c>
      <c r="K142" s="451" t="s">
        <v>496</v>
      </c>
      <c r="L142" s="511"/>
      <c r="M142" s="451" t="s">
        <v>496</v>
      </c>
      <c r="N142" s="511"/>
      <c r="O142" s="451"/>
      <c r="P142" s="451"/>
      <c r="Q142" s="451" t="s">
        <v>496</v>
      </c>
      <c r="R142" s="451"/>
      <c r="S142" s="447"/>
    </row>
    <row r="143" spans="1:19" s="400" customFormat="1" ht="33" customHeight="1" x14ac:dyDescent="0.15">
      <c r="A143" s="491">
        <v>85</v>
      </c>
      <c r="B143" s="495" t="s">
        <v>6548</v>
      </c>
      <c r="C143" s="485" t="s">
        <v>6549</v>
      </c>
      <c r="D143" s="485" t="s">
        <v>2976</v>
      </c>
      <c r="E143" s="485" t="s">
        <v>6549</v>
      </c>
      <c r="F143" s="476">
        <v>20500</v>
      </c>
      <c r="G143" s="481" t="s">
        <v>2657</v>
      </c>
      <c r="H143" s="486">
        <v>43278</v>
      </c>
      <c r="I143" s="487" t="s">
        <v>6801</v>
      </c>
      <c r="J143" s="461" t="s">
        <v>6550</v>
      </c>
      <c r="K143" s="770"/>
      <c r="L143" s="771"/>
      <c r="M143" s="770"/>
      <c r="N143" s="771"/>
      <c r="O143" s="770"/>
      <c r="P143" s="770"/>
      <c r="Q143" s="770"/>
      <c r="R143" s="770"/>
      <c r="S143" s="482" t="s">
        <v>6124</v>
      </c>
    </row>
    <row r="144" spans="1:19" s="400" customFormat="1" ht="53.25" customHeight="1" x14ac:dyDescent="0.15">
      <c r="A144" s="491">
        <v>86</v>
      </c>
      <c r="B144" s="495" t="s">
        <v>6551</v>
      </c>
      <c r="C144" s="485" t="s">
        <v>6331</v>
      </c>
      <c r="D144" s="485" t="s">
        <v>2744</v>
      </c>
      <c r="E144" s="485" t="s">
        <v>6552</v>
      </c>
      <c r="F144" s="476">
        <v>2300</v>
      </c>
      <c r="G144" s="481" t="s">
        <v>2827</v>
      </c>
      <c r="H144" s="486">
        <v>43213</v>
      </c>
      <c r="I144" s="487" t="s">
        <v>6333</v>
      </c>
      <c r="J144" s="324" t="s">
        <v>6553</v>
      </c>
      <c r="K144" s="449" t="s">
        <v>496</v>
      </c>
      <c r="L144" s="450"/>
      <c r="M144" s="449" t="s">
        <v>496</v>
      </c>
      <c r="N144" s="450"/>
      <c r="O144" s="451"/>
      <c r="P144" s="451"/>
      <c r="Q144" s="451" t="s">
        <v>496</v>
      </c>
      <c r="R144" s="451"/>
      <c r="S144" s="447"/>
    </row>
    <row r="145" spans="1:19" s="400" customFormat="1" ht="66" customHeight="1" x14ac:dyDescent="0.15">
      <c r="A145" s="491">
        <v>87</v>
      </c>
      <c r="B145" s="495" t="s">
        <v>6554</v>
      </c>
      <c r="C145" s="485" t="s">
        <v>6555</v>
      </c>
      <c r="D145" s="485" t="s">
        <v>6556</v>
      </c>
      <c r="E145" s="485" t="s">
        <v>6557</v>
      </c>
      <c r="F145" s="476">
        <v>979.55</v>
      </c>
      <c r="G145" s="481" t="s">
        <v>2657</v>
      </c>
      <c r="H145" s="486">
        <v>43269</v>
      </c>
      <c r="I145" s="487" t="s">
        <v>5377</v>
      </c>
      <c r="J145" s="461" t="s">
        <v>6558</v>
      </c>
      <c r="K145" s="449" t="s">
        <v>496</v>
      </c>
      <c r="L145" s="450"/>
      <c r="M145" s="449" t="s">
        <v>496</v>
      </c>
      <c r="N145" s="450"/>
      <c r="O145" s="451" t="s">
        <v>496</v>
      </c>
      <c r="P145" s="451"/>
      <c r="Q145" s="451"/>
      <c r="R145" s="451"/>
      <c r="S145" s="447"/>
    </row>
    <row r="146" spans="1:19" s="400" customFormat="1" ht="33" customHeight="1" x14ac:dyDescent="0.15">
      <c r="A146" s="491">
        <v>88</v>
      </c>
      <c r="B146" s="495" t="s">
        <v>6559</v>
      </c>
      <c r="C146" s="485" t="s">
        <v>6460</v>
      </c>
      <c r="D146" s="485" t="s">
        <v>6461</v>
      </c>
      <c r="E146" s="485" t="s">
        <v>6461</v>
      </c>
      <c r="F146" s="476" t="s">
        <v>2534</v>
      </c>
      <c r="G146" s="481" t="s">
        <v>2847</v>
      </c>
      <c r="H146" s="486">
        <v>43245</v>
      </c>
      <c r="I146" s="485" t="s">
        <v>6461</v>
      </c>
      <c r="J146" s="448" t="s">
        <v>4328</v>
      </c>
      <c r="K146" s="489" t="s">
        <v>6059</v>
      </c>
      <c r="L146" s="489" t="s">
        <v>6059</v>
      </c>
      <c r="M146" s="489" t="s">
        <v>6059</v>
      </c>
      <c r="N146" s="489" t="s">
        <v>6059</v>
      </c>
      <c r="O146" s="489" t="s">
        <v>6059</v>
      </c>
      <c r="P146" s="489" t="s">
        <v>6059</v>
      </c>
      <c r="Q146" s="489" t="s">
        <v>6059</v>
      </c>
      <c r="R146" s="451"/>
      <c r="S146" s="482" t="s">
        <v>5513</v>
      </c>
    </row>
    <row r="147" spans="1:19" s="400" customFormat="1" ht="33" customHeight="1" x14ac:dyDescent="0.15">
      <c r="A147" s="491">
        <v>89</v>
      </c>
      <c r="B147" s="495" t="s">
        <v>6560</v>
      </c>
      <c r="C147" s="485" t="s">
        <v>5697</v>
      </c>
      <c r="D147" s="485" t="s">
        <v>6461</v>
      </c>
      <c r="E147" s="485" t="s">
        <v>6461</v>
      </c>
      <c r="F147" s="476" t="s">
        <v>2534</v>
      </c>
      <c r="G147" s="481" t="s">
        <v>2847</v>
      </c>
      <c r="H147" s="486">
        <v>43245</v>
      </c>
      <c r="I147" s="485" t="s">
        <v>6461</v>
      </c>
      <c r="J147" s="448" t="s">
        <v>4328</v>
      </c>
      <c r="K147" s="489" t="s">
        <v>6059</v>
      </c>
      <c r="L147" s="489" t="s">
        <v>6059</v>
      </c>
      <c r="M147" s="489" t="s">
        <v>6059</v>
      </c>
      <c r="N147" s="489" t="s">
        <v>6059</v>
      </c>
      <c r="O147" s="489" t="s">
        <v>6059</v>
      </c>
      <c r="P147" s="489" t="s">
        <v>6059</v>
      </c>
      <c r="Q147" s="489" t="s">
        <v>6059</v>
      </c>
      <c r="R147" s="451"/>
      <c r="S147" s="482" t="s">
        <v>5513</v>
      </c>
    </row>
    <row r="148" spans="1:19" s="400" customFormat="1" ht="33" customHeight="1" x14ac:dyDescent="0.15">
      <c r="A148" s="491">
        <v>90</v>
      </c>
      <c r="B148" s="495" t="s">
        <v>6561</v>
      </c>
      <c r="C148" s="485" t="s">
        <v>6562</v>
      </c>
      <c r="D148" s="485" t="s">
        <v>6413</v>
      </c>
      <c r="E148" s="485" t="s">
        <v>6563</v>
      </c>
      <c r="F148" s="476">
        <v>239</v>
      </c>
      <c r="G148" s="481" t="s">
        <v>2847</v>
      </c>
      <c r="H148" s="486">
        <v>43228</v>
      </c>
      <c r="I148" s="487" t="s">
        <v>5716</v>
      </c>
      <c r="J148" s="324" t="s">
        <v>6564</v>
      </c>
      <c r="K148" s="449" t="s">
        <v>496</v>
      </c>
      <c r="L148" s="450"/>
      <c r="M148" s="449" t="s">
        <v>496</v>
      </c>
      <c r="N148" s="450"/>
      <c r="O148" s="451"/>
      <c r="P148" s="451"/>
      <c r="Q148" s="451" t="s">
        <v>496</v>
      </c>
      <c r="R148" s="451"/>
      <c r="S148" s="447"/>
    </row>
    <row r="149" spans="1:19" s="400" customFormat="1" ht="33" customHeight="1" x14ac:dyDescent="0.15">
      <c r="A149" s="491">
        <v>91</v>
      </c>
      <c r="B149" s="495" t="s">
        <v>6565</v>
      </c>
      <c r="C149" s="485" t="s">
        <v>6566</v>
      </c>
      <c r="D149" s="485" t="s">
        <v>2764</v>
      </c>
      <c r="E149" s="485" t="s">
        <v>6567</v>
      </c>
      <c r="F149" s="476">
        <v>452</v>
      </c>
      <c r="G149" s="481" t="s">
        <v>2847</v>
      </c>
      <c r="H149" s="486">
        <v>43227</v>
      </c>
      <c r="I149" s="487" t="s">
        <v>6568</v>
      </c>
      <c r="J149" s="324" t="s">
        <v>6569</v>
      </c>
      <c r="K149" s="449" t="s">
        <v>496</v>
      </c>
      <c r="L149" s="450"/>
      <c r="M149" s="449" t="s">
        <v>496</v>
      </c>
      <c r="N149" s="450"/>
      <c r="O149" s="451" t="s">
        <v>496</v>
      </c>
      <c r="P149" s="451"/>
      <c r="Q149" s="451"/>
      <c r="R149" s="451"/>
      <c r="S149" s="447"/>
    </row>
    <row r="150" spans="1:19" s="400" customFormat="1" ht="55.5" customHeight="1" x14ac:dyDescent="0.15">
      <c r="A150" s="491">
        <v>92</v>
      </c>
      <c r="B150" s="495" t="s">
        <v>6570</v>
      </c>
      <c r="C150" s="485" t="s">
        <v>6571</v>
      </c>
      <c r="D150" s="485" t="s">
        <v>6461</v>
      </c>
      <c r="E150" s="485" t="s">
        <v>6461</v>
      </c>
      <c r="F150" s="476" t="s">
        <v>2534</v>
      </c>
      <c r="G150" s="460" t="s">
        <v>2657</v>
      </c>
      <c r="H150" s="460" t="s">
        <v>6572</v>
      </c>
      <c r="I150" s="487" t="s">
        <v>6461</v>
      </c>
      <c r="J150" s="448" t="s">
        <v>4328</v>
      </c>
      <c r="K150" s="489" t="s">
        <v>6059</v>
      </c>
      <c r="L150" s="489" t="s">
        <v>6059</v>
      </c>
      <c r="M150" s="489" t="s">
        <v>6059</v>
      </c>
      <c r="N150" s="489" t="s">
        <v>6059</v>
      </c>
      <c r="O150" s="489" t="s">
        <v>6059</v>
      </c>
      <c r="P150" s="489" t="s">
        <v>6059</v>
      </c>
      <c r="Q150" s="489" t="s">
        <v>6059</v>
      </c>
      <c r="R150" s="489" t="s">
        <v>6059</v>
      </c>
      <c r="S150" s="482" t="s">
        <v>5513</v>
      </c>
    </row>
    <row r="151" spans="1:19" s="400" customFormat="1" ht="33" customHeight="1" x14ac:dyDescent="0.15">
      <c r="A151" s="491">
        <v>93</v>
      </c>
      <c r="B151" s="495" t="s">
        <v>6573</v>
      </c>
      <c r="C151" s="485" t="s">
        <v>6574</v>
      </c>
      <c r="D151" s="485" t="s">
        <v>6575</v>
      </c>
      <c r="E151" s="485" t="s">
        <v>6461</v>
      </c>
      <c r="F151" s="476" t="s">
        <v>2534</v>
      </c>
      <c r="G151" s="481" t="s">
        <v>2847</v>
      </c>
      <c r="H151" s="486">
        <v>43231</v>
      </c>
      <c r="I151" s="487" t="s">
        <v>6461</v>
      </c>
      <c r="J151" s="448" t="s">
        <v>4328</v>
      </c>
      <c r="K151" s="489" t="s">
        <v>6059</v>
      </c>
      <c r="L151" s="489" t="s">
        <v>6059</v>
      </c>
      <c r="M151" s="489" t="s">
        <v>6059</v>
      </c>
      <c r="N151" s="489" t="s">
        <v>6059</v>
      </c>
      <c r="O151" s="489" t="s">
        <v>6059</v>
      </c>
      <c r="P151" s="489" t="s">
        <v>6059</v>
      </c>
      <c r="Q151" s="489" t="s">
        <v>6059</v>
      </c>
      <c r="R151" s="489" t="s">
        <v>6059</v>
      </c>
      <c r="S151" s="482" t="s">
        <v>5513</v>
      </c>
    </row>
    <row r="152" spans="1:19" s="400" customFormat="1" ht="33" customHeight="1" x14ac:dyDescent="0.15">
      <c r="A152" s="491">
        <v>94</v>
      </c>
      <c r="B152" s="495" t="s">
        <v>6576</v>
      </c>
      <c r="C152" s="485" t="s">
        <v>6577</v>
      </c>
      <c r="D152" s="485" t="s">
        <v>6578</v>
      </c>
      <c r="E152" s="485" t="s">
        <v>6461</v>
      </c>
      <c r="F152" s="476" t="s">
        <v>2534</v>
      </c>
      <c r="G152" s="481" t="s">
        <v>2847</v>
      </c>
      <c r="H152" s="486">
        <v>43231</v>
      </c>
      <c r="I152" s="487" t="s">
        <v>6461</v>
      </c>
      <c r="J152" s="448" t="s">
        <v>4328</v>
      </c>
      <c r="K152" s="489" t="s">
        <v>6059</v>
      </c>
      <c r="L152" s="489" t="s">
        <v>6059</v>
      </c>
      <c r="M152" s="489" t="s">
        <v>6059</v>
      </c>
      <c r="N152" s="489" t="s">
        <v>6059</v>
      </c>
      <c r="O152" s="489" t="s">
        <v>6059</v>
      </c>
      <c r="P152" s="489" t="s">
        <v>6059</v>
      </c>
      <c r="Q152" s="489" t="s">
        <v>6059</v>
      </c>
      <c r="R152" s="489" t="s">
        <v>6059</v>
      </c>
      <c r="S152" s="482" t="s">
        <v>5513</v>
      </c>
    </row>
    <row r="153" spans="1:19" s="400" customFormat="1" ht="52.5" customHeight="1" x14ac:dyDescent="0.15">
      <c r="A153" s="491">
        <v>95</v>
      </c>
      <c r="B153" s="495" t="s">
        <v>6579</v>
      </c>
      <c r="C153" s="485" t="s">
        <v>6580</v>
      </c>
      <c r="D153" s="485" t="s">
        <v>6802</v>
      </c>
      <c r="E153" s="485" t="s">
        <v>6581</v>
      </c>
      <c r="F153" s="476">
        <v>32324.58</v>
      </c>
      <c r="G153" s="481" t="s">
        <v>2657</v>
      </c>
      <c r="H153" s="486">
        <v>43257</v>
      </c>
      <c r="I153" s="487" t="s">
        <v>6582</v>
      </c>
      <c r="J153" s="461" t="s">
        <v>6583</v>
      </c>
      <c r="K153" s="449" t="s">
        <v>496</v>
      </c>
      <c r="L153" s="450"/>
      <c r="M153" s="449" t="s">
        <v>496</v>
      </c>
      <c r="N153" s="450"/>
      <c r="O153" s="451" t="s">
        <v>496</v>
      </c>
      <c r="P153" s="451"/>
      <c r="Q153" s="451"/>
      <c r="R153" s="451"/>
      <c r="S153" s="447"/>
    </row>
    <row r="154" spans="1:19" s="400" customFormat="1" ht="60" customHeight="1" x14ac:dyDescent="0.15">
      <c r="A154" s="1073">
        <v>96</v>
      </c>
      <c r="B154" s="1086" t="s">
        <v>6584</v>
      </c>
      <c r="C154" s="1071" t="s">
        <v>6585</v>
      </c>
      <c r="D154" s="485" t="s">
        <v>6586</v>
      </c>
      <c r="E154" s="1071" t="s">
        <v>6587</v>
      </c>
      <c r="F154" s="476">
        <v>4990</v>
      </c>
      <c r="G154" s="481" t="s">
        <v>2657</v>
      </c>
      <c r="H154" s="1072">
        <v>43252</v>
      </c>
      <c r="I154" s="487" t="s">
        <v>6408</v>
      </c>
      <c r="J154" s="324" t="s">
        <v>6588</v>
      </c>
      <c r="K154" s="449" t="s">
        <v>496</v>
      </c>
      <c r="L154" s="450"/>
      <c r="M154" s="449" t="s">
        <v>496</v>
      </c>
      <c r="N154" s="450"/>
      <c r="O154" s="451"/>
      <c r="P154" s="451"/>
      <c r="Q154" s="451" t="s">
        <v>496</v>
      </c>
      <c r="R154" s="451"/>
      <c r="S154" s="447"/>
    </row>
    <row r="155" spans="1:19" s="400" customFormat="1" ht="49.5" customHeight="1" x14ac:dyDescent="0.15">
      <c r="A155" s="1073"/>
      <c r="B155" s="1086"/>
      <c r="C155" s="1071"/>
      <c r="D155" s="485" t="s">
        <v>6413</v>
      </c>
      <c r="E155" s="1071"/>
      <c r="F155" s="476">
        <v>900</v>
      </c>
      <c r="G155" s="481" t="s">
        <v>2657</v>
      </c>
      <c r="H155" s="1072"/>
      <c r="I155" s="487" t="s">
        <v>6408</v>
      </c>
      <c r="J155" s="324" t="s">
        <v>6589</v>
      </c>
      <c r="K155" s="449" t="s">
        <v>496</v>
      </c>
      <c r="L155" s="450"/>
      <c r="M155" s="449" t="s">
        <v>496</v>
      </c>
      <c r="N155" s="450"/>
      <c r="O155" s="451" t="s">
        <v>496</v>
      </c>
      <c r="P155" s="451"/>
      <c r="Q155" s="451"/>
      <c r="R155" s="451"/>
      <c r="S155" s="447"/>
    </row>
    <row r="156" spans="1:19" s="400" customFormat="1" ht="33" customHeight="1" x14ac:dyDescent="0.15">
      <c r="A156" s="491">
        <v>97</v>
      </c>
      <c r="B156" s="495" t="s">
        <v>6590</v>
      </c>
      <c r="C156" s="485" t="s">
        <v>6562</v>
      </c>
      <c r="D156" s="485" t="s">
        <v>3110</v>
      </c>
      <c r="E156" s="485" t="s">
        <v>6591</v>
      </c>
      <c r="F156" s="476">
        <v>1547</v>
      </c>
      <c r="G156" s="481" t="s">
        <v>2847</v>
      </c>
      <c r="H156" s="486">
        <v>43251</v>
      </c>
      <c r="I156" s="487" t="s">
        <v>6592</v>
      </c>
      <c r="J156" s="324" t="s">
        <v>6593</v>
      </c>
      <c r="K156" s="449" t="s">
        <v>496</v>
      </c>
      <c r="L156" s="450"/>
      <c r="M156" s="449" t="s">
        <v>496</v>
      </c>
      <c r="N156" s="450"/>
      <c r="O156" s="451" t="s">
        <v>496</v>
      </c>
      <c r="P156" s="451"/>
      <c r="Q156" s="451"/>
      <c r="R156" s="451"/>
      <c r="S156" s="447"/>
    </row>
    <row r="157" spans="1:19" s="400" customFormat="1" ht="51.75" customHeight="1" x14ac:dyDescent="0.15">
      <c r="A157" s="491">
        <v>98</v>
      </c>
      <c r="B157" s="495" t="s">
        <v>6594</v>
      </c>
      <c r="C157" s="485" t="s">
        <v>6331</v>
      </c>
      <c r="D157" s="485" t="s">
        <v>2744</v>
      </c>
      <c r="E157" s="485" t="s">
        <v>6389</v>
      </c>
      <c r="F157" s="476">
        <v>2300</v>
      </c>
      <c r="G157" s="481" t="s">
        <v>2847</v>
      </c>
      <c r="H157" s="486">
        <v>43238</v>
      </c>
      <c r="I157" s="487" t="s">
        <v>6333</v>
      </c>
      <c r="J157" s="324" t="s">
        <v>6595</v>
      </c>
      <c r="K157" s="449" t="s">
        <v>496</v>
      </c>
      <c r="L157" s="450"/>
      <c r="M157" s="449" t="s">
        <v>496</v>
      </c>
      <c r="N157" s="450"/>
      <c r="O157" s="451" t="s">
        <v>496</v>
      </c>
      <c r="P157" s="451"/>
      <c r="Q157" s="451"/>
      <c r="R157" s="451"/>
      <c r="S157" s="447"/>
    </row>
    <row r="158" spans="1:19" s="400" customFormat="1" ht="33" customHeight="1" x14ac:dyDescent="0.15">
      <c r="A158" s="491">
        <v>99</v>
      </c>
      <c r="B158" s="495" t="s">
        <v>6596</v>
      </c>
      <c r="C158" s="485" t="s">
        <v>6597</v>
      </c>
      <c r="D158" s="485" t="s">
        <v>6461</v>
      </c>
      <c r="E158" s="485" t="s">
        <v>6461</v>
      </c>
      <c r="F158" s="476" t="s">
        <v>2534</v>
      </c>
      <c r="G158" s="481" t="s">
        <v>2847</v>
      </c>
      <c r="H158" s="486">
        <v>43250</v>
      </c>
      <c r="I158" s="487" t="s">
        <v>6461</v>
      </c>
      <c r="J158" s="461" t="s">
        <v>2534</v>
      </c>
      <c r="K158" s="461" t="s">
        <v>2534</v>
      </c>
      <c r="L158" s="448" t="s">
        <v>2534</v>
      </c>
      <c r="M158" s="461" t="s">
        <v>2534</v>
      </c>
      <c r="N158" s="448" t="s">
        <v>2534</v>
      </c>
      <c r="O158" s="461" t="s">
        <v>2534</v>
      </c>
      <c r="P158" s="448" t="s">
        <v>2534</v>
      </c>
      <c r="Q158" s="461" t="s">
        <v>2534</v>
      </c>
      <c r="R158" s="448" t="s">
        <v>2534</v>
      </c>
      <c r="S158" s="482" t="s">
        <v>5513</v>
      </c>
    </row>
    <row r="159" spans="1:19" s="400" customFormat="1" ht="33" customHeight="1" x14ac:dyDescent="0.15">
      <c r="A159" s="491">
        <v>100</v>
      </c>
      <c r="B159" s="495" t="s">
        <v>6598</v>
      </c>
      <c r="C159" s="485" t="s">
        <v>6331</v>
      </c>
      <c r="D159" s="485" t="s">
        <v>6542</v>
      </c>
      <c r="E159" s="485" t="s">
        <v>6461</v>
      </c>
      <c r="F159" s="476" t="s">
        <v>2534</v>
      </c>
      <c r="G159" s="481" t="s">
        <v>2847</v>
      </c>
      <c r="H159" s="486">
        <v>43236</v>
      </c>
      <c r="I159" s="487" t="s">
        <v>6461</v>
      </c>
      <c r="J159" s="461" t="s">
        <v>2534</v>
      </c>
      <c r="K159" s="461" t="s">
        <v>2534</v>
      </c>
      <c r="L159" s="448" t="s">
        <v>2534</v>
      </c>
      <c r="M159" s="461" t="s">
        <v>2534</v>
      </c>
      <c r="N159" s="448" t="s">
        <v>2534</v>
      </c>
      <c r="O159" s="461" t="s">
        <v>2534</v>
      </c>
      <c r="P159" s="448" t="s">
        <v>2534</v>
      </c>
      <c r="Q159" s="461" t="s">
        <v>2534</v>
      </c>
      <c r="R159" s="448" t="s">
        <v>2534</v>
      </c>
      <c r="S159" s="482" t="s">
        <v>5513</v>
      </c>
    </row>
    <row r="160" spans="1:19" s="400" customFormat="1" ht="48" customHeight="1" x14ac:dyDescent="0.15">
      <c r="A160" s="491">
        <v>101</v>
      </c>
      <c r="B160" s="495" t="s">
        <v>6599</v>
      </c>
      <c r="C160" s="485" t="s">
        <v>6600</v>
      </c>
      <c r="D160" s="485" t="s">
        <v>2922</v>
      </c>
      <c r="E160" s="485" t="s">
        <v>6601</v>
      </c>
      <c r="F160" s="476">
        <v>3099.52</v>
      </c>
      <c r="G160" s="481" t="s">
        <v>2657</v>
      </c>
      <c r="H160" s="486">
        <v>43263</v>
      </c>
      <c r="I160" s="487" t="s">
        <v>6602</v>
      </c>
      <c r="J160" s="461" t="s">
        <v>6603</v>
      </c>
      <c r="K160" s="451" t="s">
        <v>496</v>
      </c>
      <c r="L160" s="511"/>
      <c r="M160" s="451" t="s">
        <v>496</v>
      </c>
      <c r="N160" s="511"/>
      <c r="O160" s="451" t="s">
        <v>496</v>
      </c>
      <c r="P160" s="451"/>
      <c r="Q160" s="451"/>
      <c r="R160" s="451"/>
      <c r="S160" s="482"/>
    </row>
    <row r="161" spans="1:19" s="400" customFormat="1" ht="54" customHeight="1" x14ac:dyDescent="0.15">
      <c r="A161" s="491">
        <v>102</v>
      </c>
      <c r="B161" s="495" t="s">
        <v>6604</v>
      </c>
      <c r="C161" s="485" t="s">
        <v>6331</v>
      </c>
      <c r="D161" s="485" t="s">
        <v>2744</v>
      </c>
      <c r="E161" s="485" t="s">
        <v>6389</v>
      </c>
      <c r="F161" s="476">
        <v>9525</v>
      </c>
      <c r="G161" s="481" t="s">
        <v>2657</v>
      </c>
      <c r="H161" s="486">
        <v>43252</v>
      </c>
      <c r="I161" s="487" t="s">
        <v>6333</v>
      </c>
      <c r="J161" s="324" t="s">
        <v>6605</v>
      </c>
      <c r="K161" s="449" t="s">
        <v>496</v>
      </c>
      <c r="L161" s="450"/>
      <c r="M161" s="449" t="s">
        <v>496</v>
      </c>
      <c r="N161" s="450"/>
      <c r="O161" s="451" t="s">
        <v>496</v>
      </c>
      <c r="P161" s="451"/>
      <c r="Q161" s="451"/>
      <c r="R161" s="451"/>
      <c r="S161" s="447"/>
    </row>
    <row r="162" spans="1:19" s="400" customFormat="1" ht="47.25" customHeight="1" x14ac:dyDescent="0.15">
      <c r="A162" s="491">
        <v>103</v>
      </c>
      <c r="B162" s="495" t="s">
        <v>6606</v>
      </c>
      <c r="C162" s="485" t="s">
        <v>6607</v>
      </c>
      <c r="D162" s="485" t="s">
        <v>6608</v>
      </c>
      <c r="E162" s="485" t="s">
        <v>6461</v>
      </c>
      <c r="F162" s="476" t="s">
        <v>2534</v>
      </c>
      <c r="G162" s="481" t="s">
        <v>2657</v>
      </c>
      <c r="H162" s="486">
        <v>43255</v>
      </c>
      <c r="I162" s="487" t="s">
        <v>6461</v>
      </c>
      <c r="J162" s="461" t="s">
        <v>2534</v>
      </c>
      <c r="K162" s="461" t="s">
        <v>2534</v>
      </c>
      <c r="L162" s="448" t="s">
        <v>2534</v>
      </c>
      <c r="M162" s="461" t="s">
        <v>2534</v>
      </c>
      <c r="N162" s="448" t="s">
        <v>2534</v>
      </c>
      <c r="O162" s="461" t="s">
        <v>2534</v>
      </c>
      <c r="P162" s="448" t="s">
        <v>2534</v>
      </c>
      <c r="Q162" s="461" t="s">
        <v>2534</v>
      </c>
      <c r="R162" s="448" t="s">
        <v>2534</v>
      </c>
      <c r="S162" s="482" t="s">
        <v>5513</v>
      </c>
    </row>
    <row r="163" spans="1:19" s="400" customFormat="1" ht="33" customHeight="1" x14ac:dyDescent="0.15">
      <c r="A163" s="491">
        <v>104</v>
      </c>
      <c r="B163" s="495" t="s">
        <v>6609</v>
      </c>
      <c r="C163" s="485" t="s">
        <v>6484</v>
      </c>
      <c r="D163" s="485" t="s">
        <v>2764</v>
      </c>
      <c r="E163" s="485" t="s">
        <v>6610</v>
      </c>
      <c r="F163" s="476">
        <v>384.2</v>
      </c>
      <c r="G163" s="481" t="s">
        <v>2657</v>
      </c>
      <c r="H163" s="486">
        <v>43256</v>
      </c>
      <c r="I163" s="487" t="s">
        <v>6611</v>
      </c>
      <c r="J163" s="324" t="s">
        <v>6612</v>
      </c>
      <c r="K163" s="449" t="s">
        <v>496</v>
      </c>
      <c r="L163" s="450"/>
      <c r="M163" s="449" t="s">
        <v>496</v>
      </c>
      <c r="N163" s="450"/>
      <c r="O163" s="451" t="s">
        <v>496</v>
      </c>
      <c r="P163" s="451"/>
      <c r="Q163" s="451"/>
      <c r="R163" s="451"/>
      <c r="S163" s="447"/>
    </row>
    <row r="164" spans="1:19" s="400" customFormat="1" ht="33" customHeight="1" x14ac:dyDescent="0.15">
      <c r="A164" s="491">
        <v>105</v>
      </c>
      <c r="B164" s="495" t="s">
        <v>6613</v>
      </c>
      <c r="C164" s="485" t="s">
        <v>6614</v>
      </c>
      <c r="D164" s="485" t="s">
        <v>6615</v>
      </c>
      <c r="E164" s="485" t="s">
        <v>6461</v>
      </c>
      <c r="F164" s="476" t="s">
        <v>2534</v>
      </c>
      <c r="G164" s="481" t="s">
        <v>2657</v>
      </c>
      <c r="H164" s="486">
        <v>43273</v>
      </c>
      <c r="I164" s="487" t="s">
        <v>6461</v>
      </c>
      <c r="J164" s="461" t="s">
        <v>2534</v>
      </c>
      <c r="K164" s="461" t="s">
        <v>2534</v>
      </c>
      <c r="L164" s="448" t="s">
        <v>2534</v>
      </c>
      <c r="M164" s="461" t="s">
        <v>2534</v>
      </c>
      <c r="N164" s="448" t="s">
        <v>2534</v>
      </c>
      <c r="O164" s="461" t="s">
        <v>2534</v>
      </c>
      <c r="P164" s="448" t="s">
        <v>2534</v>
      </c>
      <c r="Q164" s="461" t="s">
        <v>2534</v>
      </c>
      <c r="R164" s="448" t="s">
        <v>2534</v>
      </c>
      <c r="S164" s="482" t="s">
        <v>5513</v>
      </c>
    </row>
    <row r="165" spans="1:19" s="400" customFormat="1" ht="33" customHeight="1" x14ac:dyDescent="0.15">
      <c r="A165" s="491">
        <v>106</v>
      </c>
      <c r="B165" s="495" t="s">
        <v>6701</v>
      </c>
      <c r="C165" s="485" t="s">
        <v>5579</v>
      </c>
      <c r="D165" s="485" t="s">
        <v>3465</v>
      </c>
      <c r="E165" s="485" t="s">
        <v>6702</v>
      </c>
      <c r="F165" s="476">
        <v>10500</v>
      </c>
      <c r="G165" s="481" t="s">
        <v>2612</v>
      </c>
      <c r="H165" s="486">
        <v>43273</v>
      </c>
      <c r="I165" s="487" t="s">
        <v>6602</v>
      </c>
      <c r="J165" s="461" t="s">
        <v>6703</v>
      </c>
      <c r="K165" s="449" t="s">
        <v>496</v>
      </c>
      <c r="L165" s="450"/>
      <c r="M165" s="449" t="s">
        <v>496</v>
      </c>
      <c r="N165" s="450"/>
      <c r="O165" s="451" t="s">
        <v>496</v>
      </c>
      <c r="P165" s="451"/>
      <c r="Q165" s="451"/>
      <c r="R165" s="451"/>
      <c r="S165" s="447"/>
    </row>
    <row r="166" spans="1:19" s="400" customFormat="1" ht="43.5" customHeight="1" x14ac:dyDescent="0.15">
      <c r="A166" s="491">
        <v>107</v>
      </c>
      <c r="B166" s="495" t="s">
        <v>6616</v>
      </c>
      <c r="C166" s="485" t="s">
        <v>6617</v>
      </c>
      <c r="D166" s="485" t="s">
        <v>3904</v>
      </c>
      <c r="E166" s="485" t="s">
        <v>6303</v>
      </c>
      <c r="F166" s="476">
        <v>3550</v>
      </c>
      <c r="G166" s="481" t="s">
        <v>2657</v>
      </c>
      <c r="H166" s="486">
        <v>43256</v>
      </c>
      <c r="I166" s="487" t="s">
        <v>6618</v>
      </c>
      <c r="J166" s="324" t="s">
        <v>6619</v>
      </c>
      <c r="K166" s="449" t="s">
        <v>496</v>
      </c>
      <c r="L166" s="450"/>
      <c r="M166" s="449" t="s">
        <v>496</v>
      </c>
      <c r="N166" s="450"/>
      <c r="O166" s="451" t="s">
        <v>496</v>
      </c>
      <c r="P166" s="451"/>
      <c r="Q166" s="451"/>
      <c r="R166" s="451"/>
      <c r="S166" s="447"/>
    </row>
    <row r="167" spans="1:19" s="400" customFormat="1" ht="33" customHeight="1" x14ac:dyDescent="0.15">
      <c r="A167" s="491">
        <v>108</v>
      </c>
      <c r="B167" s="495" t="s">
        <v>6620</v>
      </c>
      <c r="C167" s="485" t="s">
        <v>6621</v>
      </c>
      <c r="D167" s="485" t="s">
        <v>6413</v>
      </c>
      <c r="E167" s="485" t="s">
        <v>6622</v>
      </c>
      <c r="F167" s="476">
        <v>538</v>
      </c>
      <c r="G167" s="481" t="s">
        <v>2657</v>
      </c>
      <c r="H167" s="486">
        <v>43266</v>
      </c>
      <c r="I167" s="487" t="s">
        <v>6623</v>
      </c>
      <c r="J167" s="461" t="s">
        <v>6624</v>
      </c>
      <c r="K167" s="449" t="s">
        <v>496</v>
      </c>
      <c r="L167" s="450"/>
      <c r="M167" s="449" t="s">
        <v>496</v>
      </c>
      <c r="N167" s="450"/>
      <c r="O167" s="451" t="s">
        <v>496</v>
      </c>
      <c r="P167" s="451"/>
      <c r="Q167" s="451"/>
      <c r="R167" s="451"/>
      <c r="S167" s="447"/>
    </row>
    <row r="168" spans="1:19" s="400" customFormat="1" ht="69.75" customHeight="1" x14ac:dyDescent="0.15">
      <c r="A168" s="491">
        <v>109</v>
      </c>
      <c r="B168" s="495" t="s">
        <v>6625</v>
      </c>
      <c r="C168" s="485" t="s">
        <v>6626</v>
      </c>
      <c r="D168" s="485" t="s">
        <v>6627</v>
      </c>
      <c r="E168" s="485" t="s">
        <v>4783</v>
      </c>
      <c r="F168" s="476">
        <v>800</v>
      </c>
      <c r="G168" s="481" t="s">
        <v>2657</v>
      </c>
      <c r="H168" s="486">
        <v>43257</v>
      </c>
      <c r="I168" s="487" t="s">
        <v>6628</v>
      </c>
      <c r="J168" s="324" t="s">
        <v>6629</v>
      </c>
      <c r="K168" s="449" t="s">
        <v>496</v>
      </c>
      <c r="L168" s="450"/>
      <c r="M168" s="449" t="s">
        <v>496</v>
      </c>
      <c r="N168" s="450"/>
      <c r="O168" s="451" t="s">
        <v>496</v>
      </c>
      <c r="P168" s="451"/>
      <c r="Q168" s="451"/>
      <c r="R168" s="451"/>
      <c r="S168" s="447"/>
    </row>
    <row r="169" spans="1:19" s="400" customFormat="1" ht="53.25" customHeight="1" x14ac:dyDescent="0.15">
      <c r="A169" s="491">
        <v>110</v>
      </c>
      <c r="B169" s="495" t="s">
        <v>6630</v>
      </c>
      <c r="C169" s="485" t="s">
        <v>6631</v>
      </c>
      <c r="D169" s="485" t="s">
        <v>2551</v>
      </c>
      <c r="E169" s="485" t="s">
        <v>6632</v>
      </c>
      <c r="F169" s="476">
        <v>271.2</v>
      </c>
      <c r="G169" s="481" t="s">
        <v>2847</v>
      </c>
      <c r="H169" s="486">
        <v>43243</v>
      </c>
      <c r="I169" s="487" t="s">
        <v>6633</v>
      </c>
      <c r="J169" s="324" t="s">
        <v>6634</v>
      </c>
      <c r="K169" s="449" t="s">
        <v>496</v>
      </c>
      <c r="L169" s="450"/>
      <c r="M169" s="449" t="s">
        <v>496</v>
      </c>
      <c r="N169" s="450"/>
      <c r="O169" s="451" t="s">
        <v>496</v>
      </c>
      <c r="P169" s="451"/>
      <c r="Q169" s="451"/>
      <c r="R169" s="451"/>
      <c r="S169" s="447"/>
    </row>
    <row r="170" spans="1:19" s="400" customFormat="1" ht="33" customHeight="1" x14ac:dyDescent="0.15">
      <c r="A170" s="491">
        <v>111</v>
      </c>
      <c r="B170" s="495" t="s">
        <v>6635</v>
      </c>
      <c r="C170" s="485" t="s">
        <v>6460</v>
      </c>
      <c r="D170" s="485" t="s">
        <v>6636</v>
      </c>
      <c r="E170" s="485" t="s">
        <v>6637</v>
      </c>
      <c r="F170" s="476">
        <v>1150</v>
      </c>
      <c r="G170" s="481" t="s">
        <v>2657</v>
      </c>
      <c r="H170" s="486">
        <v>43264</v>
      </c>
      <c r="I170" s="485" t="s">
        <v>6638</v>
      </c>
      <c r="J170" s="461" t="s">
        <v>6639</v>
      </c>
      <c r="K170" s="449" t="s">
        <v>496</v>
      </c>
      <c r="L170" s="450"/>
      <c r="M170" s="449" t="s">
        <v>496</v>
      </c>
      <c r="N170" s="449"/>
      <c r="O170" s="451" t="s">
        <v>496</v>
      </c>
      <c r="P170" s="451"/>
      <c r="Q170" s="451"/>
      <c r="R170" s="451"/>
      <c r="S170" s="447"/>
    </row>
    <row r="171" spans="1:19" s="400" customFormat="1" ht="33" customHeight="1" x14ac:dyDescent="0.15">
      <c r="A171" s="491">
        <v>112</v>
      </c>
      <c r="B171" s="495" t="s">
        <v>6640</v>
      </c>
      <c r="C171" s="485" t="s">
        <v>5697</v>
      </c>
      <c r="D171" s="485" t="s">
        <v>6641</v>
      </c>
      <c r="E171" s="485" t="s">
        <v>4850</v>
      </c>
      <c r="F171" s="476">
        <v>1400</v>
      </c>
      <c r="G171" s="481" t="s">
        <v>2657</v>
      </c>
      <c r="H171" s="486">
        <v>43257</v>
      </c>
      <c r="I171" s="485" t="s">
        <v>6638</v>
      </c>
      <c r="J171" s="461" t="s">
        <v>6642</v>
      </c>
      <c r="K171" s="449" t="s">
        <v>496</v>
      </c>
      <c r="L171" s="450"/>
      <c r="M171" s="449" t="s">
        <v>496</v>
      </c>
      <c r="N171" s="450"/>
      <c r="O171" s="451" t="s">
        <v>496</v>
      </c>
      <c r="P171" s="451"/>
      <c r="Q171" s="451"/>
      <c r="R171" s="451"/>
      <c r="S171" s="447"/>
    </row>
    <row r="172" spans="1:19" s="400" customFormat="1" ht="33" customHeight="1" x14ac:dyDescent="0.15">
      <c r="A172" s="491">
        <v>113</v>
      </c>
      <c r="B172" s="495" t="s">
        <v>6643</v>
      </c>
      <c r="C172" s="485" t="s">
        <v>6541</v>
      </c>
      <c r="D172" s="485" t="s">
        <v>5959</v>
      </c>
      <c r="E172" s="485" t="s">
        <v>6644</v>
      </c>
      <c r="F172" s="476">
        <v>1275</v>
      </c>
      <c r="G172" s="481" t="s">
        <v>2657</v>
      </c>
      <c r="H172" s="486">
        <v>43280</v>
      </c>
      <c r="I172" s="487" t="s">
        <v>6645</v>
      </c>
      <c r="J172" s="461" t="s">
        <v>6646</v>
      </c>
      <c r="K172" s="449" t="s">
        <v>496</v>
      </c>
      <c r="L172" s="450"/>
      <c r="M172" s="449" t="s">
        <v>496</v>
      </c>
      <c r="N172" s="450"/>
      <c r="O172" s="451" t="s">
        <v>496</v>
      </c>
      <c r="P172" s="451"/>
      <c r="Q172" s="451"/>
      <c r="R172" s="451"/>
      <c r="S172" s="447"/>
    </row>
    <row r="173" spans="1:19" s="147" customFormat="1" ht="29.25" x14ac:dyDescent="0.2">
      <c r="A173" s="491">
        <v>114</v>
      </c>
      <c r="B173" s="495" t="s">
        <v>6647</v>
      </c>
      <c r="C173" s="485" t="s">
        <v>6574</v>
      </c>
      <c r="D173" s="485" t="s">
        <v>2867</v>
      </c>
      <c r="E173" s="485" t="s">
        <v>6648</v>
      </c>
      <c r="F173" s="476">
        <v>650</v>
      </c>
      <c r="G173" s="481" t="s">
        <v>2657</v>
      </c>
      <c r="H173" s="486">
        <v>43269</v>
      </c>
      <c r="I173" s="487" t="s">
        <v>6649</v>
      </c>
      <c r="J173" s="461" t="s">
        <v>6650</v>
      </c>
      <c r="K173" s="441" t="s">
        <v>496</v>
      </c>
      <c r="L173" s="464"/>
      <c r="M173" s="441" t="s">
        <v>496</v>
      </c>
      <c r="N173" s="464"/>
      <c r="O173" s="465" t="s">
        <v>496</v>
      </c>
      <c r="P173" s="465"/>
      <c r="Q173" s="465"/>
      <c r="R173" s="465"/>
      <c r="S173" s="466"/>
    </row>
    <row r="174" spans="1:19" s="281" customFormat="1" ht="35.25" customHeight="1" x14ac:dyDescent="0.2">
      <c r="A174" s="491">
        <v>115</v>
      </c>
      <c r="B174" s="495" t="s">
        <v>6651</v>
      </c>
      <c r="C174" s="485" t="s">
        <v>6652</v>
      </c>
      <c r="D174" s="485" t="s">
        <v>2744</v>
      </c>
      <c r="E174" s="485" t="s">
        <v>6653</v>
      </c>
      <c r="F174" s="476">
        <v>1430</v>
      </c>
      <c r="G174" s="481" t="s">
        <v>2657</v>
      </c>
      <c r="H174" s="486">
        <v>43263</v>
      </c>
      <c r="I174" s="487" t="s">
        <v>6654</v>
      </c>
      <c r="J174" s="461" t="s">
        <v>6655</v>
      </c>
      <c r="K174" s="441" t="s">
        <v>496</v>
      </c>
      <c r="L174" s="464"/>
      <c r="M174" s="441" t="s">
        <v>496</v>
      </c>
      <c r="N174" s="464"/>
      <c r="O174" s="465"/>
      <c r="P174" s="465"/>
      <c r="Q174" s="465" t="s">
        <v>496</v>
      </c>
      <c r="R174" s="465"/>
      <c r="S174" s="466"/>
    </row>
    <row r="175" spans="1:19" s="283" customFormat="1" ht="45.75" customHeight="1" x14ac:dyDescent="0.15">
      <c r="A175" s="491">
        <v>116</v>
      </c>
      <c r="B175" s="495" t="s">
        <v>6656</v>
      </c>
      <c r="C175" s="485" t="s">
        <v>6657</v>
      </c>
      <c r="D175" s="485" t="s">
        <v>3465</v>
      </c>
      <c r="E175" s="485" t="s">
        <v>6658</v>
      </c>
      <c r="F175" s="476">
        <v>2400</v>
      </c>
      <c r="G175" s="481" t="s">
        <v>2657</v>
      </c>
      <c r="H175" s="486">
        <v>43263</v>
      </c>
      <c r="I175" s="487" t="s">
        <v>6659</v>
      </c>
      <c r="J175" s="461" t="s">
        <v>6660</v>
      </c>
      <c r="K175" s="441" t="s">
        <v>496</v>
      </c>
      <c r="L175" s="464"/>
      <c r="M175" s="441" t="s">
        <v>496</v>
      </c>
      <c r="N175" s="464"/>
      <c r="O175" s="465" t="s">
        <v>496</v>
      </c>
      <c r="P175" s="465"/>
      <c r="Q175" s="465"/>
      <c r="R175" s="465"/>
      <c r="S175" s="373"/>
    </row>
    <row r="176" spans="1:19" s="283" customFormat="1" ht="63.75" customHeight="1" x14ac:dyDescent="0.15">
      <c r="A176" s="491">
        <v>117</v>
      </c>
      <c r="B176" s="495" t="s">
        <v>6661</v>
      </c>
      <c r="C176" s="485" t="s">
        <v>6607</v>
      </c>
      <c r="D176" s="485" t="s">
        <v>6662</v>
      </c>
      <c r="E176" s="485" t="s">
        <v>6663</v>
      </c>
      <c r="F176" s="476">
        <v>3280.28</v>
      </c>
      <c r="G176" s="481" t="s">
        <v>2657</v>
      </c>
      <c r="H176" s="486">
        <v>43263</v>
      </c>
      <c r="I176" s="487" t="s">
        <v>6664</v>
      </c>
      <c r="J176" s="461" t="s">
        <v>6665</v>
      </c>
      <c r="K176" s="441" t="s">
        <v>496</v>
      </c>
      <c r="L176" s="464"/>
      <c r="M176" s="441" t="s">
        <v>496</v>
      </c>
      <c r="N176" s="464"/>
      <c r="O176" s="465" t="s">
        <v>496</v>
      </c>
      <c r="P176" s="465"/>
      <c r="Q176" s="465"/>
      <c r="R176" s="465"/>
      <c r="S176" s="466"/>
    </row>
    <row r="177" spans="1:19" s="291" customFormat="1" ht="51" customHeight="1" x14ac:dyDescent="0.2">
      <c r="A177" s="491">
        <v>118</v>
      </c>
      <c r="B177" s="495" t="s">
        <v>6666</v>
      </c>
      <c r="C177" s="485" t="s">
        <v>6667</v>
      </c>
      <c r="D177" s="485" t="s">
        <v>6308</v>
      </c>
      <c r="E177" s="485" t="s">
        <v>6668</v>
      </c>
      <c r="F177" s="476">
        <v>106.25</v>
      </c>
      <c r="G177" s="481" t="s">
        <v>2657</v>
      </c>
      <c r="H177" s="486">
        <v>43266</v>
      </c>
      <c r="I177" s="487" t="s">
        <v>5377</v>
      </c>
      <c r="J177" s="461" t="s">
        <v>6669</v>
      </c>
      <c r="K177" s="441" t="s">
        <v>496</v>
      </c>
      <c r="L177" s="464"/>
      <c r="M177" s="441" t="s">
        <v>496</v>
      </c>
      <c r="N177" s="464"/>
      <c r="O177" s="465" t="s">
        <v>496</v>
      </c>
      <c r="P177" s="465"/>
      <c r="Q177" s="465"/>
      <c r="R177" s="465"/>
      <c r="S177" s="466"/>
    </row>
    <row r="178" spans="1:19" s="291" customFormat="1" ht="57.75" customHeight="1" x14ac:dyDescent="0.2">
      <c r="A178" s="491">
        <v>119</v>
      </c>
      <c r="B178" s="495" t="s">
        <v>6670</v>
      </c>
      <c r="C178" s="485" t="s">
        <v>6671</v>
      </c>
      <c r="D178" s="485" t="s">
        <v>4583</v>
      </c>
      <c r="E178" s="485" t="s">
        <v>6672</v>
      </c>
      <c r="F178" s="476">
        <v>625</v>
      </c>
      <c r="G178" s="481" t="s">
        <v>2657</v>
      </c>
      <c r="H178" s="486">
        <v>43277</v>
      </c>
      <c r="I178" s="487" t="s">
        <v>6506</v>
      </c>
      <c r="J178" s="461" t="s">
        <v>6673</v>
      </c>
      <c r="K178" s="441" t="s">
        <v>496</v>
      </c>
      <c r="L178" s="464"/>
      <c r="M178" s="441" t="s">
        <v>496</v>
      </c>
      <c r="N178" s="464"/>
      <c r="O178" s="465" t="s">
        <v>496</v>
      </c>
      <c r="P178" s="465"/>
      <c r="Q178" s="465"/>
      <c r="R178" s="465"/>
      <c r="S178" s="466"/>
    </row>
    <row r="179" spans="1:19" s="291" customFormat="1" ht="57.75" customHeight="1" x14ac:dyDescent="0.2">
      <c r="A179" s="491">
        <v>120</v>
      </c>
      <c r="B179" s="495" t="s">
        <v>6674</v>
      </c>
      <c r="C179" s="485" t="s">
        <v>6675</v>
      </c>
      <c r="D179" s="485" t="s">
        <v>6676</v>
      </c>
      <c r="E179" s="485" t="s">
        <v>6676</v>
      </c>
      <c r="F179" s="476" t="s">
        <v>2534</v>
      </c>
      <c r="G179" s="481" t="s">
        <v>2657</v>
      </c>
      <c r="H179" s="486">
        <v>43273</v>
      </c>
      <c r="I179" s="487" t="s">
        <v>6461</v>
      </c>
      <c r="J179" s="461" t="s">
        <v>2534</v>
      </c>
      <c r="K179" s="461" t="s">
        <v>2534</v>
      </c>
      <c r="L179" s="448" t="s">
        <v>2534</v>
      </c>
      <c r="M179" s="461" t="s">
        <v>2534</v>
      </c>
      <c r="N179" s="448" t="s">
        <v>2534</v>
      </c>
      <c r="O179" s="461" t="s">
        <v>2534</v>
      </c>
      <c r="P179" s="448" t="s">
        <v>2534</v>
      </c>
      <c r="Q179" s="461" t="s">
        <v>2534</v>
      </c>
      <c r="R179" s="448" t="s">
        <v>2534</v>
      </c>
      <c r="S179" s="482" t="s">
        <v>5513</v>
      </c>
    </row>
    <row r="180" spans="1:19" s="291" customFormat="1" ht="29.25" x14ac:dyDescent="0.2">
      <c r="A180" s="491">
        <v>121</v>
      </c>
      <c r="B180" s="495" t="s">
        <v>6705</v>
      </c>
      <c r="C180" s="485" t="s">
        <v>6706</v>
      </c>
      <c r="D180" s="485" t="s">
        <v>3117</v>
      </c>
      <c r="E180" s="485" t="s">
        <v>6707</v>
      </c>
      <c r="F180" s="476">
        <v>1123.98</v>
      </c>
      <c r="G180" s="481" t="s">
        <v>2612</v>
      </c>
      <c r="H180" s="486">
        <v>43308</v>
      </c>
      <c r="I180" s="487" t="s">
        <v>6708</v>
      </c>
      <c r="J180" s="461" t="s">
        <v>6709</v>
      </c>
      <c r="K180" s="449" t="s">
        <v>496</v>
      </c>
      <c r="L180" s="450"/>
      <c r="M180" s="449" t="s">
        <v>496</v>
      </c>
      <c r="N180" s="450"/>
      <c r="O180" s="451" t="s">
        <v>496</v>
      </c>
      <c r="P180" s="451"/>
      <c r="Q180" s="451"/>
      <c r="R180" s="451"/>
      <c r="S180" s="447"/>
    </row>
    <row r="181" spans="1:19" s="291" customFormat="1" ht="29.25" x14ac:dyDescent="0.2">
      <c r="A181" s="491">
        <v>122</v>
      </c>
      <c r="B181" s="495" t="s">
        <v>6710</v>
      </c>
      <c r="C181" s="485" t="s">
        <v>6711</v>
      </c>
      <c r="D181" s="485" t="s">
        <v>5893</v>
      </c>
      <c r="E181" s="485" t="s">
        <v>6712</v>
      </c>
      <c r="F181" s="476">
        <v>2940</v>
      </c>
      <c r="G181" s="481" t="s">
        <v>2612</v>
      </c>
      <c r="H181" s="486">
        <v>43305</v>
      </c>
      <c r="I181" s="487" t="s">
        <v>6803</v>
      </c>
      <c r="J181" s="461" t="s">
        <v>6713</v>
      </c>
      <c r="K181" s="449" t="s">
        <v>496</v>
      </c>
      <c r="L181" s="450"/>
      <c r="M181" s="449" t="s">
        <v>496</v>
      </c>
      <c r="N181" s="450"/>
      <c r="O181" s="451" t="s">
        <v>496</v>
      </c>
      <c r="P181" s="451"/>
      <c r="Q181" s="451"/>
      <c r="R181" s="451"/>
      <c r="S181" s="447"/>
    </row>
    <row r="182" spans="1:19" s="291" customFormat="1" ht="29.25" x14ac:dyDescent="0.2">
      <c r="A182" s="491">
        <v>123</v>
      </c>
      <c r="B182" s="495" t="s">
        <v>6714</v>
      </c>
      <c r="C182" s="485" t="s">
        <v>6715</v>
      </c>
      <c r="D182" s="485" t="s">
        <v>6704</v>
      </c>
      <c r="E182" s="485" t="s">
        <v>6716</v>
      </c>
      <c r="F182" s="476" t="s">
        <v>2534</v>
      </c>
      <c r="G182" s="481" t="s">
        <v>2944</v>
      </c>
      <c r="H182" s="486">
        <v>43320</v>
      </c>
      <c r="I182" s="487" t="s">
        <v>6461</v>
      </c>
      <c r="J182" s="461" t="s">
        <v>2534</v>
      </c>
      <c r="K182" s="461" t="s">
        <v>2534</v>
      </c>
      <c r="L182" s="448" t="s">
        <v>2534</v>
      </c>
      <c r="M182" s="461" t="s">
        <v>2534</v>
      </c>
      <c r="N182" s="448" t="s">
        <v>2534</v>
      </c>
      <c r="O182" s="461" t="s">
        <v>2534</v>
      </c>
      <c r="P182" s="448" t="s">
        <v>2534</v>
      </c>
      <c r="Q182" s="461" t="s">
        <v>2534</v>
      </c>
      <c r="R182" s="448" t="s">
        <v>2534</v>
      </c>
      <c r="S182" s="482" t="s">
        <v>5513</v>
      </c>
    </row>
    <row r="183" spans="1:19" s="291" customFormat="1" ht="19.5" x14ac:dyDescent="0.2">
      <c r="A183" s="491">
        <v>124</v>
      </c>
      <c r="B183" s="495" t="s">
        <v>6717</v>
      </c>
      <c r="C183" s="485" t="s">
        <v>6718</v>
      </c>
      <c r="D183" s="485" t="s">
        <v>2805</v>
      </c>
      <c r="E183" s="485" t="s">
        <v>5673</v>
      </c>
      <c r="F183" s="476">
        <v>2147.5</v>
      </c>
      <c r="G183" s="481" t="s">
        <v>2612</v>
      </c>
      <c r="H183" s="486">
        <v>43305</v>
      </c>
      <c r="I183" s="487" t="s">
        <v>6719</v>
      </c>
      <c r="J183" s="461" t="s">
        <v>6720</v>
      </c>
      <c r="K183" s="449" t="s">
        <v>496</v>
      </c>
      <c r="L183" s="450"/>
      <c r="M183" s="449" t="s">
        <v>496</v>
      </c>
      <c r="N183" s="450"/>
      <c r="O183" s="451" t="s">
        <v>496</v>
      </c>
      <c r="P183" s="451"/>
      <c r="Q183" s="451"/>
      <c r="R183" s="451"/>
      <c r="S183" s="447"/>
    </row>
    <row r="184" spans="1:19" s="291" customFormat="1" ht="19.5" x14ac:dyDescent="0.2">
      <c r="A184" s="1073">
        <v>125</v>
      </c>
      <c r="B184" s="1086" t="s">
        <v>6721</v>
      </c>
      <c r="C184" s="1071" t="s">
        <v>6571</v>
      </c>
      <c r="D184" s="485" t="s">
        <v>474</v>
      </c>
      <c r="E184" s="1071" t="s">
        <v>6722</v>
      </c>
      <c r="F184" s="476">
        <v>9215</v>
      </c>
      <c r="G184" s="481" t="s">
        <v>2944</v>
      </c>
      <c r="H184" s="486">
        <v>43329</v>
      </c>
      <c r="I184" s="487" t="s">
        <v>6723</v>
      </c>
      <c r="J184" s="461" t="s">
        <v>6724</v>
      </c>
      <c r="K184" s="449" t="s">
        <v>496</v>
      </c>
      <c r="L184" s="450"/>
      <c r="M184" s="449" t="s">
        <v>496</v>
      </c>
      <c r="N184" s="450"/>
      <c r="O184" s="451" t="s">
        <v>496</v>
      </c>
      <c r="P184" s="451"/>
      <c r="Q184" s="451"/>
      <c r="R184" s="451"/>
      <c r="S184" s="447"/>
    </row>
    <row r="185" spans="1:19" s="291" customFormat="1" ht="61.5" customHeight="1" x14ac:dyDescent="0.2">
      <c r="A185" s="1073"/>
      <c r="B185" s="1086"/>
      <c r="C185" s="1071"/>
      <c r="D185" s="485" t="s">
        <v>6725</v>
      </c>
      <c r="E185" s="1071"/>
      <c r="F185" s="476">
        <v>12262.49</v>
      </c>
      <c r="G185" s="481" t="s">
        <v>2944</v>
      </c>
      <c r="H185" s="486">
        <v>43332</v>
      </c>
      <c r="I185" s="487" t="s">
        <v>6726</v>
      </c>
      <c r="J185" s="461" t="s">
        <v>6727</v>
      </c>
      <c r="K185" s="449"/>
      <c r="L185" s="449" t="s">
        <v>496</v>
      </c>
      <c r="M185" s="449" t="s">
        <v>496</v>
      </c>
      <c r="N185" s="450"/>
      <c r="O185" s="451"/>
      <c r="P185" s="451"/>
      <c r="Q185" s="451"/>
      <c r="R185" s="451" t="s">
        <v>496</v>
      </c>
      <c r="S185" s="482" t="s">
        <v>6986</v>
      </c>
    </row>
    <row r="186" spans="1:19" s="291" customFormat="1" ht="29.25" x14ac:dyDescent="0.2">
      <c r="A186" s="491">
        <v>126</v>
      </c>
      <c r="B186" s="495" t="s">
        <v>6728</v>
      </c>
      <c r="C186" s="485" t="s">
        <v>6614</v>
      </c>
      <c r="D186" s="485" t="s">
        <v>6704</v>
      </c>
      <c r="E186" s="485" t="s">
        <v>6729</v>
      </c>
      <c r="F186" s="476" t="s">
        <v>2534</v>
      </c>
      <c r="G186" s="481" t="s">
        <v>2612</v>
      </c>
      <c r="H186" s="486">
        <v>43298</v>
      </c>
      <c r="I186" s="487" t="s">
        <v>6461</v>
      </c>
      <c r="J186" s="461" t="s">
        <v>2534</v>
      </c>
      <c r="K186" s="461" t="s">
        <v>2534</v>
      </c>
      <c r="L186" s="448" t="s">
        <v>2534</v>
      </c>
      <c r="M186" s="461" t="s">
        <v>2534</v>
      </c>
      <c r="N186" s="448" t="s">
        <v>2534</v>
      </c>
      <c r="O186" s="461" t="s">
        <v>2534</v>
      </c>
      <c r="P186" s="448" t="s">
        <v>2534</v>
      </c>
      <c r="Q186" s="461" t="s">
        <v>2534</v>
      </c>
      <c r="R186" s="448" t="s">
        <v>2534</v>
      </c>
      <c r="S186" s="482" t="s">
        <v>5513</v>
      </c>
    </row>
    <row r="187" spans="1:19" s="291" customFormat="1" ht="19.5" x14ac:dyDescent="0.2">
      <c r="A187" s="491">
        <v>127</v>
      </c>
      <c r="B187" s="495" t="s">
        <v>6730</v>
      </c>
      <c r="C187" s="485" t="s">
        <v>6675</v>
      </c>
      <c r="D187" s="485" t="s">
        <v>6321</v>
      </c>
      <c r="E187" s="485" t="s">
        <v>6731</v>
      </c>
      <c r="F187" s="476">
        <v>4176.8999999999996</v>
      </c>
      <c r="G187" s="481" t="s">
        <v>2612</v>
      </c>
      <c r="H187" s="486" t="s">
        <v>6732</v>
      </c>
      <c r="I187" s="487" t="s">
        <v>6733</v>
      </c>
      <c r="J187" s="461" t="s">
        <v>6734</v>
      </c>
      <c r="K187" s="449" t="s">
        <v>496</v>
      </c>
      <c r="L187" s="450"/>
      <c r="M187" s="449" t="s">
        <v>496</v>
      </c>
      <c r="N187" s="450"/>
      <c r="O187" s="451" t="s">
        <v>496</v>
      </c>
      <c r="P187" s="451"/>
      <c r="Q187" s="451"/>
      <c r="R187" s="451"/>
      <c r="S187" s="447"/>
    </row>
    <row r="188" spans="1:19" s="291" customFormat="1" ht="29.25" x14ac:dyDescent="0.2">
      <c r="A188" s="491">
        <v>128</v>
      </c>
      <c r="B188" s="495" t="s">
        <v>6735</v>
      </c>
      <c r="C188" s="485" t="s">
        <v>6804</v>
      </c>
      <c r="D188" s="485" t="s">
        <v>2976</v>
      </c>
      <c r="E188" s="485" t="s">
        <v>6805</v>
      </c>
      <c r="F188" s="476">
        <v>20125</v>
      </c>
      <c r="G188" s="481" t="s">
        <v>2625</v>
      </c>
      <c r="H188" s="486">
        <v>43346</v>
      </c>
      <c r="I188" s="487" t="s">
        <v>6803</v>
      </c>
      <c r="J188" s="461" t="s">
        <v>6736</v>
      </c>
      <c r="K188" s="770"/>
      <c r="L188" s="771"/>
      <c r="M188" s="770"/>
      <c r="N188" s="771"/>
      <c r="O188" s="770"/>
      <c r="P188" s="770"/>
      <c r="Q188" s="770"/>
      <c r="R188" s="770"/>
      <c r="S188" s="482" t="s">
        <v>6987</v>
      </c>
    </row>
    <row r="189" spans="1:19" s="291" customFormat="1" ht="29.25" x14ac:dyDescent="0.2">
      <c r="A189" s="491">
        <v>129</v>
      </c>
      <c r="B189" s="495" t="s">
        <v>6737</v>
      </c>
      <c r="C189" s="485" t="s">
        <v>6806</v>
      </c>
      <c r="D189" s="485" t="s">
        <v>5333</v>
      </c>
      <c r="E189" s="485" t="s">
        <v>6807</v>
      </c>
      <c r="F189" s="476">
        <v>900</v>
      </c>
      <c r="G189" s="481" t="s">
        <v>2944</v>
      </c>
      <c r="H189" s="486">
        <v>43329</v>
      </c>
      <c r="I189" s="487" t="s">
        <v>6803</v>
      </c>
      <c r="J189" s="461" t="s">
        <v>6738</v>
      </c>
      <c r="K189" s="449" t="s">
        <v>496</v>
      </c>
      <c r="L189" s="450"/>
      <c r="M189" s="449" t="s">
        <v>496</v>
      </c>
      <c r="N189" s="450"/>
      <c r="O189" s="451" t="s">
        <v>496</v>
      </c>
      <c r="P189" s="451"/>
      <c r="Q189" s="451"/>
      <c r="R189" s="451"/>
      <c r="S189" s="447"/>
    </row>
    <row r="190" spans="1:19" s="291" customFormat="1" ht="29.25" x14ac:dyDescent="0.2">
      <c r="A190" s="491">
        <v>130</v>
      </c>
      <c r="B190" s="495" t="s">
        <v>6739</v>
      </c>
      <c r="C190" s="485" t="s">
        <v>6715</v>
      </c>
      <c r="D190" s="485" t="s">
        <v>6740</v>
      </c>
      <c r="E190" s="485" t="s">
        <v>6741</v>
      </c>
      <c r="F190" s="476" t="s">
        <v>2534</v>
      </c>
      <c r="G190" s="481" t="s">
        <v>2625</v>
      </c>
      <c r="H190" s="486">
        <v>43363</v>
      </c>
      <c r="I190" s="487" t="s">
        <v>6740</v>
      </c>
      <c r="J190" s="461" t="s">
        <v>2534</v>
      </c>
      <c r="K190" s="461" t="s">
        <v>2534</v>
      </c>
      <c r="L190" s="448" t="s">
        <v>2534</v>
      </c>
      <c r="M190" s="461" t="s">
        <v>2534</v>
      </c>
      <c r="N190" s="448" t="s">
        <v>2534</v>
      </c>
      <c r="O190" s="461" t="s">
        <v>2534</v>
      </c>
      <c r="P190" s="448" t="s">
        <v>2534</v>
      </c>
      <c r="Q190" s="461" t="s">
        <v>2534</v>
      </c>
      <c r="R190" s="448" t="s">
        <v>2534</v>
      </c>
      <c r="S190" s="482" t="s">
        <v>6823</v>
      </c>
    </row>
    <row r="191" spans="1:19" s="291" customFormat="1" ht="29.25" x14ac:dyDescent="0.2">
      <c r="A191" s="491">
        <v>131</v>
      </c>
      <c r="B191" s="495" t="s">
        <v>6742</v>
      </c>
      <c r="C191" s="485" t="s">
        <v>6484</v>
      </c>
      <c r="D191" s="485" t="s">
        <v>2854</v>
      </c>
      <c r="E191" s="485" t="s">
        <v>6485</v>
      </c>
      <c r="F191" s="476">
        <v>916.85</v>
      </c>
      <c r="G191" s="481" t="s">
        <v>2944</v>
      </c>
      <c r="H191" s="486">
        <v>43334</v>
      </c>
      <c r="I191" s="487" t="s">
        <v>6046</v>
      </c>
      <c r="J191" s="461" t="s">
        <v>6743</v>
      </c>
      <c r="K191" s="449" t="s">
        <v>496</v>
      </c>
      <c r="L191" s="450"/>
      <c r="M191" s="449" t="s">
        <v>496</v>
      </c>
      <c r="N191" s="450"/>
      <c r="O191" s="451" t="s">
        <v>496</v>
      </c>
      <c r="P191" s="451"/>
      <c r="Q191" s="451"/>
      <c r="R191" s="451"/>
      <c r="S191" s="447"/>
    </row>
    <row r="192" spans="1:19" s="291" customFormat="1" ht="39" x14ac:dyDescent="0.2">
      <c r="A192" s="491">
        <v>132</v>
      </c>
      <c r="B192" s="495" t="s">
        <v>6744</v>
      </c>
      <c r="C192" s="485" t="s">
        <v>6745</v>
      </c>
      <c r="D192" s="485" t="s">
        <v>6704</v>
      </c>
      <c r="E192" s="485" t="s">
        <v>6676</v>
      </c>
      <c r="F192" s="476" t="s">
        <v>2534</v>
      </c>
      <c r="G192" s="481" t="s">
        <v>2944</v>
      </c>
      <c r="H192" s="486">
        <v>43340</v>
      </c>
      <c r="I192" s="487" t="s">
        <v>6461</v>
      </c>
      <c r="J192" s="461" t="s">
        <v>2534</v>
      </c>
      <c r="K192" s="461" t="s">
        <v>2534</v>
      </c>
      <c r="L192" s="448" t="s">
        <v>2534</v>
      </c>
      <c r="M192" s="461" t="s">
        <v>2534</v>
      </c>
      <c r="N192" s="448" t="s">
        <v>2534</v>
      </c>
      <c r="O192" s="461" t="s">
        <v>2534</v>
      </c>
      <c r="P192" s="448" t="s">
        <v>2534</v>
      </c>
      <c r="Q192" s="461" t="s">
        <v>2534</v>
      </c>
      <c r="R192" s="448" t="s">
        <v>2534</v>
      </c>
      <c r="S192" s="482" t="s">
        <v>5513</v>
      </c>
    </row>
    <row r="193" spans="1:19" s="291" customFormat="1" ht="25.5" customHeight="1" x14ac:dyDescent="0.2">
      <c r="A193" s="491">
        <v>133</v>
      </c>
      <c r="B193" s="495" t="s">
        <v>6746</v>
      </c>
      <c r="C193" s="485" t="s">
        <v>5945</v>
      </c>
      <c r="D193" s="485" t="s">
        <v>1179</v>
      </c>
      <c r="E193" s="485" t="s">
        <v>5946</v>
      </c>
      <c r="F193" s="476">
        <v>964.5</v>
      </c>
      <c r="G193" s="481" t="s">
        <v>2625</v>
      </c>
      <c r="H193" s="486">
        <v>43361</v>
      </c>
      <c r="I193" s="487" t="s">
        <v>6747</v>
      </c>
      <c r="J193" s="461" t="s">
        <v>6748</v>
      </c>
      <c r="K193" s="449" t="s">
        <v>496</v>
      </c>
      <c r="L193" s="450"/>
      <c r="M193" s="449" t="s">
        <v>496</v>
      </c>
      <c r="N193" s="450"/>
      <c r="O193" s="451" t="s">
        <v>496</v>
      </c>
      <c r="P193" s="451"/>
      <c r="Q193" s="451"/>
      <c r="R193" s="451"/>
      <c r="S193" s="447"/>
    </row>
    <row r="194" spans="1:19" s="291" customFormat="1" ht="68.25" x14ac:dyDescent="0.2">
      <c r="A194" s="491">
        <v>134</v>
      </c>
      <c r="B194" s="495" t="s">
        <v>6749</v>
      </c>
      <c r="C194" s="485" t="s">
        <v>6808</v>
      </c>
      <c r="D194" s="485" t="s">
        <v>6809</v>
      </c>
      <c r="E194" s="485" t="s">
        <v>6676</v>
      </c>
      <c r="F194" s="476" t="s">
        <v>2534</v>
      </c>
      <c r="G194" s="481" t="s">
        <v>2944</v>
      </c>
      <c r="H194" s="486">
        <v>43341</v>
      </c>
      <c r="I194" s="487" t="s">
        <v>6461</v>
      </c>
      <c r="J194" s="461" t="s">
        <v>2534</v>
      </c>
      <c r="K194" s="461" t="s">
        <v>2534</v>
      </c>
      <c r="L194" s="448" t="s">
        <v>2534</v>
      </c>
      <c r="M194" s="461" t="s">
        <v>2534</v>
      </c>
      <c r="N194" s="448" t="s">
        <v>2534</v>
      </c>
      <c r="O194" s="461" t="s">
        <v>2534</v>
      </c>
      <c r="P194" s="448" t="s">
        <v>2534</v>
      </c>
      <c r="Q194" s="461" t="s">
        <v>2534</v>
      </c>
      <c r="R194" s="448" t="s">
        <v>2534</v>
      </c>
      <c r="S194" s="482" t="s">
        <v>5513</v>
      </c>
    </row>
    <row r="195" spans="1:19" s="291" customFormat="1" ht="29.25" x14ac:dyDescent="0.2">
      <c r="A195" s="491">
        <v>135</v>
      </c>
      <c r="B195" s="495" t="s">
        <v>6750</v>
      </c>
      <c r="C195" s="485" t="s">
        <v>6810</v>
      </c>
      <c r="D195" s="485" t="s">
        <v>5019</v>
      </c>
      <c r="E195" s="485" t="s">
        <v>5016</v>
      </c>
      <c r="F195" s="476">
        <v>256</v>
      </c>
      <c r="G195" s="481" t="s">
        <v>2625</v>
      </c>
      <c r="H195" s="486">
        <v>43355</v>
      </c>
      <c r="I195" s="487" t="s">
        <v>6046</v>
      </c>
      <c r="J195" s="461" t="s">
        <v>6751</v>
      </c>
      <c r="K195" s="449" t="s">
        <v>496</v>
      </c>
      <c r="L195" s="450"/>
      <c r="M195" s="449" t="s">
        <v>496</v>
      </c>
      <c r="N195" s="450"/>
      <c r="O195" s="451"/>
      <c r="P195" s="451"/>
      <c r="Q195" s="451" t="s">
        <v>496</v>
      </c>
      <c r="R195" s="451"/>
      <c r="S195" s="447"/>
    </row>
    <row r="196" spans="1:19" s="291" customFormat="1" ht="21" customHeight="1" x14ac:dyDescent="0.2">
      <c r="A196" s="1073">
        <v>136</v>
      </c>
      <c r="B196" s="1086" t="s">
        <v>6752</v>
      </c>
      <c r="C196" s="1071" t="s">
        <v>6753</v>
      </c>
      <c r="D196" s="485" t="s">
        <v>6754</v>
      </c>
      <c r="E196" s="1071" t="s">
        <v>6755</v>
      </c>
      <c r="F196" s="476">
        <v>1290</v>
      </c>
      <c r="G196" s="481" t="s">
        <v>2625</v>
      </c>
      <c r="H196" s="1072">
        <v>43369</v>
      </c>
      <c r="I196" s="487" t="s">
        <v>6756</v>
      </c>
      <c r="J196" s="461" t="s">
        <v>6757</v>
      </c>
      <c r="K196" s="449" t="s">
        <v>496</v>
      </c>
      <c r="L196" s="450"/>
      <c r="M196" s="449" t="s">
        <v>496</v>
      </c>
      <c r="N196" s="450"/>
      <c r="O196" s="451" t="s">
        <v>496</v>
      </c>
      <c r="P196" s="451"/>
      <c r="Q196" s="451"/>
      <c r="R196" s="451"/>
      <c r="S196" s="447"/>
    </row>
    <row r="197" spans="1:19" s="291" customFormat="1" ht="26.25" customHeight="1" x14ac:dyDescent="0.2">
      <c r="A197" s="1073"/>
      <c r="B197" s="1086"/>
      <c r="C197" s="1071"/>
      <c r="D197" s="485" t="s">
        <v>6488</v>
      </c>
      <c r="E197" s="1071"/>
      <c r="F197" s="476">
        <v>750</v>
      </c>
      <c r="G197" s="481" t="s">
        <v>2625</v>
      </c>
      <c r="H197" s="1072"/>
      <c r="I197" s="487" t="s">
        <v>5377</v>
      </c>
      <c r="J197" s="461" t="s">
        <v>6758</v>
      </c>
      <c r="K197" s="449" t="s">
        <v>496</v>
      </c>
      <c r="L197" s="450"/>
      <c r="M197" s="449" t="s">
        <v>496</v>
      </c>
      <c r="N197" s="450"/>
      <c r="O197" s="451" t="s">
        <v>496</v>
      </c>
      <c r="P197" s="451"/>
      <c r="Q197" s="451"/>
      <c r="R197" s="451"/>
      <c r="S197" s="447"/>
    </row>
    <row r="198" spans="1:19" s="291" customFormat="1" ht="19.5" customHeight="1" x14ac:dyDescent="0.2">
      <c r="A198" s="1073">
        <v>137</v>
      </c>
      <c r="B198" s="1086" t="s">
        <v>6759</v>
      </c>
      <c r="C198" s="1071" t="s">
        <v>6811</v>
      </c>
      <c r="D198" s="485" t="s">
        <v>6754</v>
      </c>
      <c r="E198" s="1071" t="s">
        <v>6812</v>
      </c>
      <c r="F198" s="476">
        <v>630.54</v>
      </c>
      <c r="G198" s="481" t="s">
        <v>2625</v>
      </c>
      <c r="H198" s="1072">
        <v>43368</v>
      </c>
      <c r="I198" s="487" t="s">
        <v>6760</v>
      </c>
      <c r="J198" s="461" t="s">
        <v>6761</v>
      </c>
      <c r="K198" s="449" t="s">
        <v>496</v>
      </c>
      <c r="L198" s="450"/>
      <c r="M198" s="449" t="s">
        <v>496</v>
      </c>
      <c r="N198" s="450"/>
      <c r="O198" s="451" t="s">
        <v>496</v>
      </c>
      <c r="P198" s="451"/>
      <c r="Q198" s="451"/>
      <c r="R198" s="451"/>
      <c r="S198" s="447"/>
    </row>
    <row r="199" spans="1:19" s="291" customFormat="1" ht="24.75" customHeight="1" x14ac:dyDescent="0.2">
      <c r="A199" s="1073"/>
      <c r="B199" s="1086"/>
      <c r="C199" s="1071"/>
      <c r="D199" s="485" t="s">
        <v>3681</v>
      </c>
      <c r="E199" s="1071"/>
      <c r="F199" s="476">
        <v>275</v>
      </c>
      <c r="G199" s="481" t="s">
        <v>2625</v>
      </c>
      <c r="H199" s="1072"/>
      <c r="I199" s="487" t="s">
        <v>6762</v>
      </c>
      <c r="J199" s="461" t="s">
        <v>6763</v>
      </c>
      <c r="K199" s="449" t="s">
        <v>496</v>
      </c>
      <c r="L199" s="450"/>
      <c r="M199" s="449" t="s">
        <v>496</v>
      </c>
      <c r="N199" s="450"/>
      <c r="O199" s="451" t="s">
        <v>496</v>
      </c>
      <c r="P199" s="451"/>
      <c r="Q199" s="451"/>
      <c r="R199" s="451"/>
      <c r="S199" s="447"/>
    </row>
    <row r="200" spans="1:19" s="291" customFormat="1" ht="24.75" customHeight="1" x14ac:dyDescent="0.2">
      <c r="A200" s="491">
        <v>138</v>
      </c>
      <c r="B200" s="495" t="s">
        <v>6764</v>
      </c>
      <c r="C200" s="485" t="s">
        <v>6765</v>
      </c>
      <c r="D200" s="485" t="s">
        <v>6522</v>
      </c>
      <c r="E200" s="485" t="s">
        <v>6813</v>
      </c>
      <c r="F200" s="476">
        <v>350</v>
      </c>
      <c r="G200" s="481" t="s">
        <v>2625</v>
      </c>
      <c r="H200" s="486">
        <v>43346</v>
      </c>
      <c r="I200" s="487" t="s">
        <v>6766</v>
      </c>
      <c r="J200" s="461" t="s">
        <v>6767</v>
      </c>
      <c r="K200" s="449" t="s">
        <v>496</v>
      </c>
      <c r="L200" s="450"/>
      <c r="M200" s="449" t="s">
        <v>496</v>
      </c>
      <c r="N200" s="450"/>
      <c r="O200" s="451" t="s">
        <v>496</v>
      </c>
      <c r="P200" s="451"/>
      <c r="Q200" s="451"/>
      <c r="R200" s="451"/>
      <c r="S200" s="447"/>
    </row>
    <row r="201" spans="1:19" s="291" customFormat="1" ht="29.25" x14ac:dyDescent="0.2">
      <c r="A201" s="491">
        <v>139</v>
      </c>
      <c r="B201" s="495" t="s">
        <v>6768</v>
      </c>
      <c r="C201" s="485" t="s">
        <v>6814</v>
      </c>
      <c r="D201" s="485" t="s">
        <v>6769</v>
      </c>
      <c r="E201" s="485" t="s">
        <v>6676</v>
      </c>
      <c r="F201" s="476" t="s">
        <v>2534</v>
      </c>
      <c r="G201" s="481" t="s">
        <v>2625</v>
      </c>
      <c r="H201" s="486">
        <v>43349</v>
      </c>
      <c r="I201" s="487" t="s">
        <v>6461</v>
      </c>
      <c r="J201" s="461" t="s">
        <v>2534</v>
      </c>
      <c r="K201" s="461" t="s">
        <v>2534</v>
      </c>
      <c r="L201" s="448" t="s">
        <v>2534</v>
      </c>
      <c r="M201" s="461" t="s">
        <v>2534</v>
      </c>
      <c r="N201" s="448" t="s">
        <v>2534</v>
      </c>
      <c r="O201" s="461" t="s">
        <v>2534</v>
      </c>
      <c r="P201" s="448" t="s">
        <v>2534</v>
      </c>
      <c r="Q201" s="461" t="s">
        <v>2534</v>
      </c>
      <c r="R201" s="448" t="s">
        <v>2534</v>
      </c>
      <c r="S201" s="482" t="s">
        <v>5513</v>
      </c>
    </row>
    <row r="202" spans="1:19" s="291" customFormat="1" ht="23.25" customHeight="1" x14ac:dyDescent="0.2">
      <c r="A202" s="491">
        <v>140</v>
      </c>
      <c r="B202" s="495" t="s">
        <v>6770</v>
      </c>
      <c r="C202" s="485" t="s">
        <v>6331</v>
      </c>
      <c r="D202" s="485" t="s">
        <v>6815</v>
      </c>
      <c r="E202" s="485" t="s">
        <v>6389</v>
      </c>
      <c r="F202" s="476">
        <v>1200</v>
      </c>
      <c r="G202" s="481" t="s">
        <v>2625</v>
      </c>
      <c r="H202" s="486">
        <v>43355</v>
      </c>
      <c r="I202" s="487" t="s">
        <v>6771</v>
      </c>
      <c r="J202" s="461" t="s">
        <v>6772</v>
      </c>
      <c r="K202" s="451"/>
      <c r="L202" s="511"/>
      <c r="M202" s="451"/>
      <c r="N202" s="511"/>
      <c r="O202" s="451"/>
      <c r="P202" s="451"/>
      <c r="Q202" s="451"/>
      <c r="R202" s="451"/>
      <c r="S202" s="482" t="s">
        <v>8678</v>
      </c>
    </row>
    <row r="203" spans="1:19" s="291" customFormat="1" ht="23.25" customHeight="1" x14ac:dyDescent="0.2">
      <c r="A203" s="491">
        <v>141</v>
      </c>
      <c r="B203" s="495" t="s">
        <v>6773</v>
      </c>
      <c r="C203" s="485" t="s">
        <v>6816</v>
      </c>
      <c r="D203" s="485" t="s">
        <v>6704</v>
      </c>
      <c r="E203" s="485" t="s">
        <v>6817</v>
      </c>
      <c r="F203" s="476" t="s">
        <v>2534</v>
      </c>
      <c r="G203" s="481" t="s">
        <v>2625</v>
      </c>
      <c r="H203" s="486">
        <v>43353</v>
      </c>
      <c r="I203" s="487" t="s">
        <v>6461</v>
      </c>
      <c r="J203" s="461" t="s">
        <v>2534</v>
      </c>
      <c r="K203" s="449" t="s">
        <v>6059</v>
      </c>
      <c r="L203" s="450" t="s">
        <v>6059</v>
      </c>
      <c r="M203" s="449" t="s">
        <v>6059</v>
      </c>
      <c r="N203" s="450" t="s">
        <v>6059</v>
      </c>
      <c r="O203" s="451" t="s">
        <v>6059</v>
      </c>
      <c r="P203" s="451" t="s">
        <v>6059</v>
      </c>
      <c r="Q203" s="451" t="s">
        <v>6059</v>
      </c>
      <c r="R203" s="451" t="s">
        <v>6059</v>
      </c>
      <c r="S203" s="482" t="s">
        <v>5513</v>
      </c>
    </row>
    <row r="204" spans="1:19" s="291" customFormat="1" ht="29.25" x14ac:dyDescent="0.2">
      <c r="A204" s="491">
        <v>142</v>
      </c>
      <c r="B204" s="495" t="s">
        <v>6774</v>
      </c>
      <c r="C204" s="485" t="s">
        <v>6808</v>
      </c>
      <c r="D204" s="485" t="s">
        <v>6775</v>
      </c>
      <c r="E204" s="485" t="s">
        <v>6818</v>
      </c>
      <c r="F204" s="476">
        <v>875</v>
      </c>
      <c r="G204" s="481" t="s">
        <v>2625</v>
      </c>
      <c r="H204" s="486">
        <v>43355</v>
      </c>
      <c r="I204" s="487" t="s">
        <v>6776</v>
      </c>
      <c r="J204" s="461" t="s">
        <v>6777</v>
      </c>
      <c r="K204" s="449" t="s">
        <v>496</v>
      </c>
      <c r="L204" s="450"/>
      <c r="M204" s="449" t="s">
        <v>496</v>
      </c>
      <c r="N204" s="450"/>
      <c r="O204" s="451"/>
      <c r="P204" s="451"/>
      <c r="Q204" s="451" t="s">
        <v>496</v>
      </c>
      <c r="R204" s="451"/>
      <c r="S204" s="447"/>
    </row>
    <row r="205" spans="1:19" s="490" customFormat="1" ht="23.25" customHeight="1" x14ac:dyDescent="0.2">
      <c r="A205" s="1073">
        <v>143</v>
      </c>
      <c r="B205" s="1074" t="s">
        <v>6983</v>
      </c>
      <c r="C205" s="1071" t="s">
        <v>6856</v>
      </c>
      <c r="D205" s="485" t="s">
        <v>3901</v>
      </c>
      <c r="E205" s="1071" t="s">
        <v>6855</v>
      </c>
      <c r="F205" s="481">
        <v>1008</v>
      </c>
      <c r="G205" s="481" t="s">
        <v>3128</v>
      </c>
      <c r="H205" s="1072">
        <v>43384</v>
      </c>
      <c r="I205" s="487" t="s">
        <v>6733</v>
      </c>
      <c r="J205" s="324" t="s">
        <v>6982</v>
      </c>
      <c r="K205" s="449" t="s">
        <v>496</v>
      </c>
      <c r="L205" s="450"/>
      <c r="M205" s="449" t="s">
        <v>496</v>
      </c>
      <c r="N205" s="450"/>
      <c r="O205" s="451" t="s">
        <v>496</v>
      </c>
      <c r="P205" s="451"/>
      <c r="Q205" s="451"/>
      <c r="R205" s="451"/>
      <c r="S205" s="447"/>
    </row>
    <row r="206" spans="1:19" s="490" customFormat="1" ht="23.25" customHeight="1" x14ac:dyDescent="0.2">
      <c r="A206" s="1073"/>
      <c r="B206" s="1074"/>
      <c r="C206" s="1071"/>
      <c r="D206" s="485" t="s">
        <v>6981</v>
      </c>
      <c r="E206" s="1071"/>
      <c r="F206" s="481">
        <v>69</v>
      </c>
      <c r="G206" s="481" t="s">
        <v>3128</v>
      </c>
      <c r="H206" s="1072"/>
      <c r="I206" s="487" t="s">
        <v>6733</v>
      </c>
      <c r="J206" s="324" t="s">
        <v>6980</v>
      </c>
      <c r="K206" s="449" t="s">
        <v>496</v>
      </c>
      <c r="L206" s="450"/>
      <c r="M206" s="449" t="s">
        <v>496</v>
      </c>
      <c r="N206" s="450"/>
      <c r="O206" s="451"/>
      <c r="P206" s="451"/>
      <c r="Q206" s="451" t="s">
        <v>496</v>
      </c>
      <c r="R206" s="451"/>
      <c r="S206" s="447"/>
    </row>
    <row r="207" spans="1:19" s="490" customFormat="1" ht="23.25" customHeight="1" x14ac:dyDescent="0.2">
      <c r="A207" s="491">
        <v>144</v>
      </c>
      <c r="B207" s="496" t="s">
        <v>6778</v>
      </c>
      <c r="C207" s="485" t="s">
        <v>6819</v>
      </c>
      <c r="D207" s="485" t="s">
        <v>474</v>
      </c>
      <c r="E207" s="485" t="s">
        <v>6779</v>
      </c>
      <c r="F207" s="481">
        <v>1820</v>
      </c>
      <c r="G207" s="481" t="s">
        <v>2625</v>
      </c>
      <c r="H207" s="486">
        <v>43364</v>
      </c>
      <c r="I207" s="487" t="s">
        <v>6780</v>
      </c>
      <c r="J207" s="324" t="s">
        <v>6781</v>
      </c>
      <c r="K207" s="451" t="s">
        <v>496</v>
      </c>
      <c r="L207" s="511"/>
      <c r="M207" s="451" t="s">
        <v>496</v>
      </c>
      <c r="N207" s="511"/>
      <c r="O207" s="451" t="s">
        <v>496</v>
      </c>
      <c r="P207" s="451"/>
      <c r="Q207" s="451"/>
      <c r="R207" s="451"/>
      <c r="S207" s="482"/>
    </row>
    <row r="208" spans="1:19" s="490" customFormat="1" ht="23.25" customHeight="1" x14ac:dyDescent="0.2">
      <c r="A208" s="1073">
        <v>145</v>
      </c>
      <c r="B208" s="1074" t="s">
        <v>6979</v>
      </c>
      <c r="C208" s="1071" t="s">
        <v>6831</v>
      </c>
      <c r="D208" s="485" t="s">
        <v>6488</v>
      </c>
      <c r="E208" s="1071" t="s">
        <v>6978</v>
      </c>
      <c r="F208" s="481">
        <v>660</v>
      </c>
      <c r="G208" s="481" t="s">
        <v>3128</v>
      </c>
      <c r="H208" s="1072">
        <v>43403</v>
      </c>
      <c r="I208" s="487" t="s">
        <v>6468</v>
      </c>
      <c r="J208" s="324" t="s">
        <v>6977</v>
      </c>
      <c r="K208" s="449" t="s">
        <v>496</v>
      </c>
      <c r="L208" s="450"/>
      <c r="M208" s="449" t="s">
        <v>496</v>
      </c>
      <c r="N208" s="450"/>
      <c r="O208" s="451" t="s">
        <v>496</v>
      </c>
      <c r="P208" s="451"/>
      <c r="Q208" s="451"/>
      <c r="R208" s="451"/>
      <c r="S208" s="447"/>
    </row>
    <row r="209" spans="1:19" s="490" customFormat="1" ht="23.25" customHeight="1" x14ac:dyDescent="0.2">
      <c r="A209" s="1073"/>
      <c r="B209" s="1074"/>
      <c r="C209" s="1071"/>
      <c r="D209" s="485" t="s">
        <v>6976</v>
      </c>
      <c r="E209" s="1071"/>
      <c r="F209" s="481">
        <v>700</v>
      </c>
      <c r="G209" s="481" t="s">
        <v>3128</v>
      </c>
      <c r="H209" s="1072"/>
      <c r="I209" s="487" t="s">
        <v>6975</v>
      </c>
      <c r="J209" s="324" t="s">
        <v>6974</v>
      </c>
      <c r="K209" s="449" t="s">
        <v>496</v>
      </c>
      <c r="L209" s="450"/>
      <c r="M209" s="449" t="s">
        <v>496</v>
      </c>
      <c r="N209" s="450"/>
      <c r="O209" s="451" t="s">
        <v>496</v>
      </c>
      <c r="P209" s="451"/>
      <c r="Q209" s="451"/>
      <c r="R209" s="451"/>
      <c r="S209" s="447"/>
    </row>
    <row r="210" spans="1:19" s="490" customFormat="1" ht="23.25" customHeight="1" x14ac:dyDescent="0.2">
      <c r="A210" s="1073"/>
      <c r="B210" s="1074"/>
      <c r="C210" s="1071"/>
      <c r="D210" s="485" t="s">
        <v>6973</v>
      </c>
      <c r="E210" s="1071"/>
      <c r="F210" s="481">
        <v>2799.4</v>
      </c>
      <c r="G210" s="481" t="s">
        <v>3128</v>
      </c>
      <c r="H210" s="1072"/>
      <c r="I210" s="487" t="s">
        <v>5362</v>
      </c>
      <c r="J210" s="324" t="s">
        <v>6972</v>
      </c>
      <c r="K210" s="449" t="s">
        <v>496</v>
      </c>
      <c r="L210" s="450"/>
      <c r="M210" s="449" t="s">
        <v>496</v>
      </c>
      <c r="N210" s="450"/>
      <c r="O210" s="451" t="s">
        <v>496</v>
      </c>
      <c r="P210" s="451"/>
      <c r="Q210" s="451"/>
      <c r="R210" s="451"/>
      <c r="S210" s="447"/>
    </row>
    <row r="211" spans="1:19" s="490" customFormat="1" ht="31.5" customHeight="1" x14ac:dyDescent="0.2">
      <c r="A211" s="1073"/>
      <c r="B211" s="1074"/>
      <c r="C211" s="1071"/>
      <c r="D211" s="485" t="s">
        <v>6971</v>
      </c>
      <c r="E211" s="1071"/>
      <c r="F211" s="481">
        <v>9076.5</v>
      </c>
      <c r="G211" s="481" t="s">
        <v>3128</v>
      </c>
      <c r="H211" s="1072"/>
      <c r="I211" s="487" t="s">
        <v>6970</v>
      </c>
      <c r="J211" s="324" t="s">
        <v>6969</v>
      </c>
      <c r="K211" s="449"/>
      <c r="L211" s="449" t="s">
        <v>496</v>
      </c>
      <c r="M211" s="449" t="s">
        <v>496</v>
      </c>
      <c r="N211" s="450"/>
      <c r="O211" s="451" t="s">
        <v>496</v>
      </c>
      <c r="P211" s="451"/>
      <c r="Q211" s="451"/>
      <c r="R211" s="451"/>
      <c r="S211" s="482" t="s">
        <v>7654</v>
      </c>
    </row>
    <row r="212" spans="1:19" s="490" customFormat="1" ht="23.25" customHeight="1" x14ac:dyDescent="0.2">
      <c r="A212" s="1073">
        <v>146</v>
      </c>
      <c r="B212" s="1074" t="s">
        <v>6782</v>
      </c>
      <c r="C212" s="1071" t="s">
        <v>6783</v>
      </c>
      <c r="D212" s="485" t="s">
        <v>6522</v>
      </c>
      <c r="E212" s="1071" t="s">
        <v>6784</v>
      </c>
      <c r="F212" s="481">
        <v>300</v>
      </c>
      <c r="G212" s="481" t="s">
        <v>2625</v>
      </c>
      <c r="H212" s="1072">
        <v>43369</v>
      </c>
      <c r="I212" s="487" t="s">
        <v>6046</v>
      </c>
      <c r="J212" s="324" t="s">
        <v>6785</v>
      </c>
      <c r="K212" s="449" t="s">
        <v>496</v>
      </c>
      <c r="L212" s="450"/>
      <c r="M212" s="449" t="s">
        <v>496</v>
      </c>
      <c r="N212" s="450"/>
      <c r="O212" s="451" t="s">
        <v>496</v>
      </c>
      <c r="P212" s="451"/>
      <c r="Q212" s="451"/>
      <c r="R212" s="451"/>
      <c r="S212" s="447"/>
    </row>
    <row r="213" spans="1:19" s="490" customFormat="1" ht="23.25" customHeight="1" x14ac:dyDescent="0.2">
      <c r="A213" s="1073"/>
      <c r="B213" s="1074"/>
      <c r="C213" s="1071"/>
      <c r="D213" s="485" t="s">
        <v>1529</v>
      </c>
      <c r="E213" s="1071"/>
      <c r="F213" s="481">
        <v>490</v>
      </c>
      <c r="G213" s="481" t="s">
        <v>2625</v>
      </c>
      <c r="H213" s="1072"/>
      <c r="I213" s="487" t="s">
        <v>6046</v>
      </c>
      <c r="J213" s="324" t="s">
        <v>6786</v>
      </c>
      <c r="K213" s="449" t="s">
        <v>496</v>
      </c>
      <c r="L213" s="450"/>
      <c r="M213" s="449" t="s">
        <v>496</v>
      </c>
      <c r="N213" s="450"/>
      <c r="O213" s="451" t="s">
        <v>496</v>
      </c>
      <c r="P213" s="451"/>
      <c r="Q213" s="451"/>
      <c r="R213" s="451"/>
      <c r="S213" s="447"/>
    </row>
    <row r="214" spans="1:19" s="490" customFormat="1" ht="23.25" customHeight="1" x14ac:dyDescent="0.2">
      <c r="A214" s="491">
        <v>147</v>
      </c>
      <c r="B214" s="496" t="s">
        <v>6787</v>
      </c>
      <c r="C214" s="485" t="s">
        <v>6820</v>
      </c>
      <c r="D214" s="485" t="s">
        <v>5893</v>
      </c>
      <c r="E214" s="485" t="s">
        <v>6821</v>
      </c>
      <c r="F214" s="481">
        <v>1426.8</v>
      </c>
      <c r="G214" s="481" t="s">
        <v>2625</v>
      </c>
      <c r="H214" s="486">
        <v>43357</v>
      </c>
      <c r="I214" s="487" t="s">
        <v>6788</v>
      </c>
      <c r="J214" s="324" t="s">
        <v>6789</v>
      </c>
      <c r="K214" s="449" t="s">
        <v>496</v>
      </c>
      <c r="L214" s="450"/>
      <c r="M214" s="449" t="s">
        <v>496</v>
      </c>
      <c r="N214" s="450"/>
      <c r="O214" s="451" t="s">
        <v>496</v>
      </c>
      <c r="P214" s="451"/>
      <c r="Q214" s="451"/>
      <c r="R214" s="451"/>
      <c r="S214" s="447"/>
    </row>
    <row r="215" spans="1:19" s="490" customFormat="1" ht="23.25" customHeight="1" x14ac:dyDescent="0.2">
      <c r="A215" s="491">
        <v>148</v>
      </c>
      <c r="B215" s="496" t="s">
        <v>6968</v>
      </c>
      <c r="C215" s="485" t="s">
        <v>6597</v>
      </c>
      <c r="D215" s="485" t="s">
        <v>6967</v>
      </c>
      <c r="E215" s="485" t="s">
        <v>6966</v>
      </c>
      <c r="F215" s="481">
        <v>5062.68</v>
      </c>
      <c r="G215" s="481" t="s">
        <v>3128</v>
      </c>
      <c r="H215" s="486">
        <v>43374</v>
      </c>
      <c r="I215" s="487" t="s">
        <v>6965</v>
      </c>
      <c r="J215" s="324" t="s">
        <v>6964</v>
      </c>
      <c r="K215" s="449" t="s">
        <v>496</v>
      </c>
      <c r="L215" s="450"/>
      <c r="M215" s="449" t="s">
        <v>496</v>
      </c>
      <c r="N215" s="450"/>
      <c r="O215" s="451"/>
      <c r="P215" s="451"/>
      <c r="Q215" s="451" t="s">
        <v>496</v>
      </c>
      <c r="R215" s="451"/>
      <c r="S215" s="447"/>
    </row>
    <row r="216" spans="1:19" s="490" customFormat="1" ht="23.25" customHeight="1" x14ac:dyDescent="0.2">
      <c r="A216" s="491">
        <v>149</v>
      </c>
      <c r="B216" s="496" t="s">
        <v>6790</v>
      </c>
      <c r="C216" s="485" t="s">
        <v>5531</v>
      </c>
      <c r="D216" s="485" t="s">
        <v>2709</v>
      </c>
      <c r="E216" s="485" t="s">
        <v>5306</v>
      </c>
      <c r="F216" s="481">
        <v>2438.13</v>
      </c>
      <c r="G216" s="481" t="s">
        <v>2625</v>
      </c>
      <c r="H216" s="486">
        <v>43364</v>
      </c>
      <c r="I216" s="487" t="s">
        <v>6747</v>
      </c>
      <c r="J216" s="324" t="s">
        <v>6791</v>
      </c>
      <c r="K216" s="449" t="s">
        <v>496</v>
      </c>
      <c r="L216" s="450"/>
      <c r="M216" s="449" t="s">
        <v>496</v>
      </c>
      <c r="N216" s="450"/>
      <c r="O216" s="451" t="s">
        <v>496</v>
      </c>
      <c r="P216" s="451"/>
      <c r="Q216" s="451"/>
      <c r="R216" s="451"/>
      <c r="S216" s="447"/>
    </row>
    <row r="217" spans="1:19" s="490" customFormat="1" ht="23.25" customHeight="1" x14ac:dyDescent="0.2">
      <c r="A217" s="1073">
        <v>150</v>
      </c>
      <c r="B217" s="1074" t="s">
        <v>6963</v>
      </c>
      <c r="C217" s="1071" t="s">
        <v>5546</v>
      </c>
      <c r="D217" s="485" t="s">
        <v>2706</v>
      </c>
      <c r="E217" s="1071" t="s">
        <v>6962</v>
      </c>
      <c r="F217" s="481">
        <v>354.13</v>
      </c>
      <c r="G217" s="481" t="s">
        <v>3128</v>
      </c>
      <c r="H217" s="1072">
        <v>43382</v>
      </c>
      <c r="I217" s="487" t="s">
        <v>5362</v>
      </c>
      <c r="J217" s="324" t="s">
        <v>6961</v>
      </c>
      <c r="K217" s="449" t="s">
        <v>496</v>
      </c>
      <c r="L217" s="450"/>
      <c r="M217" s="449" t="s">
        <v>496</v>
      </c>
      <c r="N217" s="450"/>
      <c r="O217" s="451" t="s">
        <v>496</v>
      </c>
      <c r="P217" s="451"/>
      <c r="Q217" s="451"/>
      <c r="R217" s="451"/>
      <c r="S217" s="447"/>
    </row>
    <row r="218" spans="1:19" s="490" customFormat="1" ht="23.25" customHeight="1" x14ac:dyDescent="0.2">
      <c r="A218" s="1073"/>
      <c r="B218" s="1074"/>
      <c r="C218" s="1071"/>
      <c r="D218" s="485" t="s">
        <v>2709</v>
      </c>
      <c r="E218" s="1071"/>
      <c r="F218" s="481">
        <v>168.24</v>
      </c>
      <c r="G218" s="481" t="s">
        <v>3128</v>
      </c>
      <c r="H218" s="1072"/>
      <c r="I218" s="487" t="s">
        <v>5362</v>
      </c>
      <c r="J218" s="324" t="s">
        <v>6960</v>
      </c>
      <c r="K218" s="449" t="s">
        <v>496</v>
      </c>
      <c r="L218" s="450"/>
      <c r="M218" s="449" t="s">
        <v>496</v>
      </c>
      <c r="N218" s="450"/>
      <c r="O218" s="451" t="s">
        <v>496</v>
      </c>
      <c r="P218" s="451"/>
      <c r="Q218" s="451"/>
      <c r="R218" s="451"/>
      <c r="S218" s="447"/>
    </row>
    <row r="219" spans="1:19" s="490" customFormat="1" ht="23.25" customHeight="1" x14ac:dyDescent="0.2">
      <c r="A219" s="1073">
        <v>151</v>
      </c>
      <c r="B219" s="1074" t="s">
        <v>6959</v>
      </c>
      <c r="C219" s="1071" t="s">
        <v>5532</v>
      </c>
      <c r="D219" s="485" t="s">
        <v>2706</v>
      </c>
      <c r="E219" s="1071" t="s">
        <v>6958</v>
      </c>
      <c r="F219" s="481">
        <v>2448</v>
      </c>
      <c r="G219" s="481" t="s">
        <v>3128</v>
      </c>
      <c r="H219" s="1072">
        <v>43378</v>
      </c>
      <c r="I219" s="487" t="s">
        <v>5362</v>
      </c>
      <c r="J219" s="324" t="s">
        <v>6957</v>
      </c>
      <c r="K219" s="449" t="s">
        <v>496</v>
      </c>
      <c r="L219" s="450"/>
      <c r="M219" s="449" t="s">
        <v>496</v>
      </c>
      <c r="N219" s="450"/>
      <c r="O219" s="451" t="s">
        <v>496</v>
      </c>
      <c r="P219" s="451"/>
      <c r="Q219" s="451"/>
      <c r="R219" s="451"/>
      <c r="S219" s="447"/>
    </row>
    <row r="220" spans="1:19" s="490" customFormat="1" ht="23.25" customHeight="1" x14ac:dyDescent="0.2">
      <c r="A220" s="1073"/>
      <c r="B220" s="1074"/>
      <c r="C220" s="1071"/>
      <c r="D220" s="485" t="s">
        <v>2709</v>
      </c>
      <c r="E220" s="1071"/>
      <c r="F220" s="481">
        <v>1486.7</v>
      </c>
      <c r="G220" s="481" t="s">
        <v>3128</v>
      </c>
      <c r="H220" s="1072"/>
      <c r="I220" s="487" t="s">
        <v>5362</v>
      </c>
      <c r="J220" s="324" t="s">
        <v>6956</v>
      </c>
      <c r="K220" s="449" t="s">
        <v>496</v>
      </c>
      <c r="L220" s="450"/>
      <c r="M220" s="449" t="s">
        <v>496</v>
      </c>
      <c r="N220" s="450"/>
      <c r="O220" s="451" t="s">
        <v>496</v>
      </c>
      <c r="P220" s="451"/>
      <c r="Q220" s="451"/>
      <c r="R220" s="451"/>
      <c r="S220" s="447"/>
    </row>
    <row r="221" spans="1:19" s="490" customFormat="1" ht="23.25" customHeight="1" x14ac:dyDescent="0.2">
      <c r="A221" s="491">
        <v>152</v>
      </c>
      <c r="B221" s="496" t="s">
        <v>6792</v>
      </c>
      <c r="C221" s="485" t="s">
        <v>6307</v>
      </c>
      <c r="D221" s="485" t="s">
        <v>2695</v>
      </c>
      <c r="E221" s="485" t="s">
        <v>6793</v>
      </c>
      <c r="F221" s="481">
        <v>447.92</v>
      </c>
      <c r="G221" s="481" t="s">
        <v>2625</v>
      </c>
      <c r="H221" s="486">
        <v>43369</v>
      </c>
      <c r="I221" s="487" t="s">
        <v>6771</v>
      </c>
      <c r="J221" s="324" t="s">
        <v>6794</v>
      </c>
      <c r="K221" s="449" t="s">
        <v>496</v>
      </c>
      <c r="L221" s="450"/>
      <c r="M221" s="449" t="s">
        <v>496</v>
      </c>
      <c r="N221" s="450"/>
      <c r="O221" s="451" t="s">
        <v>496</v>
      </c>
      <c r="P221" s="451"/>
      <c r="Q221" s="451"/>
      <c r="R221" s="451"/>
      <c r="S221" s="447"/>
    </row>
    <row r="222" spans="1:19" s="490" customFormat="1" ht="28.5" customHeight="1" x14ac:dyDescent="0.2">
      <c r="A222" s="491">
        <v>153</v>
      </c>
      <c r="B222" s="496" t="s">
        <v>6795</v>
      </c>
      <c r="C222" s="485" t="s">
        <v>6331</v>
      </c>
      <c r="D222" s="485" t="s">
        <v>2744</v>
      </c>
      <c r="E222" s="485" t="s">
        <v>6389</v>
      </c>
      <c r="F222" s="481">
        <v>2335</v>
      </c>
      <c r="G222" s="481" t="s">
        <v>2625</v>
      </c>
      <c r="H222" s="486">
        <v>43364</v>
      </c>
      <c r="I222" s="487" t="s">
        <v>6796</v>
      </c>
      <c r="J222" s="324" t="s">
        <v>6797</v>
      </c>
      <c r="K222" s="821" t="s">
        <v>6059</v>
      </c>
      <c r="L222" s="821" t="s">
        <v>6059</v>
      </c>
      <c r="M222" s="821" t="s">
        <v>6059</v>
      </c>
      <c r="N222" s="821" t="s">
        <v>6059</v>
      </c>
      <c r="O222" s="821" t="s">
        <v>6059</v>
      </c>
      <c r="P222" s="821" t="s">
        <v>6059</v>
      </c>
      <c r="Q222" s="821" t="s">
        <v>6059</v>
      </c>
      <c r="R222" s="821" t="s">
        <v>6059</v>
      </c>
      <c r="S222" s="482" t="s">
        <v>8679</v>
      </c>
    </row>
    <row r="223" spans="1:19" s="490" customFormat="1" ht="29.25" x14ac:dyDescent="0.2">
      <c r="A223" s="491">
        <v>154</v>
      </c>
      <c r="B223" s="496" t="s">
        <v>6798</v>
      </c>
      <c r="C223" s="485" t="s">
        <v>6810</v>
      </c>
      <c r="D223" s="485" t="s">
        <v>6676</v>
      </c>
      <c r="E223" s="503" t="s">
        <v>6676</v>
      </c>
      <c r="F223" s="481" t="s">
        <v>2534</v>
      </c>
      <c r="G223" s="481" t="s">
        <v>2625</v>
      </c>
      <c r="H223" s="486">
        <v>43369</v>
      </c>
      <c r="I223" s="487" t="s">
        <v>6461</v>
      </c>
      <c r="J223" s="461" t="s">
        <v>2534</v>
      </c>
      <c r="K223" s="489" t="s">
        <v>6059</v>
      </c>
      <c r="L223" s="489" t="s">
        <v>6059</v>
      </c>
      <c r="M223" s="489" t="s">
        <v>6059</v>
      </c>
      <c r="N223" s="489" t="s">
        <v>6059</v>
      </c>
      <c r="O223" s="489" t="s">
        <v>6059</v>
      </c>
      <c r="P223" s="489" t="s">
        <v>6059</v>
      </c>
      <c r="Q223" s="489" t="s">
        <v>6059</v>
      </c>
      <c r="R223" s="489" t="s">
        <v>6059</v>
      </c>
      <c r="S223" s="482" t="s">
        <v>5513</v>
      </c>
    </row>
    <row r="224" spans="1:19" s="490" customFormat="1" ht="56.25" customHeight="1" x14ac:dyDescent="0.2">
      <c r="A224" s="491">
        <v>155</v>
      </c>
      <c r="B224" s="496" t="s">
        <v>6955</v>
      </c>
      <c r="C224" s="485" t="s">
        <v>6954</v>
      </c>
      <c r="D224" s="485" t="s">
        <v>6662</v>
      </c>
      <c r="E224" s="485" t="s">
        <v>6953</v>
      </c>
      <c r="F224" s="481">
        <v>3369.16</v>
      </c>
      <c r="G224" s="481" t="s">
        <v>3128</v>
      </c>
      <c r="H224" s="486">
        <v>43384</v>
      </c>
      <c r="I224" s="487" t="s">
        <v>6952</v>
      </c>
      <c r="J224" s="324" t="s">
        <v>6951</v>
      </c>
      <c r="K224" s="449" t="s">
        <v>496</v>
      </c>
      <c r="L224" s="450"/>
      <c r="M224" s="449" t="s">
        <v>496</v>
      </c>
      <c r="N224" s="450"/>
      <c r="O224" s="451" t="s">
        <v>496</v>
      </c>
      <c r="P224" s="451"/>
      <c r="Q224" s="451"/>
      <c r="R224" s="451"/>
      <c r="S224" s="447"/>
    </row>
    <row r="225" spans="1:19" s="490" customFormat="1" ht="58.5" customHeight="1" x14ac:dyDescent="0.2">
      <c r="A225" s="491">
        <v>156</v>
      </c>
      <c r="B225" s="496" t="s">
        <v>6950</v>
      </c>
      <c r="C225" s="485" t="s">
        <v>6745</v>
      </c>
      <c r="D225" s="485" t="s">
        <v>6081</v>
      </c>
      <c r="E225" s="485" t="s">
        <v>6949</v>
      </c>
      <c r="F225" s="481">
        <v>1593.12</v>
      </c>
      <c r="G225" s="481" t="s">
        <v>3128</v>
      </c>
      <c r="H225" s="486">
        <v>43404</v>
      </c>
      <c r="I225" s="487" t="s">
        <v>6046</v>
      </c>
      <c r="J225" s="324" t="s">
        <v>6948</v>
      </c>
      <c r="K225" s="449" t="s">
        <v>496</v>
      </c>
      <c r="L225" s="450"/>
      <c r="M225" s="449" t="s">
        <v>496</v>
      </c>
      <c r="N225" s="450"/>
      <c r="O225" s="451" t="s">
        <v>496</v>
      </c>
      <c r="P225" s="451"/>
      <c r="Q225" s="451"/>
      <c r="R225" s="451"/>
      <c r="S225" s="447"/>
    </row>
    <row r="226" spans="1:19" s="490" customFormat="1" ht="23.25" customHeight="1" x14ac:dyDescent="0.2">
      <c r="A226" s="491">
        <v>157</v>
      </c>
      <c r="B226" s="496" t="s">
        <v>6947</v>
      </c>
      <c r="C226" s="485" t="s">
        <v>6946</v>
      </c>
      <c r="D226" s="485" t="s">
        <v>2659</v>
      </c>
      <c r="E226" s="485" t="s">
        <v>6945</v>
      </c>
      <c r="F226" s="481">
        <v>9300</v>
      </c>
      <c r="G226" s="481" t="s">
        <v>3128</v>
      </c>
      <c r="H226" s="486">
        <v>43395</v>
      </c>
      <c r="I226" s="487" t="s">
        <v>6708</v>
      </c>
      <c r="J226" s="324" t="s">
        <v>6944</v>
      </c>
      <c r="K226" s="449" t="s">
        <v>496</v>
      </c>
      <c r="L226" s="450"/>
      <c r="M226" s="449" t="s">
        <v>496</v>
      </c>
      <c r="N226" s="450"/>
      <c r="O226" s="451" t="s">
        <v>496</v>
      </c>
      <c r="P226" s="451"/>
      <c r="Q226" s="451"/>
      <c r="R226" s="451"/>
      <c r="S226" s="447"/>
    </row>
    <row r="227" spans="1:19" s="490" customFormat="1" ht="39" customHeight="1" x14ac:dyDescent="0.2">
      <c r="A227" s="491">
        <v>158</v>
      </c>
      <c r="B227" s="496" t="s">
        <v>6943</v>
      </c>
      <c r="C227" s="485" t="s">
        <v>6617</v>
      </c>
      <c r="D227" s="485" t="s">
        <v>3298</v>
      </c>
      <c r="E227" s="485" t="s">
        <v>6303</v>
      </c>
      <c r="F227" s="481">
        <v>7579</v>
      </c>
      <c r="G227" s="481" t="s">
        <v>3128</v>
      </c>
      <c r="H227" s="486">
        <v>43391</v>
      </c>
      <c r="I227" s="487" t="s">
        <v>6942</v>
      </c>
      <c r="J227" s="324" t="s">
        <v>6941</v>
      </c>
      <c r="K227" s="449" t="s">
        <v>496</v>
      </c>
      <c r="L227" s="450"/>
      <c r="M227" s="449" t="s">
        <v>496</v>
      </c>
      <c r="N227" s="450"/>
      <c r="O227" s="451" t="s">
        <v>496</v>
      </c>
      <c r="P227" s="451"/>
      <c r="Q227" s="451"/>
      <c r="R227" s="451"/>
      <c r="S227" s="447"/>
    </row>
    <row r="228" spans="1:19" s="490" customFormat="1" ht="40.5" customHeight="1" x14ac:dyDescent="0.2">
      <c r="A228" s="491">
        <v>159</v>
      </c>
      <c r="B228" s="496" t="s">
        <v>6940</v>
      </c>
      <c r="C228" s="485" t="s">
        <v>6939</v>
      </c>
      <c r="D228" s="485" t="s">
        <v>6413</v>
      </c>
      <c r="E228" s="485" t="s">
        <v>6938</v>
      </c>
      <c r="F228" s="481">
        <v>693</v>
      </c>
      <c r="G228" s="481" t="s">
        <v>3128</v>
      </c>
      <c r="H228" s="486">
        <v>43382</v>
      </c>
      <c r="I228" s="487" t="s">
        <v>6937</v>
      </c>
      <c r="J228" s="324" t="s">
        <v>6936</v>
      </c>
      <c r="K228" s="449" t="s">
        <v>496</v>
      </c>
      <c r="L228" s="450"/>
      <c r="M228" s="449" t="s">
        <v>496</v>
      </c>
      <c r="N228" s="450"/>
      <c r="O228" s="451" t="s">
        <v>496</v>
      </c>
      <c r="P228" s="451"/>
      <c r="Q228" s="451"/>
      <c r="R228" s="451"/>
      <c r="S228" s="447"/>
    </row>
    <row r="229" spans="1:19" s="490" customFormat="1" ht="29.25" x14ac:dyDescent="0.2">
      <c r="A229" s="491">
        <v>160</v>
      </c>
      <c r="B229" s="496" t="s">
        <v>6935</v>
      </c>
      <c r="C229" s="485" t="s">
        <v>6934</v>
      </c>
      <c r="D229" s="485" t="s">
        <v>3807</v>
      </c>
      <c r="E229" s="485" t="s">
        <v>5725</v>
      </c>
      <c r="F229" s="481">
        <v>16000</v>
      </c>
      <c r="G229" s="481" t="s">
        <v>3009</v>
      </c>
      <c r="H229" s="486">
        <v>43412</v>
      </c>
      <c r="I229" s="487" t="s">
        <v>6933</v>
      </c>
      <c r="J229" s="324" t="s">
        <v>6932</v>
      </c>
      <c r="K229" s="449" t="s">
        <v>496</v>
      </c>
      <c r="L229" s="450"/>
      <c r="M229" s="449" t="s">
        <v>496</v>
      </c>
      <c r="N229" s="450"/>
      <c r="O229" s="451" t="s">
        <v>496</v>
      </c>
      <c r="P229" s="451"/>
      <c r="Q229" s="451"/>
      <c r="R229" s="451"/>
      <c r="S229" s="447"/>
    </row>
    <row r="230" spans="1:19" s="490" customFormat="1" ht="63.75" customHeight="1" x14ac:dyDescent="0.2">
      <c r="A230" s="1073">
        <v>161</v>
      </c>
      <c r="B230" s="1074" t="s">
        <v>6931</v>
      </c>
      <c r="C230" s="1071" t="s">
        <v>6930</v>
      </c>
      <c r="D230" s="485" t="s">
        <v>5610</v>
      </c>
      <c r="E230" s="1071" t="s">
        <v>6929</v>
      </c>
      <c r="F230" s="481">
        <v>1500</v>
      </c>
      <c r="G230" s="481" t="s">
        <v>3128</v>
      </c>
      <c r="H230" s="486">
        <v>43382</v>
      </c>
      <c r="I230" s="487" t="s">
        <v>6927</v>
      </c>
      <c r="J230" s="324" t="s">
        <v>6928</v>
      </c>
      <c r="K230" s="449" t="s">
        <v>496</v>
      </c>
      <c r="L230" s="450"/>
      <c r="M230" s="449" t="s">
        <v>496</v>
      </c>
      <c r="N230" s="450"/>
      <c r="O230" s="451"/>
      <c r="P230" s="451"/>
      <c r="Q230" s="451" t="s">
        <v>496</v>
      </c>
      <c r="R230" s="451"/>
      <c r="S230" s="482"/>
    </row>
    <row r="231" spans="1:19" s="490" customFormat="1" ht="28.5" customHeight="1" x14ac:dyDescent="0.2">
      <c r="A231" s="1073"/>
      <c r="B231" s="1074"/>
      <c r="C231" s="1071"/>
      <c r="D231" s="485" t="s">
        <v>5281</v>
      </c>
      <c r="E231" s="1071"/>
      <c r="F231" s="481">
        <v>1000</v>
      </c>
      <c r="G231" s="481" t="s">
        <v>3128</v>
      </c>
      <c r="H231" s="486">
        <v>43382</v>
      </c>
      <c r="I231" s="487" t="s">
        <v>6927</v>
      </c>
      <c r="J231" s="324" t="s">
        <v>6926</v>
      </c>
      <c r="K231" s="451" t="s">
        <v>496</v>
      </c>
      <c r="L231" s="511"/>
      <c r="M231" s="451" t="s">
        <v>496</v>
      </c>
      <c r="N231" s="511"/>
      <c r="O231" s="451" t="s">
        <v>496</v>
      </c>
      <c r="P231" s="451"/>
      <c r="Q231" s="451"/>
      <c r="R231" s="451"/>
      <c r="S231" s="482"/>
    </row>
    <row r="232" spans="1:19" s="490" customFormat="1" ht="39" x14ac:dyDescent="0.2">
      <c r="A232" s="491">
        <v>162</v>
      </c>
      <c r="B232" s="496" t="s">
        <v>6925</v>
      </c>
      <c r="C232" s="485" t="s">
        <v>6924</v>
      </c>
      <c r="D232" s="485" t="s">
        <v>6923</v>
      </c>
      <c r="E232" s="485" t="s">
        <v>6922</v>
      </c>
      <c r="F232" s="481">
        <v>2008</v>
      </c>
      <c r="G232" s="481" t="s">
        <v>3128</v>
      </c>
      <c r="H232" s="486">
        <v>43402</v>
      </c>
      <c r="I232" s="487" t="s">
        <v>6921</v>
      </c>
      <c r="J232" s="324" t="s">
        <v>6920</v>
      </c>
      <c r="K232" s="449" t="s">
        <v>496</v>
      </c>
      <c r="L232" s="450"/>
      <c r="M232" s="449" t="s">
        <v>496</v>
      </c>
      <c r="N232" s="450"/>
      <c r="O232" s="451" t="s">
        <v>496</v>
      </c>
      <c r="P232" s="451"/>
      <c r="Q232" s="451"/>
      <c r="R232" s="451"/>
      <c r="S232" s="447"/>
    </row>
    <row r="233" spans="1:19" s="490" customFormat="1" ht="29.25" x14ac:dyDescent="0.2">
      <c r="A233" s="491">
        <v>163</v>
      </c>
      <c r="B233" s="496" t="s">
        <v>6919</v>
      </c>
      <c r="C233" s="485" t="s">
        <v>6810</v>
      </c>
      <c r="D233" s="485" t="s">
        <v>6918</v>
      </c>
      <c r="E233" s="485" t="s">
        <v>6917</v>
      </c>
      <c r="F233" s="481">
        <v>1508</v>
      </c>
      <c r="G233" s="481" t="s">
        <v>3128</v>
      </c>
      <c r="H233" s="486">
        <v>43388</v>
      </c>
      <c r="I233" s="487" t="s">
        <v>6916</v>
      </c>
      <c r="J233" s="324" t="s">
        <v>6915</v>
      </c>
      <c r="K233" s="449" t="s">
        <v>496</v>
      </c>
      <c r="L233" s="450"/>
      <c r="M233" s="449" t="s">
        <v>496</v>
      </c>
      <c r="N233" s="450"/>
      <c r="O233" s="451"/>
      <c r="P233" s="451"/>
      <c r="Q233" s="451" t="s">
        <v>496</v>
      </c>
      <c r="R233" s="451"/>
      <c r="S233" s="482" t="s">
        <v>7388</v>
      </c>
    </row>
    <row r="234" spans="1:19" s="490" customFormat="1" ht="33" customHeight="1" x14ac:dyDescent="0.2">
      <c r="A234" s="491">
        <v>164</v>
      </c>
      <c r="B234" s="496" t="s">
        <v>6914</v>
      </c>
      <c r="C234" s="485" t="s">
        <v>5945</v>
      </c>
      <c r="D234" s="485" t="s">
        <v>6413</v>
      </c>
      <c r="E234" s="485" t="s">
        <v>5946</v>
      </c>
      <c r="F234" s="481">
        <v>454</v>
      </c>
      <c r="G234" s="481" t="s">
        <v>3128</v>
      </c>
      <c r="H234" s="486">
        <v>43389</v>
      </c>
      <c r="I234" s="487" t="s">
        <v>6913</v>
      </c>
      <c r="J234" s="324" t="s">
        <v>6912</v>
      </c>
      <c r="K234" s="449" t="s">
        <v>496</v>
      </c>
      <c r="L234" s="450"/>
      <c r="M234" s="449" t="s">
        <v>496</v>
      </c>
      <c r="N234" s="450"/>
      <c r="O234" s="451" t="s">
        <v>496</v>
      </c>
      <c r="P234" s="451"/>
      <c r="Q234" s="451"/>
      <c r="R234" s="451"/>
      <c r="S234" s="447"/>
    </row>
    <row r="235" spans="1:19" s="490" customFormat="1" ht="33" customHeight="1" x14ac:dyDescent="0.2">
      <c r="A235" s="491">
        <v>165</v>
      </c>
      <c r="B235" s="496" t="s">
        <v>6911</v>
      </c>
      <c r="C235" s="485" t="s">
        <v>6910</v>
      </c>
      <c r="D235" s="485" t="s">
        <v>6909</v>
      </c>
      <c r="E235" s="485" t="s">
        <v>6908</v>
      </c>
      <c r="F235" s="481">
        <v>522.84</v>
      </c>
      <c r="G235" s="481" t="s">
        <v>3128</v>
      </c>
      <c r="H235" s="486">
        <v>43389</v>
      </c>
      <c r="I235" s="487" t="s">
        <v>6046</v>
      </c>
      <c r="J235" s="324" t="s">
        <v>6907</v>
      </c>
      <c r="K235" s="449" t="s">
        <v>496</v>
      </c>
      <c r="L235" s="450"/>
      <c r="M235" s="449" t="s">
        <v>496</v>
      </c>
      <c r="N235" s="450"/>
      <c r="O235" s="451"/>
      <c r="P235" s="451"/>
      <c r="Q235" s="451" t="s">
        <v>496</v>
      </c>
      <c r="R235" s="451"/>
      <c r="S235" s="482" t="s">
        <v>7388</v>
      </c>
    </row>
    <row r="236" spans="1:19" s="490" customFormat="1" ht="25.5" customHeight="1" x14ac:dyDescent="0.2">
      <c r="A236" s="1073">
        <v>166</v>
      </c>
      <c r="B236" s="1074" t="s">
        <v>6906</v>
      </c>
      <c r="C236" s="1071" t="s">
        <v>5810</v>
      </c>
      <c r="D236" s="485" t="s">
        <v>2764</v>
      </c>
      <c r="E236" s="1071" t="s">
        <v>6905</v>
      </c>
      <c r="F236" s="481">
        <v>2486</v>
      </c>
      <c r="G236" s="481" t="s">
        <v>3128</v>
      </c>
      <c r="H236" s="1072">
        <v>43402</v>
      </c>
      <c r="I236" s="1072" t="s">
        <v>6904</v>
      </c>
      <c r="J236" s="324" t="s">
        <v>6903</v>
      </c>
      <c r="K236" s="449" t="s">
        <v>496</v>
      </c>
      <c r="L236" s="450"/>
      <c r="M236" s="449" t="s">
        <v>496</v>
      </c>
      <c r="N236" s="450"/>
      <c r="O236" s="451" t="s">
        <v>496</v>
      </c>
      <c r="P236" s="451"/>
      <c r="Q236" s="451"/>
      <c r="R236" s="451"/>
      <c r="S236" s="447"/>
    </row>
    <row r="237" spans="1:19" s="490" customFormat="1" ht="29.25" x14ac:dyDescent="0.2">
      <c r="A237" s="1073"/>
      <c r="B237" s="1074"/>
      <c r="C237" s="1071"/>
      <c r="D237" s="485" t="s">
        <v>6413</v>
      </c>
      <c r="E237" s="1071"/>
      <c r="F237" s="481">
        <v>999</v>
      </c>
      <c r="G237" s="481" t="s">
        <v>3128</v>
      </c>
      <c r="H237" s="1072"/>
      <c r="I237" s="1072"/>
      <c r="J237" s="324" t="s">
        <v>6902</v>
      </c>
      <c r="K237" s="449" t="s">
        <v>496</v>
      </c>
      <c r="L237" s="450"/>
      <c r="M237" s="449" t="s">
        <v>496</v>
      </c>
      <c r="N237" s="450"/>
      <c r="O237" s="451" t="s">
        <v>496</v>
      </c>
      <c r="P237" s="451"/>
      <c r="Q237" s="451"/>
      <c r="R237" s="451"/>
      <c r="S237" s="447"/>
    </row>
    <row r="238" spans="1:19" s="490" customFormat="1" ht="39" x14ac:dyDescent="0.2">
      <c r="A238" s="491">
        <v>167</v>
      </c>
      <c r="B238" s="496" t="s">
        <v>6901</v>
      </c>
      <c r="C238" s="485" t="s">
        <v>6900</v>
      </c>
      <c r="D238" s="485" t="s">
        <v>6899</v>
      </c>
      <c r="E238" s="485" t="s">
        <v>6898</v>
      </c>
      <c r="F238" s="481">
        <v>1480</v>
      </c>
      <c r="G238" s="481" t="s">
        <v>3009</v>
      </c>
      <c r="H238" s="486">
        <v>43423</v>
      </c>
      <c r="I238" s="487" t="s">
        <v>6200</v>
      </c>
      <c r="J238" s="324" t="s">
        <v>6897</v>
      </c>
      <c r="K238" s="449" t="s">
        <v>496</v>
      </c>
      <c r="L238" s="450"/>
      <c r="M238" s="449" t="s">
        <v>496</v>
      </c>
      <c r="N238" s="450"/>
      <c r="O238" s="451" t="s">
        <v>496</v>
      </c>
      <c r="P238" s="451"/>
      <c r="Q238" s="451"/>
      <c r="R238" s="451"/>
      <c r="S238" s="447"/>
    </row>
    <row r="239" spans="1:19" s="490" customFormat="1" ht="25.5" customHeight="1" x14ac:dyDescent="0.2">
      <c r="A239" s="1073">
        <v>168</v>
      </c>
      <c r="B239" s="1074" t="s">
        <v>6896</v>
      </c>
      <c r="C239" s="1071" t="s">
        <v>6895</v>
      </c>
      <c r="D239" s="485" t="s">
        <v>2695</v>
      </c>
      <c r="E239" s="1071" t="s">
        <v>6894</v>
      </c>
      <c r="F239" s="481">
        <v>280.04000000000002</v>
      </c>
      <c r="G239" s="481" t="s">
        <v>3009</v>
      </c>
      <c r="H239" s="486">
        <v>43416</v>
      </c>
      <c r="I239" s="1071" t="s">
        <v>6850</v>
      </c>
      <c r="J239" s="324" t="s">
        <v>6893</v>
      </c>
      <c r="K239" s="449" t="s">
        <v>496</v>
      </c>
      <c r="L239" s="450"/>
      <c r="M239" s="449" t="s">
        <v>496</v>
      </c>
      <c r="N239" s="450"/>
      <c r="O239" s="451" t="s">
        <v>496</v>
      </c>
      <c r="P239" s="451"/>
      <c r="Q239" s="451"/>
      <c r="R239" s="451"/>
      <c r="S239" s="447"/>
    </row>
    <row r="240" spans="1:19" s="490" customFormat="1" ht="17.25" customHeight="1" x14ac:dyDescent="0.2">
      <c r="A240" s="1073"/>
      <c r="B240" s="1074"/>
      <c r="C240" s="1071"/>
      <c r="D240" s="485" t="s">
        <v>3826</v>
      </c>
      <c r="E240" s="1071"/>
      <c r="F240" s="481">
        <v>121.3</v>
      </c>
      <c r="G240" s="481" t="s">
        <v>3009</v>
      </c>
      <c r="H240" s="486">
        <v>43416</v>
      </c>
      <c r="I240" s="1071"/>
      <c r="J240" s="324" t="s">
        <v>6892</v>
      </c>
      <c r="K240" s="449" t="s">
        <v>496</v>
      </c>
      <c r="L240" s="450"/>
      <c r="M240" s="449" t="s">
        <v>496</v>
      </c>
      <c r="N240" s="450"/>
      <c r="O240" s="451" t="s">
        <v>496</v>
      </c>
      <c r="P240" s="451"/>
      <c r="Q240" s="451"/>
      <c r="R240" s="451"/>
      <c r="S240" s="447"/>
    </row>
    <row r="241" spans="1:19" s="490" customFormat="1" ht="21.75" customHeight="1" x14ac:dyDescent="0.2">
      <c r="A241" s="1073"/>
      <c r="B241" s="1074"/>
      <c r="C241" s="1071"/>
      <c r="D241" s="485" t="s">
        <v>6662</v>
      </c>
      <c r="E241" s="1071"/>
      <c r="F241" s="481">
        <v>60.45</v>
      </c>
      <c r="G241" s="481" t="s">
        <v>3009</v>
      </c>
      <c r="H241" s="486">
        <v>43416</v>
      </c>
      <c r="I241" s="1071"/>
      <c r="J241" s="324" t="s">
        <v>6891</v>
      </c>
      <c r="K241" s="449" t="s">
        <v>496</v>
      </c>
      <c r="L241" s="450"/>
      <c r="M241" s="449" t="s">
        <v>496</v>
      </c>
      <c r="N241" s="450"/>
      <c r="O241" s="451" t="s">
        <v>496</v>
      </c>
      <c r="P241" s="451"/>
      <c r="Q241" s="451"/>
      <c r="R241" s="451"/>
      <c r="S241" s="447"/>
    </row>
    <row r="242" spans="1:19" s="490" customFormat="1" ht="29.25" x14ac:dyDescent="0.2">
      <c r="A242" s="491">
        <v>169</v>
      </c>
      <c r="B242" s="496" t="s">
        <v>6890</v>
      </c>
      <c r="C242" s="485" t="s">
        <v>6889</v>
      </c>
      <c r="D242" s="485" t="s">
        <v>4240</v>
      </c>
      <c r="E242" s="485" t="s">
        <v>6888</v>
      </c>
      <c r="F242" s="481">
        <v>974.5</v>
      </c>
      <c r="G242" s="481" t="s">
        <v>3128</v>
      </c>
      <c r="H242" s="486">
        <v>43396</v>
      </c>
      <c r="I242" s="487" t="s">
        <v>5377</v>
      </c>
      <c r="J242" s="324" t="s">
        <v>6887</v>
      </c>
      <c r="K242" s="449" t="s">
        <v>496</v>
      </c>
      <c r="L242" s="450"/>
      <c r="M242" s="449" t="s">
        <v>496</v>
      </c>
      <c r="N242" s="450"/>
      <c r="O242" s="451" t="s">
        <v>496</v>
      </c>
      <c r="P242" s="451"/>
      <c r="Q242" s="451"/>
      <c r="R242" s="451"/>
      <c r="S242" s="447"/>
    </row>
    <row r="243" spans="1:19" s="490" customFormat="1" ht="38.25" customHeight="1" x14ac:dyDescent="0.2">
      <c r="A243" s="1073">
        <v>170</v>
      </c>
      <c r="B243" s="1074" t="s">
        <v>6886</v>
      </c>
      <c r="C243" s="1071" t="s">
        <v>6814</v>
      </c>
      <c r="D243" s="485" t="s">
        <v>6413</v>
      </c>
      <c r="E243" s="1071" t="s">
        <v>6885</v>
      </c>
      <c r="F243" s="481">
        <v>799</v>
      </c>
      <c r="G243" s="481" t="s">
        <v>3128</v>
      </c>
      <c r="H243" s="1072">
        <v>43404</v>
      </c>
      <c r="I243" s="487" t="s">
        <v>6884</v>
      </c>
      <c r="J243" s="324" t="s">
        <v>6883</v>
      </c>
      <c r="K243" s="449" t="s">
        <v>496</v>
      </c>
      <c r="L243" s="450"/>
      <c r="M243" s="449" t="s">
        <v>496</v>
      </c>
      <c r="N243" s="450"/>
      <c r="O243" s="451" t="s">
        <v>496</v>
      </c>
      <c r="P243" s="451"/>
      <c r="Q243" s="451"/>
      <c r="R243" s="451"/>
      <c r="S243" s="447"/>
    </row>
    <row r="244" spans="1:19" s="490" customFormat="1" ht="19.5" x14ac:dyDescent="0.2">
      <c r="A244" s="1073"/>
      <c r="B244" s="1074"/>
      <c r="C244" s="1071"/>
      <c r="D244" s="485" t="s">
        <v>3110</v>
      </c>
      <c r="E244" s="1071"/>
      <c r="F244" s="481">
        <v>250</v>
      </c>
      <c r="G244" s="481" t="s">
        <v>3128</v>
      </c>
      <c r="H244" s="1072"/>
      <c r="I244" s="487" t="s">
        <v>6882</v>
      </c>
      <c r="J244" s="324" t="s">
        <v>6881</v>
      </c>
      <c r="K244" s="449" t="s">
        <v>496</v>
      </c>
      <c r="L244" s="450"/>
      <c r="M244" s="449" t="s">
        <v>496</v>
      </c>
      <c r="N244" s="450"/>
      <c r="O244" s="451" t="s">
        <v>496</v>
      </c>
      <c r="P244" s="451"/>
      <c r="Q244" s="451"/>
      <c r="R244" s="451"/>
      <c r="S244" s="447"/>
    </row>
    <row r="245" spans="1:19" s="490" customFormat="1" ht="29.25" x14ac:dyDescent="0.2">
      <c r="A245" s="491">
        <v>171</v>
      </c>
      <c r="B245" s="496" t="s">
        <v>6880</v>
      </c>
      <c r="C245" s="485" t="s">
        <v>6879</v>
      </c>
      <c r="D245" s="485" t="s">
        <v>5610</v>
      </c>
      <c r="E245" s="485" t="s">
        <v>6878</v>
      </c>
      <c r="F245" s="481">
        <v>4858.5</v>
      </c>
      <c r="G245" s="481" t="s">
        <v>3009</v>
      </c>
      <c r="H245" s="486">
        <v>43413</v>
      </c>
      <c r="I245" s="487" t="s">
        <v>6877</v>
      </c>
      <c r="J245" s="324" t="s">
        <v>6876</v>
      </c>
      <c r="K245" s="449" t="s">
        <v>496</v>
      </c>
      <c r="L245" s="450"/>
      <c r="M245" s="449" t="s">
        <v>496</v>
      </c>
      <c r="N245" s="450"/>
      <c r="O245" s="451" t="s">
        <v>496</v>
      </c>
      <c r="P245" s="451"/>
      <c r="Q245" s="451"/>
      <c r="R245" s="451"/>
      <c r="S245" s="482"/>
    </row>
    <row r="246" spans="1:19" s="490" customFormat="1" ht="29.25" x14ac:dyDescent="0.2">
      <c r="A246" s="491">
        <v>172</v>
      </c>
      <c r="B246" s="496" t="s">
        <v>6875</v>
      </c>
      <c r="C246" s="485" t="s">
        <v>6874</v>
      </c>
      <c r="D246" s="485" t="s">
        <v>6413</v>
      </c>
      <c r="E246" s="485" t="s">
        <v>6873</v>
      </c>
      <c r="F246" s="481">
        <v>350</v>
      </c>
      <c r="G246" s="481" t="s">
        <v>3128</v>
      </c>
      <c r="H246" s="486">
        <v>43404</v>
      </c>
      <c r="I246" s="487" t="s">
        <v>6733</v>
      </c>
      <c r="J246" s="324" t="s">
        <v>6872</v>
      </c>
      <c r="K246" s="449" t="s">
        <v>496</v>
      </c>
      <c r="L246" s="450"/>
      <c r="M246" s="449" t="s">
        <v>496</v>
      </c>
      <c r="N246" s="450"/>
      <c r="O246" s="451" t="s">
        <v>496</v>
      </c>
      <c r="P246" s="451"/>
      <c r="Q246" s="451"/>
      <c r="R246" s="451"/>
      <c r="S246" s="447"/>
    </row>
    <row r="247" spans="1:19" s="490" customFormat="1" ht="19.5" x14ac:dyDescent="0.2">
      <c r="A247" s="491">
        <v>173</v>
      </c>
      <c r="B247" s="496" t="s">
        <v>6871</v>
      </c>
      <c r="C247" s="485" t="s">
        <v>6842</v>
      </c>
      <c r="D247" s="485" t="s">
        <v>6870</v>
      </c>
      <c r="E247" s="485" t="s">
        <v>6870</v>
      </c>
      <c r="F247" s="481" t="s">
        <v>2534</v>
      </c>
      <c r="G247" s="481" t="s">
        <v>3009</v>
      </c>
      <c r="H247" s="486">
        <v>43410</v>
      </c>
      <c r="I247" s="487" t="s">
        <v>6870</v>
      </c>
      <c r="J247" s="461" t="s">
        <v>2534</v>
      </c>
      <c r="K247" s="508" t="s">
        <v>2534</v>
      </c>
      <c r="L247" s="508" t="s">
        <v>2534</v>
      </c>
      <c r="M247" s="508" t="s">
        <v>2534</v>
      </c>
      <c r="N247" s="508" t="s">
        <v>2534</v>
      </c>
      <c r="O247" s="508" t="s">
        <v>2534</v>
      </c>
      <c r="P247" s="508" t="s">
        <v>2534</v>
      </c>
      <c r="Q247" s="508" t="s">
        <v>2534</v>
      </c>
      <c r="R247" s="508" t="s">
        <v>2534</v>
      </c>
      <c r="S247" s="482" t="s">
        <v>5513</v>
      </c>
    </row>
    <row r="248" spans="1:19" s="490" customFormat="1" ht="39" x14ac:dyDescent="0.2">
      <c r="A248" s="491">
        <v>174</v>
      </c>
      <c r="B248" s="496" t="s">
        <v>6869</v>
      </c>
      <c r="C248" s="485" t="s">
        <v>6868</v>
      </c>
      <c r="D248" s="485" t="s">
        <v>6704</v>
      </c>
      <c r="E248" s="485" t="s">
        <v>6867</v>
      </c>
      <c r="F248" s="481" t="s">
        <v>2534</v>
      </c>
      <c r="G248" s="481" t="s">
        <v>3009</v>
      </c>
      <c r="H248" s="486">
        <v>43433</v>
      </c>
      <c r="I248" s="487" t="s">
        <v>6704</v>
      </c>
      <c r="J248" s="461" t="s">
        <v>2534</v>
      </c>
      <c r="K248" s="508" t="s">
        <v>2534</v>
      </c>
      <c r="L248" s="508" t="s">
        <v>2534</v>
      </c>
      <c r="M248" s="508" t="s">
        <v>2534</v>
      </c>
      <c r="N248" s="508" t="s">
        <v>2534</v>
      </c>
      <c r="O248" s="508" t="s">
        <v>2534</v>
      </c>
      <c r="P248" s="508" t="s">
        <v>2534</v>
      </c>
      <c r="Q248" s="508" t="s">
        <v>2534</v>
      </c>
      <c r="R248" s="508" t="s">
        <v>2534</v>
      </c>
      <c r="S248" s="482" t="s">
        <v>5513</v>
      </c>
    </row>
    <row r="249" spans="1:19" s="490" customFormat="1" ht="29.25" x14ac:dyDescent="0.2">
      <c r="A249" s="491">
        <v>175</v>
      </c>
      <c r="B249" s="496" t="s">
        <v>6866</v>
      </c>
      <c r="C249" s="485" t="s">
        <v>6865</v>
      </c>
      <c r="D249" s="485" t="s">
        <v>2659</v>
      </c>
      <c r="E249" s="485" t="s">
        <v>6864</v>
      </c>
      <c r="F249" s="481">
        <v>2850</v>
      </c>
      <c r="G249" s="481" t="s">
        <v>3009</v>
      </c>
      <c r="H249" s="486">
        <v>43420</v>
      </c>
      <c r="I249" s="487" t="s">
        <v>6863</v>
      </c>
      <c r="J249" s="324" t="s">
        <v>6862</v>
      </c>
      <c r="K249" s="449" t="s">
        <v>496</v>
      </c>
      <c r="L249" s="450"/>
      <c r="M249" s="449" t="s">
        <v>496</v>
      </c>
      <c r="N249" s="450"/>
      <c r="O249" s="451" t="s">
        <v>496</v>
      </c>
      <c r="P249" s="451"/>
      <c r="Q249" s="451"/>
      <c r="R249" s="451"/>
      <c r="S249" s="447"/>
    </row>
    <row r="250" spans="1:19" s="490" customFormat="1" ht="29.25" x14ac:dyDescent="0.2">
      <c r="A250" s="491">
        <v>176</v>
      </c>
      <c r="B250" s="496" t="s">
        <v>6861</v>
      </c>
      <c r="C250" s="485" t="s">
        <v>6816</v>
      </c>
      <c r="D250" s="485" t="s">
        <v>2744</v>
      </c>
      <c r="E250" s="485" t="s">
        <v>6860</v>
      </c>
      <c r="F250" s="481">
        <v>2347.87</v>
      </c>
      <c r="G250" s="481" t="s">
        <v>3128</v>
      </c>
      <c r="H250" s="486">
        <v>43404</v>
      </c>
      <c r="I250" s="487" t="s">
        <v>6859</v>
      </c>
      <c r="J250" s="324" t="s">
        <v>6858</v>
      </c>
      <c r="K250" s="449" t="s">
        <v>496</v>
      </c>
      <c r="L250" s="450"/>
      <c r="M250" s="449" t="s">
        <v>496</v>
      </c>
      <c r="N250" s="450"/>
      <c r="O250" s="451"/>
      <c r="P250" s="451"/>
      <c r="Q250" s="451" t="s">
        <v>496</v>
      </c>
      <c r="R250" s="451"/>
      <c r="S250" s="447"/>
    </row>
    <row r="251" spans="1:19" s="490" customFormat="1" ht="39" x14ac:dyDescent="0.2">
      <c r="A251" s="491">
        <v>177</v>
      </c>
      <c r="B251" s="496" t="s">
        <v>6857</v>
      </c>
      <c r="C251" s="485" t="s">
        <v>6856</v>
      </c>
      <c r="D251" s="485" t="s">
        <v>3681</v>
      </c>
      <c r="E251" s="485" t="s">
        <v>6855</v>
      </c>
      <c r="F251" s="481">
        <v>486.52</v>
      </c>
      <c r="G251" s="481" t="s">
        <v>3009</v>
      </c>
      <c r="H251" s="486">
        <v>43410</v>
      </c>
      <c r="I251" s="487" t="s">
        <v>6592</v>
      </c>
      <c r="J251" s="324" t="s">
        <v>6854</v>
      </c>
      <c r="K251" s="449" t="s">
        <v>496</v>
      </c>
      <c r="L251" s="450"/>
      <c r="M251" s="449" t="s">
        <v>496</v>
      </c>
      <c r="N251" s="450"/>
      <c r="O251" s="451" t="s">
        <v>496</v>
      </c>
      <c r="P251" s="451"/>
      <c r="Q251" s="451"/>
      <c r="R251" s="451"/>
      <c r="S251" s="447"/>
    </row>
    <row r="252" spans="1:19" s="490" customFormat="1" ht="29.25" x14ac:dyDescent="0.2">
      <c r="A252" s="491">
        <v>178</v>
      </c>
      <c r="B252" s="496" t="s">
        <v>6853</v>
      </c>
      <c r="C252" s="485" t="s">
        <v>6852</v>
      </c>
      <c r="D252" s="485" t="s">
        <v>5090</v>
      </c>
      <c r="E252" s="485" t="s">
        <v>6851</v>
      </c>
      <c r="F252" s="481">
        <v>850</v>
      </c>
      <c r="G252" s="481" t="s">
        <v>3009</v>
      </c>
      <c r="H252" s="486">
        <v>43416</v>
      </c>
      <c r="I252" s="487" t="s">
        <v>6850</v>
      </c>
      <c r="J252" s="324" t="s">
        <v>6849</v>
      </c>
      <c r="K252" s="449"/>
      <c r="L252" s="449" t="s">
        <v>496</v>
      </c>
      <c r="M252" s="449"/>
      <c r="N252" s="449" t="s">
        <v>496</v>
      </c>
      <c r="O252" s="451"/>
      <c r="P252" s="451"/>
      <c r="Q252" s="451"/>
      <c r="R252" s="451" t="s">
        <v>496</v>
      </c>
      <c r="S252" s="447"/>
    </row>
    <row r="253" spans="1:19" s="490" customFormat="1" ht="19.5" x14ac:dyDescent="0.2">
      <c r="A253" s="491">
        <v>179</v>
      </c>
      <c r="B253" s="496" t="s">
        <v>6848</v>
      </c>
      <c r="C253" s="485" t="s">
        <v>6847</v>
      </c>
      <c r="D253" s="485" t="s">
        <v>6846</v>
      </c>
      <c r="E253" s="485" t="s">
        <v>6845</v>
      </c>
      <c r="F253" s="481">
        <v>2072</v>
      </c>
      <c r="G253" s="481" t="s">
        <v>3009</v>
      </c>
      <c r="H253" s="486">
        <v>43416</v>
      </c>
      <c r="I253" s="487" t="s">
        <v>5377</v>
      </c>
      <c r="J253" s="324" t="s">
        <v>6844</v>
      </c>
      <c r="K253" s="449" t="s">
        <v>496</v>
      </c>
      <c r="L253" s="450"/>
      <c r="M253" s="449" t="s">
        <v>496</v>
      </c>
      <c r="N253" s="450"/>
      <c r="O253" s="451" t="s">
        <v>496</v>
      </c>
      <c r="P253" s="451"/>
      <c r="Q253" s="451"/>
      <c r="R253" s="451"/>
      <c r="S253" s="447"/>
    </row>
    <row r="254" spans="1:19" s="490" customFormat="1" ht="30.75" customHeight="1" x14ac:dyDescent="0.2">
      <c r="A254" s="1073">
        <v>180</v>
      </c>
      <c r="B254" s="1074" t="s">
        <v>6843</v>
      </c>
      <c r="C254" s="1071" t="s">
        <v>6842</v>
      </c>
      <c r="D254" s="485" t="s">
        <v>6841</v>
      </c>
      <c r="E254" s="1071" t="s">
        <v>6840</v>
      </c>
      <c r="F254" s="481">
        <v>593.11</v>
      </c>
      <c r="G254" s="481" t="s">
        <v>3009</v>
      </c>
      <c r="H254" s="1072">
        <v>43425</v>
      </c>
      <c r="I254" s="487" t="s">
        <v>6837</v>
      </c>
      <c r="J254" s="324" t="s">
        <v>6839</v>
      </c>
      <c r="K254" s="449" t="s">
        <v>496</v>
      </c>
      <c r="L254" s="449"/>
      <c r="M254" s="449" t="s">
        <v>496</v>
      </c>
      <c r="N254" s="449"/>
      <c r="O254" s="451" t="s">
        <v>496</v>
      </c>
      <c r="P254" s="451"/>
      <c r="Q254" s="451"/>
      <c r="R254" s="451"/>
      <c r="S254" s="447"/>
    </row>
    <row r="255" spans="1:19" s="490" customFormat="1" ht="33" customHeight="1" x14ac:dyDescent="0.2">
      <c r="A255" s="1073"/>
      <c r="B255" s="1074"/>
      <c r="C255" s="1071"/>
      <c r="D255" s="485" t="s">
        <v>6838</v>
      </c>
      <c r="E255" s="1071"/>
      <c r="F255" s="481">
        <v>2272.4</v>
      </c>
      <c r="G255" s="481" t="s">
        <v>3009</v>
      </c>
      <c r="H255" s="1072"/>
      <c r="I255" s="487" t="s">
        <v>6837</v>
      </c>
      <c r="J255" s="324" t="s">
        <v>6836</v>
      </c>
      <c r="K255" s="449" t="s">
        <v>496</v>
      </c>
      <c r="L255" s="450"/>
      <c r="M255" s="449" t="s">
        <v>496</v>
      </c>
      <c r="N255" s="450"/>
      <c r="O255" s="451" t="s">
        <v>496</v>
      </c>
      <c r="P255" s="451"/>
      <c r="Q255" s="451"/>
      <c r="R255" s="451"/>
      <c r="S255" s="447"/>
    </row>
    <row r="256" spans="1:19" s="490" customFormat="1" ht="35.25" customHeight="1" x14ac:dyDescent="0.2">
      <c r="A256" s="1073"/>
      <c r="B256" s="1074"/>
      <c r="C256" s="1071"/>
      <c r="D256" s="485" t="s">
        <v>6835</v>
      </c>
      <c r="E256" s="1071"/>
      <c r="F256" s="481">
        <v>6176.95</v>
      </c>
      <c r="G256" s="481" t="s">
        <v>3009</v>
      </c>
      <c r="H256" s="1072"/>
      <c r="I256" s="487" t="s">
        <v>6834</v>
      </c>
      <c r="J256" s="324" t="s">
        <v>6833</v>
      </c>
      <c r="K256" s="449" t="s">
        <v>496</v>
      </c>
      <c r="L256" s="450"/>
      <c r="M256" s="449" t="s">
        <v>496</v>
      </c>
      <c r="N256" s="450"/>
      <c r="O256" s="451" t="s">
        <v>496</v>
      </c>
      <c r="P256" s="451"/>
      <c r="Q256" s="451"/>
      <c r="R256" s="451"/>
      <c r="S256" s="447"/>
    </row>
    <row r="257" spans="1:19" s="490" customFormat="1" ht="38.25" customHeight="1" x14ac:dyDescent="0.2">
      <c r="A257" s="1073">
        <v>181</v>
      </c>
      <c r="B257" s="1074" t="s">
        <v>6832</v>
      </c>
      <c r="C257" s="1071" t="s">
        <v>6831</v>
      </c>
      <c r="D257" s="485" t="s">
        <v>6413</v>
      </c>
      <c r="E257" s="1071" t="s">
        <v>6830</v>
      </c>
      <c r="F257" s="481">
        <v>4150</v>
      </c>
      <c r="G257" s="481" t="s">
        <v>3009</v>
      </c>
      <c r="H257" s="1072">
        <v>43433</v>
      </c>
      <c r="I257" s="487" t="s">
        <v>6046</v>
      </c>
      <c r="J257" s="461" t="s">
        <v>6829</v>
      </c>
      <c r="K257" s="449" t="s">
        <v>496</v>
      </c>
      <c r="L257" s="450"/>
      <c r="M257" s="449" t="s">
        <v>496</v>
      </c>
      <c r="N257" s="450"/>
      <c r="O257" s="451" t="s">
        <v>496</v>
      </c>
      <c r="P257" s="451"/>
      <c r="Q257" s="451"/>
      <c r="R257" s="451"/>
      <c r="S257" s="447"/>
    </row>
    <row r="258" spans="1:19" s="490" customFormat="1" ht="19.5" x14ac:dyDescent="0.2">
      <c r="A258" s="1073"/>
      <c r="B258" s="1074"/>
      <c r="C258" s="1071"/>
      <c r="D258" s="485" t="s">
        <v>3904</v>
      </c>
      <c r="E258" s="1071"/>
      <c r="F258" s="481">
        <v>3850</v>
      </c>
      <c r="G258" s="481" t="s">
        <v>3009</v>
      </c>
      <c r="H258" s="1072"/>
      <c r="I258" s="487" t="s">
        <v>6046</v>
      </c>
      <c r="J258" s="461" t="s">
        <v>6828</v>
      </c>
      <c r="K258" s="449" t="s">
        <v>496</v>
      </c>
      <c r="L258" s="450"/>
      <c r="M258" s="449" t="s">
        <v>496</v>
      </c>
      <c r="N258" s="450"/>
      <c r="O258" s="451" t="s">
        <v>496</v>
      </c>
      <c r="P258" s="451"/>
      <c r="Q258" s="451"/>
      <c r="R258" s="451"/>
      <c r="S258" s="447"/>
    </row>
    <row r="259" spans="1:19" s="490" customFormat="1" ht="20.25" thickBot="1" x14ac:dyDescent="0.25">
      <c r="A259" s="497">
        <v>182</v>
      </c>
      <c r="B259" s="498" t="s">
        <v>6827</v>
      </c>
      <c r="C259" s="504" t="s">
        <v>6826</v>
      </c>
      <c r="D259" s="504" t="s">
        <v>1529</v>
      </c>
      <c r="E259" s="504" t="s">
        <v>6825</v>
      </c>
      <c r="F259" s="505">
        <v>240</v>
      </c>
      <c r="G259" s="505" t="s">
        <v>3009</v>
      </c>
      <c r="H259" s="506">
        <v>43424</v>
      </c>
      <c r="I259" s="507" t="s">
        <v>6046</v>
      </c>
      <c r="J259" s="502" t="s">
        <v>6824</v>
      </c>
      <c r="K259" s="499" t="s">
        <v>496</v>
      </c>
      <c r="L259" s="500"/>
      <c r="M259" s="499" t="s">
        <v>496</v>
      </c>
      <c r="N259" s="500"/>
      <c r="O259" s="501"/>
      <c r="P259" s="501"/>
      <c r="Q259" s="501" t="s">
        <v>496</v>
      </c>
      <c r="R259" s="501"/>
      <c r="S259" s="576" t="s">
        <v>7515</v>
      </c>
    </row>
    <row r="260" spans="1:19" s="459" customFormat="1" ht="15.75" thickTop="1" x14ac:dyDescent="0.25">
      <c r="A260" s="289"/>
      <c r="B260" s="434"/>
      <c r="C260" s="435"/>
      <c r="D260" s="436"/>
      <c r="E260" s="435"/>
      <c r="F260" s="437"/>
      <c r="G260" s="437"/>
      <c r="H260" s="438"/>
      <c r="I260" s="439"/>
      <c r="J260" s="440"/>
      <c r="K260" s="298"/>
      <c r="L260" s="298"/>
      <c r="M260" s="298"/>
      <c r="N260" s="298"/>
      <c r="O260" s="299"/>
      <c r="P260" s="299"/>
      <c r="Q260" s="299"/>
      <c r="R260" s="299"/>
      <c r="S260" s="300"/>
    </row>
    <row r="261" spans="1:19" s="147" customFormat="1" ht="39" customHeight="1" thickBot="1" x14ac:dyDescent="0.55000000000000004">
      <c r="A261" s="1056" t="s">
        <v>6112</v>
      </c>
      <c r="B261" s="1056"/>
      <c r="C261" s="1056"/>
      <c r="D261" s="1056"/>
      <c r="E261" s="1056"/>
      <c r="F261" s="1056"/>
      <c r="G261" s="1056"/>
      <c r="H261" s="1056"/>
      <c r="I261" s="1056"/>
      <c r="J261" s="1056"/>
      <c r="K261" s="1056"/>
      <c r="L261" s="1056"/>
      <c r="M261" s="1056"/>
      <c r="N261" s="1056"/>
      <c r="O261" s="1056"/>
      <c r="P261" s="1056"/>
      <c r="Q261" s="1056"/>
      <c r="R261" s="1056"/>
      <c r="S261" s="1056"/>
    </row>
    <row r="262" spans="1:19" s="147" customFormat="1" ht="12.75" customHeight="1" thickTop="1" x14ac:dyDescent="0.2">
      <c r="A262" s="1087" t="s">
        <v>3340</v>
      </c>
      <c r="B262" s="1082" t="s">
        <v>4857</v>
      </c>
      <c r="C262" s="1082" t="s">
        <v>5514</v>
      </c>
      <c r="D262" s="1082" t="s">
        <v>2520</v>
      </c>
      <c r="E262" s="1082" t="s">
        <v>2521</v>
      </c>
      <c r="F262" s="1084" t="s">
        <v>2522</v>
      </c>
      <c r="G262" s="1084" t="s">
        <v>2523</v>
      </c>
      <c r="H262" s="1082" t="s">
        <v>2524</v>
      </c>
      <c r="I262" s="1082" t="s">
        <v>2525</v>
      </c>
      <c r="J262" s="1080" t="s">
        <v>2526</v>
      </c>
      <c r="K262" s="1077" t="s">
        <v>1079</v>
      </c>
      <c r="L262" s="1079"/>
      <c r="M262" s="1077" t="s">
        <v>1080</v>
      </c>
      <c r="N262" s="1079"/>
      <c r="O262" s="1077" t="s">
        <v>1081</v>
      </c>
      <c r="P262" s="1078"/>
      <c r="Q262" s="1078"/>
      <c r="R262" s="1079"/>
      <c r="S262" s="1089" t="s">
        <v>1082</v>
      </c>
    </row>
    <row r="263" spans="1:19" s="147" customFormat="1" ht="12" customHeight="1" x14ac:dyDescent="0.2">
      <c r="A263" s="1088"/>
      <c r="B263" s="1083"/>
      <c r="C263" s="1083"/>
      <c r="D263" s="1083"/>
      <c r="E263" s="1083"/>
      <c r="F263" s="1085"/>
      <c r="G263" s="1085"/>
      <c r="H263" s="1083"/>
      <c r="I263" s="1083"/>
      <c r="J263" s="1081"/>
      <c r="K263" s="462" t="s">
        <v>1085</v>
      </c>
      <c r="L263" s="462" t="s">
        <v>2527</v>
      </c>
      <c r="M263" s="462" t="s">
        <v>1085</v>
      </c>
      <c r="N263" s="462" t="s">
        <v>1084</v>
      </c>
      <c r="O263" s="462" t="s">
        <v>492</v>
      </c>
      <c r="P263" s="462" t="s">
        <v>493</v>
      </c>
      <c r="Q263" s="462" t="s">
        <v>494</v>
      </c>
      <c r="R263" s="462" t="s">
        <v>495</v>
      </c>
      <c r="S263" s="1090"/>
    </row>
    <row r="264" spans="1:19" s="147" customFormat="1" ht="56.25" x14ac:dyDescent="0.2">
      <c r="A264" s="452">
        <v>1</v>
      </c>
      <c r="B264" s="424" t="s">
        <v>5764</v>
      </c>
      <c r="C264" s="445" t="s">
        <v>6391</v>
      </c>
      <c r="D264" s="425" t="s">
        <v>4359</v>
      </c>
      <c r="E264" s="445" t="s">
        <v>5766</v>
      </c>
      <c r="F264" s="463">
        <v>17020</v>
      </c>
      <c r="G264" s="479" t="s">
        <v>2531</v>
      </c>
      <c r="H264" s="469">
        <v>43111</v>
      </c>
      <c r="I264" s="334" t="s">
        <v>6392</v>
      </c>
      <c r="J264" s="471" t="s">
        <v>6392</v>
      </c>
      <c r="K264" s="441" t="s">
        <v>496</v>
      </c>
      <c r="L264" s="441"/>
      <c r="M264" s="441" t="s">
        <v>496</v>
      </c>
      <c r="N264" s="465"/>
      <c r="O264" s="465"/>
      <c r="P264" s="465"/>
      <c r="Q264" s="465" t="s">
        <v>496</v>
      </c>
      <c r="R264" s="465"/>
      <c r="S264" s="569" t="s">
        <v>7516</v>
      </c>
    </row>
    <row r="265" spans="1:19" s="147" customFormat="1" ht="33.75" x14ac:dyDescent="0.2">
      <c r="A265" s="452">
        <v>2</v>
      </c>
      <c r="B265" s="424" t="s">
        <v>6393</v>
      </c>
      <c r="C265" s="445" t="s">
        <v>6394</v>
      </c>
      <c r="D265" s="425" t="s">
        <v>4359</v>
      </c>
      <c r="E265" s="445" t="s">
        <v>5766</v>
      </c>
      <c r="F265" s="463">
        <v>92632.69</v>
      </c>
      <c r="G265" s="479" t="s">
        <v>2531</v>
      </c>
      <c r="H265" s="469">
        <v>43131</v>
      </c>
      <c r="I265" s="334" t="s">
        <v>6395</v>
      </c>
      <c r="J265" s="471" t="s">
        <v>6396</v>
      </c>
      <c r="K265" s="441" t="s">
        <v>496</v>
      </c>
      <c r="L265" s="441"/>
      <c r="M265" s="441" t="s">
        <v>496</v>
      </c>
      <c r="N265" s="465"/>
      <c r="O265" s="465"/>
      <c r="P265" s="465"/>
      <c r="Q265" s="465" t="s">
        <v>496</v>
      </c>
      <c r="R265" s="465"/>
      <c r="S265" s="569" t="s">
        <v>7516</v>
      </c>
    </row>
    <row r="266" spans="1:19" s="147" customFormat="1" ht="34.5" thickBot="1" x14ac:dyDescent="0.25">
      <c r="A266" s="453">
        <v>3</v>
      </c>
      <c r="B266" s="403" t="s">
        <v>6136</v>
      </c>
      <c r="C266" s="446" t="s">
        <v>6397</v>
      </c>
      <c r="D266" s="402" t="s">
        <v>2854</v>
      </c>
      <c r="E266" s="483" t="s">
        <v>6398</v>
      </c>
      <c r="F266" s="454">
        <v>176000</v>
      </c>
      <c r="G266" s="186" t="s">
        <v>2703</v>
      </c>
      <c r="H266" s="484">
        <v>43175</v>
      </c>
      <c r="I266" s="455" t="s">
        <v>6399</v>
      </c>
      <c r="J266" s="419" t="s">
        <v>6400</v>
      </c>
      <c r="K266" s="492" t="s">
        <v>496</v>
      </c>
      <c r="L266" s="492"/>
      <c r="M266" s="492" t="s">
        <v>496</v>
      </c>
      <c r="N266" s="493"/>
      <c r="O266" s="493" t="s">
        <v>496</v>
      </c>
      <c r="P266" s="493"/>
      <c r="Q266" s="493"/>
      <c r="R266" s="493"/>
      <c r="S266" s="494"/>
    </row>
    <row r="267" spans="1:19" s="147" customFormat="1" ht="16.5" thickTop="1" x14ac:dyDescent="0.2">
      <c r="A267" s="293"/>
      <c r="B267" s="294"/>
      <c r="C267" s="456"/>
      <c r="D267" s="295"/>
      <c r="E267" s="457"/>
      <c r="F267" s="458">
        <f>SUM(F16:F259)+F264+F265+F266</f>
        <v>1236496.1200000003</v>
      </c>
      <c r="G267" s="296"/>
      <c r="H267" s="296"/>
      <c r="I267" s="296"/>
      <c r="J267" s="297"/>
      <c r="O267" s="148"/>
      <c r="P267" s="148"/>
      <c r="Q267" s="148"/>
      <c r="R267" s="148"/>
      <c r="S267" s="279"/>
    </row>
    <row r="268" spans="1:19" s="147" customFormat="1" ht="18.75" x14ac:dyDescent="0.2">
      <c r="A268" s="1075" t="s">
        <v>6677</v>
      </c>
      <c r="B268" s="1075"/>
      <c r="C268" s="1075"/>
      <c r="D268" s="1075"/>
      <c r="E268" s="1075"/>
      <c r="F268" s="470"/>
      <c r="G268" s="480"/>
      <c r="H268" s="472"/>
      <c r="I268" s="470"/>
      <c r="J268" s="470"/>
      <c r="O268" s="148"/>
      <c r="P268" s="148"/>
      <c r="Q268" s="148"/>
      <c r="R268" s="148"/>
      <c r="S268" s="279"/>
    </row>
    <row r="269" spans="1:19" s="147" customFormat="1" x14ac:dyDescent="0.2">
      <c r="A269" s="305"/>
      <c r="B269" s="165"/>
      <c r="C269" s="442"/>
      <c r="D269" s="168"/>
      <c r="E269" s="442"/>
      <c r="F269" s="169"/>
      <c r="G269" s="164"/>
      <c r="H269" s="468"/>
      <c r="I269" s="168"/>
      <c r="J269" s="282"/>
      <c r="O269" s="148"/>
      <c r="P269" s="148"/>
      <c r="Q269" s="148"/>
      <c r="R269" s="148"/>
      <c r="S269" s="279"/>
    </row>
    <row r="270" spans="1:19" s="147" customFormat="1" x14ac:dyDescent="0.2">
      <c r="A270" s="305"/>
      <c r="B270" s="165"/>
      <c r="C270" s="442"/>
      <c r="D270" s="168"/>
      <c r="E270" s="442"/>
      <c r="F270" s="169"/>
      <c r="G270" s="164"/>
      <c r="H270" s="468"/>
      <c r="I270" s="168"/>
      <c r="J270" s="282"/>
      <c r="O270" s="148"/>
      <c r="P270" s="148"/>
      <c r="Q270" s="148"/>
      <c r="R270" s="148"/>
      <c r="S270" s="279"/>
    </row>
    <row r="271" spans="1:19" s="147" customFormat="1" x14ac:dyDescent="0.2">
      <c r="A271" s="305"/>
      <c r="B271" s="165"/>
      <c r="C271" s="442"/>
      <c r="D271" s="168"/>
      <c r="E271" s="442"/>
      <c r="F271" s="169"/>
      <c r="G271" s="164"/>
      <c r="H271" s="468"/>
      <c r="I271" s="168"/>
      <c r="J271" s="282"/>
      <c r="O271" s="148"/>
      <c r="P271" s="148"/>
      <c r="Q271" s="148"/>
      <c r="R271" s="148"/>
      <c r="S271" s="279"/>
    </row>
    <row r="272" spans="1:19" s="147" customFormat="1" x14ac:dyDescent="0.2">
      <c r="A272" s="305"/>
      <c r="B272" s="165"/>
      <c r="C272" s="442"/>
      <c r="D272" s="168"/>
      <c r="E272" s="442"/>
      <c r="F272" s="169"/>
      <c r="G272" s="164"/>
      <c r="H272" s="468"/>
      <c r="I272" s="168"/>
      <c r="J272" s="282"/>
      <c r="O272" s="148"/>
      <c r="P272" s="148"/>
      <c r="Q272" s="148"/>
      <c r="R272" s="148"/>
      <c r="S272" s="279"/>
    </row>
    <row r="273" spans="1:19" s="147" customFormat="1" x14ac:dyDescent="0.2">
      <c r="A273" s="305"/>
      <c r="B273" s="165"/>
      <c r="C273" s="442"/>
      <c r="D273" s="168"/>
      <c r="E273" s="442"/>
      <c r="F273" s="169"/>
      <c r="G273" s="164"/>
      <c r="H273" s="468"/>
      <c r="I273" s="168"/>
      <c r="J273" s="282"/>
      <c r="O273" s="148"/>
      <c r="P273" s="148"/>
      <c r="Q273" s="148"/>
      <c r="R273" s="148"/>
      <c r="S273" s="279"/>
    </row>
    <row r="274" spans="1:19" s="147" customFormat="1" x14ac:dyDescent="0.2">
      <c r="A274" s="305"/>
      <c r="B274" s="165"/>
      <c r="C274" s="442"/>
      <c r="D274" s="168"/>
      <c r="E274" s="442"/>
      <c r="F274" s="169"/>
      <c r="G274" s="164"/>
      <c r="H274" s="468"/>
      <c r="I274" s="168"/>
      <c r="J274" s="282"/>
      <c r="O274" s="148"/>
      <c r="P274" s="148"/>
      <c r="Q274" s="148"/>
      <c r="R274" s="148"/>
      <c r="S274" s="279"/>
    </row>
    <row r="275" spans="1:19" s="147" customFormat="1" x14ac:dyDescent="0.2">
      <c r="A275" s="305"/>
      <c r="B275" s="165"/>
      <c r="C275" s="442"/>
      <c r="D275" s="168"/>
      <c r="E275" s="442"/>
      <c r="F275" s="169"/>
      <c r="G275" s="164"/>
      <c r="H275" s="468"/>
      <c r="I275" s="168"/>
      <c r="J275" s="282"/>
      <c r="O275" s="148"/>
      <c r="P275" s="148"/>
      <c r="Q275" s="148"/>
      <c r="R275" s="148"/>
      <c r="S275" s="279"/>
    </row>
    <row r="276" spans="1:19" s="147" customFormat="1" x14ac:dyDescent="0.2">
      <c r="A276" s="305"/>
      <c r="B276" s="165"/>
      <c r="C276" s="442"/>
      <c r="D276" s="168"/>
      <c r="E276" s="442"/>
      <c r="F276" s="169"/>
      <c r="G276" s="164"/>
      <c r="H276" s="468"/>
      <c r="I276" s="168"/>
      <c r="J276" s="282"/>
      <c r="O276" s="148"/>
      <c r="P276" s="148"/>
      <c r="Q276" s="148"/>
      <c r="R276" s="148"/>
      <c r="S276" s="279"/>
    </row>
    <row r="277" spans="1:19" s="147" customFormat="1" x14ac:dyDescent="0.2">
      <c r="A277" s="305"/>
      <c r="B277" s="165"/>
      <c r="C277" s="442"/>
      <c r="D277" s="168"/>
      <c r="E277" s="442"/>
      <c r="F277" s="169"/>
      <c r="G277" s="164"/>
      <c r="H277" s="468"/>
      <c r="I277" s="168"/>
      <c r="J277" s="282"/>
      <c r="O277" s="148"/>
      <c r="P277" s="148"/>
      <c r="Q277" s="148"/>
      <c r="R277" s="148"/>
      <c r="S277" s="279"/>
    </row>
    <row r="278" spans="1:19" s="147" customFormat="1" x14ac:dyDescent="0.2">
      <c r="A278" s="305"/>
      <c r="B278" s="165"/>
      <c r="C278" s="442"/>
      <c r="D278" s="168"/>
      <c r="E278" s="442"/>
      <c r="F278" s="169"/>
      <c r="G278" s="164"/>
      <c r="H278" s="468"/>
      <c r="I278" s="168"/>
      <c r="J278" s="282"/>
      <c r="O278" s="148"/>
      <c r="P278" s="148"/>
      <c r="Q278" s="148"/>
      <c r="R278" s="148"/>
      <c r="S278" s="279"/>
    </row>
    <row r="279" spans="1:19" s="147" customFormat="1" x14ac:dyDescent="0.2">
      <c r="A279" s="305"/>
      <c r="B279" s="165"/>
      <c r="C279" s="442"/>
      <c r="D279" s="168"/>
      <c r="E279" s="442"/>
      <c r="F279" s="169"/>
      <c r="G279" s="164"/>
      <c r="H279" s="468"/>
      <c r="I279" s="168"/>
      <c r="J279" s="282"/>
      <c r="O279" s="148"/>
      <c r="P279" s="148"/>
      <c r="Q279" s="148"/>
      <c r="R279" s="148"/>
      <c r="S279" s="279"/>
    </row>
    <row r="280" spans="1:19" s="147" customFormat="1" x14ac:dyDescent="0.2">
      <c r="A280" s="305"/>
      <c r="B280" s="165"/>
      <c r="C280" s="442"/>
      <c r="D280" s="168"/>
      <c r="E280" s="442"/>
      <c r="F280" s="169"/>
      <c r="G280" s="164"/>
      <c r="H280" s="468"/>
      <c r="I280" s="168"/>
      <c r="J280" s="282"/>
      <c r="O280" s="148"/>
      <c r="P280" s="148"/>
      <c r="Q280" s="148"/>
      <c r="R280" s="148"/>
      <c r="S280" s="279"/>
    </row>
    <row r="281" spans="1:19" s="147" customFormat="1" x14ac:dyDescent="0.2">
      <c r="A281" s="305"/>
      <c r="B281" s="165"/>
      <c r="C281" s="442"/>
      <c r="D281" s="168"/>
      <c r="E281" s="442"/>
      <c r="F281" s="169"/>
      <c r="G281" s="164"/>
      <c r="H281" s="468"/>
      <c r="I281" s="168"/>
      <c r="J281" s="282"/>
      <c r="O281" s="148"/>
      <c r="P281" s="148"/>
      <c r="Q281" s="148"/>
      <c r="R281" s="148"/>
      <c r="S281" s="279"/>
    </row>
    <row r="282" spans="1:19" s="147" customFormat="1" x14ac:dyDescent="0.2">
      <c r="A282" s="305"/>
      <c r="B282" s="165"/>
      <c r="C282" s="442"/>
      <c r="D282" s="168"/>
      <c r="E282" s="442"/>
      <c r="F282" s="169"/>
      <c r="G282" s="164"/>
      <c r="H282" s="468"/>
      <c r="I282" s="168"/>
      <c r="J282" s="282"/>
      <c r="O282" s="148"/>
      <c r="P282" s="148"/>
      <c r="Q282" s="148"/>
      <c r="R282" s="148"/>
      <c r="S282" s="279"/>
    </row>
    <row r="283" spans="1:19" s="147" customFormat="1" x14ac:dyDescent="0.2">
      <c r="A283" s="305"/>
      <c r="B283" s="165"/>
      <c r="C283" s="442"/>
      <c r="D283" s="168"/>
      <c r="E283" s="442"/>
      <c r="F283" s="169"/>
      <c r="G283" s="164"/>
      <c r="H283" s="468"/>
      <c r="I283" s="168"/>
      <c r="J283" s="282"/>
      <c r="O283" s="148"/>
      <c r="P283" s="148"/>
      <c r="Q283" s="148"/>
      <c r="R283" s="148"/>
      <c r="S283" s="279"/>
    </row>
    <row r="284" spans="1:19" s="147" customFormat="1" x14ac:dyDescent="0.2">
      <c r="A284" s="305"/>
      <c r="B284" s="165"/>
      <c r="C284" s="442"/>
      <c r="D284" s="168"/>
      <c r="E284" s="442"/>
      <c r="F284" s="169"/>
      <c r="G284" s="164"/>
      <c r="H284" s="468"/>
      <c r="I284" s="168"/>
      <c r="J284" s="282"/>
      <c r="O284" s="148"/>
      <c r="P284" s="148"/>
      <c r="Q284" s="148"/>
      <c r="R284" s="148"/>
      <c r="S284" s="279"/>
    </row>
    <row r="285" spans="1:19" s="147" customFormat="1" x14ac:dyDescent="0.2">
      <c r="A285" s="305"/>
      <c r="B285" s="165"/>
      <c r="C285" s="442"/>
      <c r="D285" s="168"/>
      <c r="E285" s="442"/>
      <c r="F285" s="169"/>
      <c r="G285" s="164"/>
      <c r="H285" s="468"/>
      <c r="I285" s="168"/>
      <c r="J285" s="282"/>
      <c r="O285" s="148"/>
      <c r="P285" s="148"/>
      <c r="Q285" s="148"/>
      <c r="R285" s="148"/>
      <c r="S285" s="279"/>
    </row>
    <row r="286" spans="1:19" s="147" customFormat="1" x14ac:dyDescent="0.2">
      <c r="A286" s="305"/>
      <c r="B286" s="165"/>
      <c r="C286" s="442"/>
      <c r="D286" s="168"/>
      <c r="E286" s="442"/>
      <c r="F286" s="169"/>
      <c r="G286" s="164"/>
      <c r="H286" s="468"/>
      <c r="I286" s="168"/>
      <c r="J286" s="282"/>
      <c r="O286" s="148"/>
      <c r="P286" s="148"/>
      <c r="Q286" s="148"/>
      <c r="R286" s="148"/>
      <c r="S286" s="279"/>
    </row>
    <row r="287" spans="1:19" s="147" customFormat="1" x14ac:dyDescent="0.2">
      <c r="A287" s="305"/>
      <c r="B287" s="165"/>
      <c r="C287" s="442"/>
      <c r="D287" s="168"/>
      <c r="E287" s="442"/>
      <c r="F287" s="169"/>
      <c r="G287" s="164"/>
      <c r="H287" s="468"/>
      <c r="I287" s="168"/>
      <c r="J287" s="282"/>
      <c r="O287" s="148"/>
      <c r="P287" s="148"/>
      <c r="Q287" s="148"/>
      <c r="R287" s="148"/>
      <c r="S287" s="279"/>
    </row>
    <row r="288" spans="1:19" s="147" customFormat="1" x14ac:dyDescent="0.2">
      <c r="A288" s="305"/>
      <c r="B288" s="165"/>
      <c r="C288" s="442"/>
      <c r="D288" s="168"/>
      <c r="E288" s="442"/>
      <c r="F288" s="169"/>
      <c r="G288" s="164"/>
      <c r="H288" s="468"/>
      <c r="I288" s="168"/>
      <c r="J288" s="282"/>
      <c r="O288" s="148"/>
      <c r="P288" s="148"/>
      <c r="Q288" s="148"/>
      <c r="R288" s="148"/>
      <c r="S288" s="279"/>
    </row>
    <row r="289" spans="1:19" s="147" customFormat="1" x14ac:dyDescent="0.2">
      <c r="A289" s="305"/>
      <c r="B289" s="165"/>
      <c r="C289" s="442"/>
      <c r="D289" s="168"/>
      <c r="E289" s="442"/>
      <c r="F289" s="169"/>
      <c r="G289" s="164"/>
      <c r="H289" s="468"/>
      <c r="I289" s="168"/>
      <c r="J289" s="282"/>
      <c r="O289" s="148"/>
      <c r="P289" s="148"/>
      <c r="Q289" s="148"/>
      <c r="R289" s="148"/>
      <c r="S289" s="279"/>
    </row>
    <row r="290" spans="1:19" s="147" customFormat="1" x14ac:dyDescent="0.2">
      <c r="A290" s="305"/>
      <c r="B290" s="165"/>
      <c r="C290" s="442"/>
      <c r="D290" s="168"/>
      <c r="E290" s="442"/>
      <c r="F290" s="169"/>
      <c r="G290" s="164"/>
      <c r="H290" s="468"/>
      <c r="I290" s="168"/>
      <c r="J290" s="282"/>
      <c r="O290" s="148"/>
      <c r="P290" s="148"/>
      <c r="Q290" s="148"/>
      <c r="R290" s="148"/>
      <c r="S290" s="279"/>
    </row>
    <row r="291" spans="1:19" s="147" customFormat="1" x14ac:dyDescent="0.2">
      <c r="A291" s="305"/>
      <c r="B291" s="165"/>
      <c r="C291" s="442"/>
      <c r="D291" s="168"/>
      <c r="E291" s="442"/>
      <c r="F291" s="169"/>
      <c r="G291" s="164"/>
      <c r="H291" s="468"/>
      <c r="I291" s="168"/>
      <c r="J291" s="282"/>
      <c r="O291" s="148"/>
      <c r="P291" s="148"/>
      <c r="Q291" s="148"/>
      <c r="R291" s="148"/>
      <c r="S291" s="279"/>
    </row>
    <row r="292" spans="1:19" s="147" customFormat="1" x14ac:dyDescent="0.2">
      <c r="A292" s="305"/>
      <c r="B292" s="165"/>
      <c r="C292" s="442"/>
      <c r="D292" s="168"/>
      <c r="E292" s="442"/>
      <c r="F292" s="169"/>
      <c r="G292" s="164"/>
      <c r="H292" s="468"/>
      <c r="I292" s="168"/>
      <c r="J292" s="282"/>
      <c r="O292" s="148"/>
      <c r="P292" s="148"/>
      <c r="Q292" s="148"/>
      <c r="R292" s="148"/>
      <c r="S292" s="279"/>
    </row>
    <row r="293" spans="1:19" s="147" customFormat="1" x14ac:dyDescent="0.2">
      <c r="A293" s="305"/>
      <c r="B293" s="165"/>
      <c r="C293" s="442"/>
      <c r="D293" s="168"/>
      <c r="E293" s="442"/>
      <c r="F293" s="169"/>
      <c r="G293" s="164"/>
      <c r="H293" s="468"/>
      <c r="I293" s="168"/>
      <c r="J293" s="282"/>
      <c r="O293" s="148"/>
      <c r="P293" s="148"/>
      <c r="Q293" s="148"/>
      <c r="R293" s="148"/>
      <c r="S293" s="279"/>
    </row>
    <row r="294" spans="1:19" s="147" customFormat="1" x14ac:dyDescent="0.2">
      <c r="A294" s="305"/>
      <c r="B294" s="165"/>
      <c r="C294" s="442"/>
      <c r="D294" s="168"/>
      <c r="E294" s="442"/>
      <c r="F294" s="169"/>
      <c r="G294" s="164"/>
      <c r="H294" s="468"/>
      <c r="I294" s="168"/>
      <c r="J294" s="282"/>
      <c r="O294" s="148"/>
      <c r="P294" s="148"/>
      <c r="Q294" s="148"/>
      <c r="R294" s="148"/>
      <c r="S294" s="279"/>
    </row>
    <row r="295" spans="1:19" s="147" customFormat="1" x14ac:dyDescent="0.2">
      <c r="A295" s="305"/>
      <c r="B295" s="165"/>
      <c r="C295" s="442"/>
      <c r="D295" s="168"/>
      <c r="E295" s="442"/>
      <c r="F295" s="169"/>
      <c r="G295" s="164"/>
      <c r="H295" s="468"/>
      <c r="I295" s="168"/>
      <c r="J295" s="282"/>
      <c r="O295" s="148"/>
      <c r="P295" s="148"/>
      <c r="Q295" s="148"/>
      <c r="R295" s="148"/>
      <c r="S295" s="279"/>
    </row>
    <row r="296" spans="1:19" s="147" customFormat="1" x14ac:dyDescent="0.2">
      <c r="A296" s="305"/>
      <c r="B296" s="165"/>
      <c r="C296" s="442"/>
      <c r="D296" s="168"/>
      <c r="E296" s="442"/>
      <c r="F296" s="169"/>
      <c r="G296" s="164"/>
      <c r="H296" s="468"/>
      <c r="I296" s="168"/>
      <c r="J296" s="282"/>
      <c r="O296" s="148"/>
      <c r="P296" s="148"/>
      <c r="Q296" s="148"/>
      <c r="R296" s="148"/>
      <c r="S296" s="279"/>
    </row>
    <row r="297" spans="1:19" s="147" customFormat="1" x14ac:dyDescent="0.2">
      <c r="A297" s="305"/>
      <c r="B297" s="165"/>
      <c r="C297" s="442"/>
      <c r="D297" s="168"/>
      <c r="E297" s="442"/>
      <c r="F297" s="169"/>
      <c r="G297" s="164"/>
      <c r="H297" s="468"/>
      <c r="I297" s="168"/>
      <c r="J297" s="282"/>
      <c r="O297" s="148"/>
      <c r="P297" s="148"/>
      <c r="Q297" s="148"/>
      <c r="R297" s="148"/>
      <c r="S297" s="279"/>
    </row>
    <row r="298" spans="1:19" s="147" customFormat="1" x14ac:dyDescent="0.2">
      <c r="A298" s="305"/>
      <c r="B298" s="165"/>
      <c r="C298" s="442"/>
      <c r="D298" s="168"/>
      <c r="E298" s="442"/>
      <c r="F298" s="169"/>
      <c r="G298" s="164"/>
      <c r="H298" s="468"/>
      <c r="I298" s="168"/>
      <c r="J298" s="282"/>
      <c r="O298" s="148"/>
      <c r="P298" s="148"/>
      <c r="Q298" s="148"/>
      <c r="R298" s="148"/>
      <c r="S298" s="279"/>
    </row>
    <row r="299" spans="1:19" s="147" customFormat="1" x14ac:dyDescent="0.2">
      <c r="A299" s="305"/>
      <c r="B299" s="165"/>
      <c r="C299" s="442"/>
      <c r="D299" s="168"/>
      <c r="E299" s="442"/>
      <c r="F299" s="169"/>
      <c r="G299" s="164"/>
      <c r="H299" s="468"/>
      <c r="I299" s="168"/>
      <c r="J299" s="282"/>
      <c r="O299" s="148"/>
      <c r="P299" s="148"/>
      <c r="Q299" s="148"/>
      <c r="R299" s="148"/>
      <c r="S299" s="279"/>
    </row>
    <row r="300" spans="1:19" s="147" customFormat="1" x14ac:dyDescent="0.2">
      <c r="A300" s="305"/>
      <c r="B300" s="165"/>
      <c r="C300" s="442"/>
      <c r="D300" s="168"/>
      <c r="E300" s="442"/>
      <c r="F300" s="169"/>
      <c r="G300" s="164"/>
      <c r="H300" s="468"/>
      <c r="I300" s="168"/>
      <c r="J300" s="282"/>
      <c r="O300" s="148"/>
      <c r="P300" s="148"/>
      <c r="Q300" s="148"/>
      <c r="R300" s="148"/>
      <c r="S300" s="279"/>
    </row>
    <row r="301" spans="1:19" s="147" customFormat="1" x14ac:dyDescent="0.2">
      <c r="A301" s="305"/>
      <c r="B301" s="165"/>
      <c r="C301" s="442"/>
      <c r="D301" s="168"/>
      <c r="E301" s="442"/>
      <c r="F301" s="169"/>
      <c r="G301" s="164"/>
      <c r="H301" s="468"/>
      <c r="I301" s="168"/>
      <c r="J301" s="282"/>
      <c r="O301" s="148"/>
      <c r="P301" s="148"/>
      <c r="Q301" s="148"/>
      <c r="R301" s="148"/>
      <c r="S301" s="279"/>
    </row>
    <row r="302" spans="1:19" s="147" customFormat="1" x14ac:dyDescent="0.2">
      <c r="A302" s="305"/>
      <c r="B302" s="165"/>
      <c r="C302" s="442"/>
      <c r="D302" s="168"/>
      <c r="E302" s="442"/>
      <c r="F302" s="169"/>
      <c r="G302" s="164"/>
      <c r="H302" s="468"/>
      <c r="I302" s="168"/>
      <c r="J302" s="282"/>
      <c r="O302" s="148"/>
      <c r="P302" s="148"/>
      <c r="Q302" s="148"/>
      <c r="R302" s="148"/>
      <c r="S302" s="279"/>
    </row>
    <row r="303" spans="1:19" s="147" customFormat="1" x14ac:dyDescent="0.2">
      <c r="A303" s="305"/>
      <c r="B303" s="165"/>
      <c r="C303" s="442"/>
      <c r="D303" s="168"/>
      <c r="E303" s="442"/>
      <c r="F303" s="169"/>
      <c r="G303" s="164"/>
      <c r="H303" s="468"/>
      <c r="I303" s="168"/>
      <c r="J303" s="282"/>
      <c r="O303" s="148"/>
      <c r="P303" s="148"/>
      <c r="Q303" s="148"/>
      <c r="R303" s="148"/>
      <c r="S303" s="279"/>
    </row>
    <row r="304" spans="1:19" s="147" customFormat="1" x14ac:dyDescent="0.2">
      <c r="A304" s="305"/>
      <c r="B304" s="165"/>
      <c r="C304" s="442"/>
      <c r="D304" s="168"/>
      <c r="E304" s="442"/>
      <c r="F304" s="169"/>
      <c r="G304" s="164"/>
      <c r="H304" s="468"/>
      <c r="I304" s="168"/>
      <c r="J304" s="282"/>
      <c r="O304" s="148"/>
      <c r="P304" s="148"/>
      <c r="Q304" s="148"/>
      <c r="R304" s="148"/>
      <c r="S304" s="279"/>
    </row>
    <row r="305" spans="1:19" s="147" customFormat="1" x14ac:dyDescent="0.2">
      <c r="A305" s="305"/>
      <c r="B305" s="165"/>
      <c r="C305" s="442"/>
      <c r="D305" s="168"/>
      <c r="E305" s="442"/>
      <c r="F305" s="169"/>
      <c r="G305" s="164"/>
      <c r="H305" s="468"/>
      <c r="I305" s="168"/>
      <c r="J305" s="282"/>
      <c r="O305" s="148"/>
      <c r="P305" s="148"/>
      <c r="Q305" s="148"/>
      <c r="R305" s="148"/>
      <c r="S305" s="279"/>
    </row>
    <row r="306" spans="1:19" s="147" customFormat="1" x14ac:dyDescent="0.2">
      <c r="A306" s="305"/>
      <c r="B306" s="165"/>
      <c r="C306" s="442"/>
      <c r="D306" s="168"/>
      <c r="E306" s="442"/>
      <c r="F306" s="169"/>
      <c r="G306" s="164"/>
      <c r="H306" s="468"/>
      <c r="I306" s="168"/>
      <c r="J306" s="282"/>
      <c r="O306" s="148"/>
      <c r="P306" s="148"/>
      <c r="Q306" s="148"/>
      <c r="R306" s="148"/>
      <c r="S306" s="279"/>
    </row>
    <row r="307" spans="1:19" s="147" customFormat="1" x14ac:dyDescent="0.2">
      <c r="A307" s="305"/>
      <c r="B307" s="165"/>
      <c r="C307" s="442"/>
      <c r="D307" s="168"/>
      <c r="E307" s="442"/>
      <c r="F307" s="169"/>
      <c r="G307" s="164"/>
      <c r="H307" s="468"/>
      <c r="I307" s="168"/>
      <c r="J307" s="282"/>
      <c r="O307" s="148"/>
      <c r="P307" s="148"/>
      <c r="Q307" s="148"/>
      <c r="R307" s="148"/>
      <c r="S307" s="279"/>
    </row>
    <row r="308" spans="1:19" s="147" customFormat="1" x14ac:dyDescent="0.2">
      <c r="A308" s="305"/>
      <c r="B308" s="165"/>
      <c r="C308" s="442"/>
      <c r="D308" s="168"/>
      <c r="E308" s="442"/>
      <c r="F308" s="169"/>
      <c r="G308" s="164"/>
      <c r="H308" s="468"/>
      <c r="I308" s="168"/>
      <c r="J308" s="282"/>
      <c r="O308" s="148"/>
      <c r="P308" s="148"/>
      <c r="Q308" s="148"/>
      <c r="R308" s="148"/>
      <c r="S308" s="279"/>
    </row>
    <row r="309" spans="1:19" s="147" customFormat="1" x14ac:dyDescent="0.2">
      <c r="A309" s="305"/>
      <c r="B309" s="165"/>
      <c r="C309" s="442"/>
      <c r="D309" s="168"/>
      <c r="E309" s="442"/>
      <c r="F309" s="169"/>
      <c r="G309" s="164"/>
      <c r="H309" s="468"/>
      <c r="I309" s="168"/>
      <c r="J309" s="282"/>
      <c r="O309" s="148"/>
      <c r="P309" s="148"/>
      <c r="Q309" s="148"/>
      <c r="R309" s="148"/>
      <c r="S309" s="279"/>
    </row>
    <row r="310" spans="1:19" s="147" customFormat="1" x14ac:dyDescent="0.2">
      <c r="A310" s="305"/>
      <c r="B310" s="165"/>
      <c r="C310" s="442"/>
      <c r="D310" s="168"/>
      <c r="E310" s="442"/>
      <c r="F310" s="169"/>
      <c r="G310" s="164"/>
      <c r="H310" s="468"/>
      <c r="I310" s="168"/>
      <c r="J310" s="282"/>
      <c r="O310" s="148"/>
      <c r="P310" s="148"/>
      <c r="Q310" s="148"/>
      <c r="R310" s="148"/>
      <c r="S310" s="279"/>
    </row>
    <row r="311" spans="1:19" s="147" customFormat="1" x14ac:dyDescent="0.2">
      <c r="A311" s="305"/>
      <c r="B311" s="165"/>
      <c r="C311" s="442"/>
      <c r="D311" s="168"/>
      <c r="E311" s="442"/>
      <c r="F311" s="169"/>
      <c r="G311" s="164"/>
      <c r="H311" s="468"/>
      <c r="I311" s="168"/>
      <c r="J311" s="282"/>
      <c r="O311" s="148"/>
      <c r="P311" s="148"/>
      <c r="Q311" s="148"/>
      <c r="R311" s="148"/>
      <c r="S311" s="279"/>
    </row>
    <row r="312" spans="1:19" s="147" customFormat="1" x14ac:dyDescent="0.2">
      <c r="A312" s="305"/>
      <c r="B312" s="165"/>
      <c r="C312" s="442"/>
      <c r="D312" s="168"/>
      <c r="E312" s="442"/>
      <c r="F312" s="169"/>
      <c r="G312" s="164"/>
      <c r="H312" s="468"/>
      <c r="I312" s="168"/>
      <c r="J312" s="282"/>
      <c r="O312" s="148"/>
      <c r="P312" s="148"/>
      <c r="Q312" s="148"/>
      <c r="R312" s="148"/>
      <c r="S312" s="279"/>
    </row>
    <row r="313" spans="1:19" s="147" customFormat="1" x14ac:dyDescent="0.2">
      <c r="A313" s="305"/>
      <c r="B313" s="165"/>
      <c r="C313" s="442"/>
      <c r="D313" s="168"/>
      <c r="E313" s="442"/>
      <c r="F313" s="169"/>
      <c r="G313" s="164"/>
      <c r="H313" s="468"/>
      <c r="I313" s="168"/>
      <c r="J313" s="282"/>
      <c r="O313" s="148"/>
      <c r="P313" s="148"/>
      <c r="Q313" s="148"/>
      <c r="R313" s="148"/>
      <c r="S313" s="279"/>
    </row>
    <row r="314" spans="1:19" s="147" customFormat="1" x14ac:dyDescent="0.2">
      <c r="A314" s="305"/>
      <c r="B314" s="165"/>
      <c r="C314" s="442"/>
      <c r="D314" s="168"/>
      <c r="E314" s="442"/>
      <c r="F314" s="169"/>
      <c r="G314" s="164"/>
      <c r="H314" s="468"/>
      <c r="I314" s="168"/>
      <c r="J314" s="282"/>
      <c r="O314" s="148"/>
      <c r="P314" s="148"/>
      <c r="Q314" s="148"/>
      <c r="R314" s="148"/>
      <c r="S314" s="279"/>
    </row>
    <row r="315" spans="1:19" s="147" customFormat="1" x14ac:dyDescent="0.2">
      <c r="A315" s="305"/>
      <c r="B315" s="165"/>
      <c r="C315" s="442"/>
      <c r="D315" s="168"/>
      <c r="E315" s="442"/>
      <c r="F315" s="169"/>
      <c r="G315" s="164"/>
      <c r="H315" s="468"/>
      <c r="I315" s="168"/>
      <c r="J315" s="282"/>
      <c r="O315" s="148"/>
      <c r="P315" s="148"/>
      <c r="Q315" s="148"/>
      <c r="R315" s="148"/>
      <c r="S315" s="279"/>
    </row>
    <row r="316" spans="1:19" s="147" customFormat="1" x14ac:dyDescent="0.2">
      <c r="A316" s="305"/>
      <c r="B316" s="165"/>
      <c r="C316" s="442"/>
      <c r="D316" s="168"/>
      <c r="E316" s="442"/>
      <c r="F316" s="169"/>
      <c r="G316" s="164"/>
      <c r="H316" s="468"/>
      <c r="I316" s="168"/>
      <c r="J316" s="282"/>
      <c r="O316" s="148"/>
      <c r="P316" s="148"/>
      <c r="Q316" s="148"/>
      <c r="R316" s="148"/>
      <c r="S316" s="279"/>
    </row>
    <row r="317" spans="1:19" s="147" customFormat="1" x14ac:dyDescent="0.2">
      <c r="A317" s="305"/>
      <c r="B317" s="165"/>
      <c r="C317" s="442"/>
      <c r="D317" s="168"/>
      <c r="E317" s="442"/>
      <c r="F317" s="169"/>
      <c r="G317" s="164"/>
      <c r="H317" s="468"/>
      <c r="I317" s="168"/>
      <c r="J317" s="282"/>
      <c r="O317" s="148"/>
      <c r="P317" s="148"/>
      <c r="Q317" s="148"/>
      <c r="R317" s="148"/>
      <c r="S317" s="279"/>
    </row>
    <row r="318" spans="1:19" s="147" customFormat="1" x14ac:dyDescent="0.2">
      <c r="A318" s="305"/>
      <c r="B318" s="165"/>
      <c r="C318" s="442"/>
      <c r="D318" s="168"/>
      <c r="E318" s="442"/>
      <c r="F318" s="169"/>
      <c r="G318" s="164"/>
      <c r="H318" s="468"/>
      <c r="I318" s="168"/>
      <c r="J318" s="282"/>
      <c r="O318" s="148"/>
      <c r="P318" s="148"/>
      <c r="Q318" s="148"/>
      <c r="R318" s="148"/>
      <c r="S318" s="279"/>
    </row>
    <row r="319" spans="1:19" s="147" customFormat="1" x14ac:dyDescent="0.2">
      <c r="A319" s="305"/>
      <c r="B319" s="165"/>
      <c r="C319" s="442"/>
      <c r="D319" s="168"/>
      <c r="E319" s="442"/>
      <c r="F319" s="169"/>
      <c r="G319" s="164"/>
      <c r="H319" s="468"/>
      <c r="I319" s="168"/>
      <c r="J319" s="282"/>
      <c r="O319" s="148"/>
      <c r="P319" s="148"/>
      <c r="Q319" s="148"/>
      <c r="R319" s="148"/>
      <c r="S319" s="279"/>
    </row>
    <row r="320" spans="1:19" s="147" customFormat="1" x14ac:dyDescent="0.2">
      <c r="A320" s="305"/>
      <c r="B320" s="165"/>
      <c r="C320" s="442"/>
      <c r="D320" s="168"/>
      <c r="E320" s="442"/>
      <c r="F320" s="169"/>
      <c r="G320" s="164"/>
      <c r="H320" s="468"/>
      <c r="I320" s="168"/>
      <c r="J320" s="282"/>
      <c r="O320" s="148"/>
      <c r="P320" s="148"/>
      <c r="Q320" s="148"/>
      <c r="R320" s="148"/>
      <c r="S320" s="279"/>
    </row>
    <row r="321" spans="1:19" s="147" customFormat="1" x14ac:dyDescent="0.2">
      <c r="A321" s="305"/>
      <c r="B321" s="165"/>
      <c r="C321" s="442"/>
      <c r="D321" s="168"/>
      <c r="E321" s="442"/>
      <c r="F321" s="169"/>
      <c r="G321" s="164"/>
      <c r="H321" s="468"/>
      <c r="I321" s="168"/>
      <c r="J321" s="282"/>
      <c r="O321" s="148"/>
      <c r="P321" s="148"/>
      <c r="Q321" s="148"/>
      <c r="R321" s="148"/>
      <c r="S321" s="279"/>
    </row>
    <row r="322" spans="1:19" s="147" customFormat="1" x14ac:dyDescent="0.2">
      <c r="A322" s="305"/>
      <c r="B322" s="165"/>
      <c r="C322" s="442"/>
      <c r="D322" s="168"/>
      <c r="E322" s="442"/>
      <c r="F322" s="169"/>
      <c r="G322" s="164"/>
      <c r="H322" s="468"/>
      <c r="I322" s="168"/>
      <c r="J322" s="282"/>
      <c r="O322" s="148"/>
      <c r="P322" s="148"/>
      <c r="Q322" s="148"/>
      <c r="R322" s="148"/>
      <c r="S322" s="279"/>
    </row>
    <row r="323" spans="1:19" s="147" customFormat="1" x14ac:dyDescent="0.2">
      <c r="A323" s="305"/>
      <c r="B323" s="165"/>
      <c r="C323" s="442"/>
      <c r="D323" s="168"/>
      <c r="E323" s="442"/>
      <c r="F323" s="169"/>
      <c r="G323" s="164"/>
      <c r="H323" s="468"/>
      <c r="I323" s="168"/>
      <c r="J323" s="282"/>
      <c r="O323" s="148"/>
      <c r="P323" s="148"/>
      <c r="Q323" s="148"/>
      <c r="R323" s="148"/>
      <c r="S323" s="279"/>
    </row>
    <row r="324" spans="1:19" s="147" customFormat="1" x14ac:dyDescent="0.2">
      <c r="A324" s="305"/>
      <c r="B324" s="165"/>
      <c r="C324" s="442"/>
      <c r="D324" s="168"/>
      <c r="E324" s="442"/>
      <c r="F324" s="169"/>
      <c r="G324" s="164"/>
      <c r="H324" s="468"/>
      <c r="I324" s="168"/>
      <c r="J324" s="282"/>
      <c r="O324" s="148"/>
      <c r="P324" s="148"/>
      <c r="Q324" s="148"/>
      <c r="R324" s="148"/>
      <c r="S324" s="279"/>
    </row>
    <row r="325" spans="1:19" s="147" customFormat="1" x14ac:dyDescent="0.2">
      <c r="A325" s="305"/>
      <c r="B325" s="165"/>
      <c r="C325" s="442"/>
      <c r="D325" s="168"/>
      <c r="E325" s="442"/>
      <c r="F325" s="169"/>
      <c r="G325" s="164"/>
      <c r="H325" s="468"/>
      <c r="I325" s="168"/>
      <c r="J325" s="282"/>
      <c r="O325" s="148"/>
      <c r="P325" s="148"/>
      <c r="Q325" s="148"/>
      <c r="R325" s="148"/>
      <c r="S325" s="279"/>
    </row>
    <row r="326" spans="1:19" s="147" customFormat="1" x14ac:dyDescent="0.2">
      <c r="A326" s="305"/>
      <c r="B326" s="165"/>
      <c r="C326" s="442"/>
      <c r="D326" s="168"/>
      <c r="E326" s="442"/>
      <c r="F326" s="169"/>
      <c r="G326" s="164"/>
      <c r="H326" s="468"/>
      <c r="I326" s="168"/>
      <c r="J326" s="282"/>
      <c r="O326" s="148"/>
      <c r="P326" s="148"/>
      <c r="Q326" s="148"/>
      <c r="R326" s="148"/>
      <c r="S326" s="279"/>
    </row>
    <row r="327" spans="1:19" s="147" customFormat="1" x14ac:dyDescent="0.2">
      <c r="A327" s="305"/>
      <c r="B327" s="165"/>
      <c r="C327" s="442"/>
      <c r="D327" s="168"/>
      <c r="E327" s="442"/>
      <c r="F327" s="169"/>
      <c r="G327" s="164"/>
      <c r="H327" s="468"/>
      <c r="I327" s="168"/>
      <c r="J327" s="282"/>
      <c r="O327" s="148"/>
      <c r="P327" s="148"/>
      <c r="Q327" s="148"/>
      <c r="R327" s="148"/>
      <c r="S327" s="279"/>
    </row>
    <row r="328" spans="1:19" s="147" customFormat="1" x14ac:dyDescent="0.2">
      <c r="A328" s="305"/>
      <c r="B328" s="165"/>
      <c r="C328" s="442"/>
      <c r="D328" s="168"/>
      <c r="E328" s="442"/>
      <c r="F328" s="169"/>
      <c r="G328" s="164"/>
      <c r="H328" s="468"/>
      <c r="I328" s="168"/>
      <c r="J328" s="282"/>
      <c r="O328" s="148"/>
      <c r="P328" s="148"/>
      <c r="Q328" s="148"/>
      <c r="R328" s="148"/>
      <c r="S328" s="279"/>
    </row>
    <row r="329" spans="1:19" s="147" customFormat="1" x14ac:dyDescent="0.2">
      <c r="A329" s="305"/>
      <c r="B329" s="165"/>
      <c r="C329" s="442"/>
      <c r="D329" s="168"/>
      <c r="E329" s="442"/>
      <c r="F329" s="169"/>
      <c r="G329" s="164"/>
      <c r="H329" s="468"/>
      <c r="I329" s="168"/>
      <c r="J329" s="282"/>
      <c r="O329" s="148"/>
      <c r="P329" s="148"/>
      <c r="Q329" s="148"/>
      <c r="R329" s="148"/>
      <c r="S329" s="279"/>
    </row>
    <row r="330" spans="1:19" s="147" customFormat="1" x14ac:dyDescent="0.2">
      <c r="A330" s="305"/>
      <c r="B330" s="165"/>
      <c r="C330" s="442"/>
      <c r="D330" s="168"/>
      <c r="E330" s="442"/>
      <c r="F330" s="169"/>
      <c r="G330" s="164"/>
      <c r="H330" s="468"/>
      <c r="I330" s="168"/>
      <c r="J330" s="282"/>
      <c r="O330" s="148"/>
      <c r="P330" s="148"/>
      <c r="Q330" s="148"/>
      <c r="R330" s="148"/>
      <c r="S330" s="279"/>
    </row>
    <row r="331" spans="1:19" s="147" customFormat="1" x14ac:dyDescent="0.2">
      <c r="A331" s="305"/>
      <c r="B331" s="165"/>
      <c r="C331" s="442"/>
      <c r="D331" s="168"/>
      <c r="E331" s="442"/>
      <c r="F331" s="169"/>
      <c r="G331" s="164"/>
      <c r="H331" s="468"/>
      <c r="I331" s="168"/>
      <c r="J331" s="282"/>
      <c r="O331" s="148"/>
      <c r="P331" s="148"/>
      <c r="Q331" s="148"/>
      <c r="R331" s="148"/>
      <c r="S331" s="279"/>
    </row>
    <row r="332" spans="1:19" s="147" customFormat="1" x14ac:dyDescent="0.2">
      <c r="A332" s="305"/>
      <c r="B332" s="165"/>
      <c r="C332" s="442"/>
      <c r="D332" s="168"/>
      <c r="E332" s="442"/>
      <c r="F332" s="169"/>
      <c r="G332" s="164"/>
      <c r="H332" s="468"/>
      <c r="I332" s="168"/>
      <c r="J332" s="282"/>
      <c r="O332" s="148"/>
      <c r="P332" s="148"/>
      <c r="Q332" s="148"/>
      <c r="R332" s="148"/>
      <c r="S332" s="279"/>
    </row>
    <row r="333" spans="1:19" s="147" customFormat="1" x14ac:dyDescent="0.2">
      <c r="A333" s="305"/>
      <c r="B333" s="165"/>
      <c r="C333" s="442"/>
      <c r="D333" s="168"/>
      <c r="E333" s="442"/>
      <c r="F333" s="169"/>
      <c r="G333" s="164"/>
      <c r="H333" s="468"/>
      <c r="I333" s="168"/>
      <c r="J333" s="282"/>
      <c r="O333" s="148"/>
      <c r="P333" s="148"/>
      <c r="Q333" s="148"/>
      <c r="R333" s="148"/>
      <c r="S333" s="279"/>
    </row>
    <row r="334" spans="1:19" s="147" customFormat="1" x14ac:dyDescent="0.2">
      <c r="A334" s="305"/>
      <c r="B334" s="165"/>
      <c r="C334" s="442"/>
      <c r="D334" s="168"/>
      <c r="E334" s="442"/>
      <c r="F334" s="169"/>
      <c r="G334" s="164"/>
      <c r="H334" s="468"/>
      <c r="I334" s="168"/>
      <c r="J334" s="282"/>
      <c r="O334" s="148"/>
      <c r="P334" s="148"/>
      <c r="Q334" s="148"/>
      <c r="R334" s="148"/>
      <c r="S334" s="279"/>
    </row>
    <row r="335" spans="1:19" s="147" customFormat="1" x14ac:dyDescent="0.2">
      <c r="A335" s="305"/>
      <c r="B335" s="165"/>
      <c r="C335" s="442"/>
      <c r="D335" s="168"/>
      <c r="E335" s="442"/>
      <c r="F335" s="169"/>
      <c r="G335" s="164"/>
      <c r="H335" s="468"/>
      <c r="I335" s="168"/>
      <c r="J335" s="282"/>
      <c r="O335" s="148"/>
      <c r="P335" s="148"/>
      <c r="Q335" s="148"/>
      <c r="R335" s="148"/>
      <c r="S335" s="279"/>
    </row>
    <row r="336" spans="1:19" s="147" customFormat="1" x14ac:dyDescent="0.2">
      <c r="A336" s="305"/>
      <c r="B336" s="165"/>
      <c r="C336" s="442"/>
      <c r="D336" s="168"/>
      <c r="E336" s="442"/>
      <c r="F336" s="169"/>
      <c r="G336" s="164"/>
      <c r="H336" s="468"/>
      <c r="I336" s="168"/>
      <c r="J336" s="282"/>
      <c r="O336" s="148"/>
      <c r="P336" s="148"/>
      <c r="Q336" s="148"/>
      <c r="R336" s="148"/>
      <c r="S336" s="279"/>
    </row>
    <row r="337" spans="1:19" s="147" customFormat="1" x14ac:dyDescent="0.2">
      <c r="A337" s="305"/>
      <c r="B337" s="165"/>
      <c r="C337" s="442"/>
      <c r="D337" s="168"/>
      <c r="E337" s="442"/>
      <c r="F337" s="169"/>
      <c r="G337" s="164"/>
      <c r="H337" s="468"/>
      <c r="I337" s="168"/>
      <c r="J337" s="282"/>
      <c r="O337" s="148"/>
      <c r="P337" s="148"/>
      <c r="Q337" s="148"/>
      <c r="R337" s="148"/>
      <c r="S337" s="279"/>
    </row>
    <row r="338" spans="1:19" s="147" customFormat="1" x14ac:dyDescent="0.2">
      <c r="A338" s="305"/>
      <c r="B338" s="165"/>
      <c r="C338" s="442"/>
      <c r="D338" s="168"/>
      <c r="E338" s="442"/>
      <c r="F338" s="169"/>
      <c r="G338" s="164"/>
      <c r="H338" s="468"/>
      <c r="I338" s="168"/>
      <c r="J338" s="282"/>
      <c r="O338" s="148"/>
      <c r="P338" s="148"/>
      <c r="Q338" s="148"/>
      <c r="R338" s="148"/>
      <c r="S338" s="279"/>
    </row>
    <row r="339" spans="1:19" s="147" customFormat="1" x14ac:dyDescent="0.2">
      <c r="A339" s="305"/>
      <c r="B339" s="165"/>
      <c r="C339" s="442"/>
      <c r="D339" s="168"/>
      <c r="E339" s="442"/>
      <c r="F339" s="169"/>
      <c r="G339" s="164"/>
      <c r="H339" s="468"/>
      <c r="I339" s="168"/>
      <c r="J339" s="282"/>
      <c r="O339" s="148"/>
      <c r="P339" s="148"/>
      <c r="Q339" s="148"/>
      <c r="R339" s="148"/>
      <c r="S339" s="279"/>
    </row>
    <row r="340" spans="1:19" s="147" customFormat="1" x14ac:dyDescent="0.2">
      <c r="A340" s="305"/>
      <c r="B340" s="165"/>
      <c r="C340" s="442"/>
      <c r="D340" s="168"/>
      <c r="E340" s="442"/>
      <c r="F340" s="169"/>
      <c r="G340" s="164"/>
      <c r="H340" s="468"/>
      <c r="I340" s="168"/>
      <c r="J340" s="282"/>
      <c r="O340" s="148"/>
      <c r="P340" s="148"/>
      <c r="Q340" s="148"/>
      <c r="R340" s="148"/>
      <c r="S340" s="279"/>
    </row>
    <row r="341" spans="1:19" s="147" customFormat="1" x14ac:dyDescent="0.2">
      <c r="A341" s="305"/>
      <c r="B341" s="165"/>
      <c r="C341" s="442"/>
      <c r="D341" s="168"/>
      <c r="E341" s="442"/>
      <c r="F341" s="169"/>
      <c r="G341" s="164"/>
      <c r="H341" s="468"/>
      <c r="I341" s="168"/>
      <c r="J341" s="282"/>
      <c r="O341" s="148"/>
      <c r="P341" s="148"/>
      <c r="Q341" s="148"/>
      <c r="R341" s="148"/>
      <c r="S341" s="279"/>
    </row>
    <row r="342" spans="1:19" s="147" customFormat="1" x14ac:dyDescent="0.2">
      <c r="A342" s="305"/>
      <c r="B342" s="165"/>
      <c r="C342" s="442"/>
      <c r="D342" s="168"/>
      <c r="E342" s="442"/>
      <c r="F342" s="169"/>
      <c r="G342" s="164"/>
      <c r="H342" s="468"/>
      <c r="I342" s="168"/>
      <c r="J342" s="282"/>
      <c r="O342" s="148"/>
      <c r="P342" s="148"/>
      <c r="Q342" s="148"/>
      <c r="R342" s="148"/>
      <c r="S342" s="279"/>
    </row>
    <row r="343" spans="1:19" s="147" customFormat="1" x14ac:dyDescent="0.2">
      <c r="A343" s="305"/>
      <c r="B343" s="165"/>
      <c r="C343" s="442"/>
      <c r="D343" s="168"/>
      <c r="E343" s="442"/>
      <c r="F343" s="169"/>
      <c r="G343" s="164"/>
      <c r="H343" s="468"/>
      <c r="I343" s="168"/>
      <c r="J343" s="282"/>
      <c r="O343" s="148"/>
      <c r="P343" s="148"/>
      <c r="Q343" s="148"/>
      <c r="R343" s="148"/>
      <c r="S343" s="279"/>
    </row>
    <row r="344" spans="1:19" s="147" customFormat="1" x14ac:dyDescent="0.2">
      <c r="A344" s="305"/>
      <c r="B344" s="165"/>
      <c r="C344" s="442"/>
      <c r="D344" s="168"/>
      <c r="E344" s="442"/>
      <c r="F344" s="169"/>
      <c r="G344" s="164"/>
      <c r="H344" s="468"/>
      <c r="I344" s="168"/>
      <c r="J344" s="282"/>
      <c r="O344" s="148"/>
      <c r="P344" s="148"/>
      <c r="Q344" s="148"/>
      <c r="R344" s="148"/>
      <c r="S344" s="279"/>
    </row>
    <row r="345" spans="1:19" s="147" customFormat="1" x14ac:dyDescent="0.2">
      <c r="A345" s="305"/>
      <c r="B345" s="165"/>
      <c r="C345" s="442"/>
      <c r="D345" s="168"/>
      <c r="E345" s="442"/>
      <c r="F345" s="169"/>
      <c r="G345" s="164"/>
      <c r="H345" s="468"/>
      <c r="I345" s="168"/>
      <c r="J345" s="282"/>
      <c r="O345" s="148"/>
      <c r="P345" s="148"/>
      <c r="Q345" s="148"/>
      <c r="R345" s="148"/>
      <c r="S345" s="279"/>
    </row>
    <row r="346" spans="1:19" s="147" customFormat="1" x14ac:dyDescent="0.2">
      <c r="A346" s="305"/>
      <c r="B346" s="165"/>
      <c r="C346" s="442"/>
      <c r="D346" s="168"/>
      <c r="E346" s="442"/>
      <c r="F346" s="169"/>
      <c r="G346" s="164"/>
      <c r="H346" s="468"/>
      <c r="I346" s="168"/>
      <c r="J346" s="282"/>
      <c r="O346" s="148"/>
      <c r="P346" s="148"/>
      <c r="Q346" s="148"/>
      <c r="R346" s="148"/>
      <c r="S346" s="279"/>
    </row>
    <row r="347" spans="1:19" s="147" customFormat="1" x14ac:dyDescent="0.2">
      <c r="A347" s="305"/>
      <c r="B347" s="165"/>
      <c r="C347" s="442"/>
      <c r="D347" s="168"/>
      <c r="E347" s="442"/>
      <c r="F347" s="169"/>
      <c r="G347" s="164"/>
      <c r="H347" s="468"/>
      <c r="I347" s="168"/>
      <c r="J347" s="282"/>
      <c r="O347" s="148"/>
      <c r="P347" s="148"/>
      <c r="Q347" s="148"/>
      <c r="R347" s="148"/>
      <c r="S347" s="279"/>
    </row>
    <row r="348" spans="1:19" s="147" customFormat="1" x14ac:dyDescent="0.2">
      <c r="A348" s="305"/>
      <c r="B348" s="165"/>
      <c r="C348" s="442"/>
      <c r="D348" s="168"/>
      <c r="E348" s="442"/>
      <c r="F348" s="169"/>
      <c r="G348" s="164"/>
      <c r="H348" s="468"/>
      <c r="I348" s="168"/>
      <c r="J348" s="282"/>
      <c r="O348" s="148"/>
      <c r="P348" s="148"/>
      <c r="Q348" s="148"/>
      <c r="R348" s="148"/>
      <c r="S348" s="279"/>
    </row>
    <row r="349" spans="1:19" s="147" customFormat="1" x14ac:dyDescent="0.2">
      <c r="A349" s="305"/>
      <c r="B349" s="165"/>
      <c r="C349" s="442"/>
      <c r="D349" s="168"/>
      <c r="E349" s="442"/>
      <c r="F349" s="169"/>
      <c r="G349" s="164"/>
      <c r="H349" s="468"/>
      <c r="I349" s="168"/>
      <c r="J349" s="282"/>
      <c r="O349" s="148"/>
      <c r="P349" s="148"/>
      <c r="Q349" s="148"/>
      <c r="R349" s="148"/>
      <c r="S349" s="279"/>
    </row>
    <row r="350" spans="1:19" s="147" customFormat="1" x14ac:dyDescent="0.2">
      <c r="A350" s="305"/>
      <c r="B350" s="165"/>
      <c r="C350" s="442"/>
      <c r="D350" s="168"/>
      <c r="E350" s="442"/>
      <c r="F350" s="169"/>
      <c r="G350" s="164"/>
      <c r="H350" s="468"/>
      <c r="I350" s="168"/>
      <c r="J350" s="282"/>
      <c r="O350" s="148"/>
      <c r="P350" s="148"/>
      <c r="Q350" s="148"/>
      <c r="R350" s="148"/>
      <c r="S350" s="279"/>
    </row>
    <row r="351" spans="1:19" s="147" customFormat="1" x14ac:dyDescent="0.2">
      <c r="A351" s="305"/>
      <c r="B351" s="165"/>
      <c r="C351" s="442"/>
      <c r="D351" s="168"/>
      <c r="E351" s="442"/>
      <c r="F351" s="169"/>
      <c r="G351" s="164"/>
      <c r="H351" s="468"/>
      <c r="I351" s="168"/>
      <c r="J351" s="282"/>
      <c r="O351" s="148"/>
      <c r="P351" s="148"/>
      <c r="Q351" s="148"/>
      <c r="R351" s="148"/>
      <c r="S351" s="279"/>
    </row>
    <row r="352" spans="1:19" s="147" customFormat="1" x14ac:dyDescent="0.2">
      <c r="A352" s="305"/>
      <c r="B352" s="165"/>
      <c r="C352" s="442"/>
      <c r="D352" s="168"/>
      <c r="E352" s="442"/>
      <c r="F352" s="169"/>
      <c r="G352" s="164"/>
      <c r="H352" s="468"/>
      <c r="I352" s="168"/>
      <c r="J352" s="282"/>
      <c r="O352" s="148"/>
      <c r="P352" s="148"/>
      <c r="Q352" s="148"/>
      <c r="R352" s="148"/>
      <c r="S352" s="279"/>
    </row>
    <row r="353" spans="1:19" s="147" customFormat="1" x14ac:dyDescent="0.2">
      <c r="A353" s="305"/>
      <c r="B353" s="165"/>
      <c r="C353" s="442"/>
      <c r="D353" s="168"/>
      <c r="E353" s="442"/>
      <c r="F353" s="169"/>
      <c r="G353" s="164"/>
      <c r="H353" s="468"/>
      <c r="I353" s="168"/>
      <c r="J353" s="282"/>
      <c r="O353" s="148"/>
      <c r="P353" s="148"/>
      <c r="Q353" s="148"/>
      <c r="R353" s="148"/>
      <c r="S353" s="279"/>
    </row>
    <row r="354" spans="1:19" s="147" customFormat="1" x14ac:dyDescent="0.2">
      <c r="A354" s="305"/>
      <c r="B354" s="165"/>
      <c r="C354" s="442"/>
      <c r="D354" s="168"/>
      <c r="E354" s="442"/>
      <c r="F354" s="169"/>
      <c r="G354" s="164"/>
      <c r="H354" s="468"/>
      <c r="I354" s="168"/>
      <c r="J354" s="282"/>
      <c r="O354" s="148"/>
      <c r="P354" s="148"/>
      <c r="Q354" s="148"/>
      <c r="R354" s="148"/>
      <c r="S354" s="279"/>
    </row>
    <row r="355" spans="1:19" s="147" customFormat="1" x14ac:dyDescent="0.2">
      <c r="A355" s="305"/>
      <c r="B355" s="165"/>
      <c r="C355" s="442"/>
      <c r="D355" s="168"/>
      <c r="E355" s="442"/>
      <c r="F355" s="169"/>
      <c r="G355" s="164"/>
      <c r="H355" s="468"/>
      <c r="I355" s="168"/>
      <c r="J355" s="282"/>
      <c r="O355" s="148"/>
      <c r="P355" s="148"/>
      <c r="Q355" s="148"/>
      <c r="R355" s="148"/>
      <c r="S355" s="279"/>
    </row>
    <row r="356" spans="1:19" s="147" customFormat="1" x14ac:dyDescent="0.2">
      <c r="A356" s="305"/>
      <c r="B356" s="165"/>
      <c r="C356" s="442"/>
      <c r="D356" s="168"/>
      <c r="E356" s="442"/>
      <c r="F356" s="169"/>
      <c r="G356" s="164"/>
      <c r="H356" s="468"/>
      <c r="I356" s="168"/>
      <c r="J356" s="282"/>
      <c r="O356" s="148"/>
      <c r="P356" s="148"/>
      <c r="Q356" s="148"/>
      <c r="R356" s="148"/>
      <c r="S356" s="279"/>
    </row>
    <row r="357" spans="1:19" s="147" customFormat="1" x14ac:dyDescent="0.2">
      <c r="A357" s="305"/>
      <c r="B357" s="165"/>
      <c r="C357" s="442"/>
      <c r="D357" s="168"/>
      <c r="E357" s="442"/>
      <c r="F357" s="169"/>
      <c r="G357" s="164"/>
      <c r="H357" s="468"/>
      <c r="I357" s="168"/>
      <c r="J357" s="282"/>
      <c r="O357" s="148"/>
      <c r="P357" s="148"/>
      <c r="Q357" s="148"/>
      <c r="R357" s="148"/>
      <c r="S357" s="279"/>
    </row>
    <row r="358" spans="1:19" s="147" customFormat="1" x14ac:dyDescent="0.2">
      <c r="A358" s="305"/>
      <c r="B358" s="165"/>
      <c r="C358" s="442"/>
      <c r="D358" s="168"/>
      <c r="E358" s="442"/>
      <c r="F358" s="169"/>
      <c r="G358" s="164"/>
      <c r="H358" s="468"/>
      <c r="I358" s="168"/>
      <c r="J358" s="282"/>
      <c r="O358" s="148"/>
      <c r="P358" s="148"/>
      <c r="Q358" s="148"/>
      <c r="R358" s="148"/>
      <c r="S358" s="279"/>
    </row>
    <row r="359" spans="1:19" s="147" customFormat="1" x14ac:dyDescent="0.2">
      <c r="A359" s="305"/>
      <c r="B359" s="165"/>
      <c r="C359" s="442"/>
      <c r="D359" s="168"/>
      <c r="E359" s="442"/>
      <c r="F359" s="169"/>
      <c r="G359" s="164"/>
      <c r="H359" s="468"/>
      <c r="I359" s="168"/>
      <c r="J359" s="282"/>
      <c r="O359" s="148"/>
      <c r="P359" s="148"/>
      <c r="Q359" s="148"/>
      <c r="R359" s="148"/>
      <c r="S359" s="279"/>
    </row>
    <row r="360" spans="1:19" s="147" customFormat="1" x14ac:dyDescent="0.2">
      <c r="A360" s="305"/>
      <c r="B360" s="165"/>
      <c r="C360" s="442"/>
      <c r="D360" s="168"/>
      <c r="E360" s="442"/>
      <c r="F360" s="169"/>
      <c r="G360" s="164"/>
      <c r="H360" s="468"/>
      <c r="I360" s="168"/>
      <c r="J360" s="282"/>
      <c r="O360" s="148"/>
      <c r="P360" s="148"/>
      <c r="Q360" s="148"/>
      <c r="R360" s="148"/>
      <c r="S360" s="279"/>
    </row>
    <row r="361" spans="1:19" s="147" customFormat="1" x14ac:dyDescent="0.2">
      <c r="A361" s="305"/>
      <c r="B361" s="165"/>
      <c r="C361" s="442"/>
      <c r="D361" s="168"/>
      <c r="E361" s="442"/>
      <c r="F361" s="169"/>
      <c r="G361" s="164"/>
      <c r="H361" s="468"/>
      <c r="I361" s="168"/>
      <c r="J361" s="282"/>
      <c r="O361" s="148"/>
      <c r="P361" s="148"/>
      <c r="Q361" s="148"/>
      <c r="R361" s="148"/>
      <c r="S361" s="279"/>
    </row>
    <row r="362" spans="1:19" s="147" customFormat="1" x14ac:dyDescent="0.2">
      <c r="A362" s="305"/>
      <c r="B362" s="165"/>
      <c r="C362" s="442"/>
      <c r="D362" s="168"/>
      <c r="E362" s="442"/>
      <c r="F362" s="169"/>
      <c r="G362" s="164"/>
      <c r="H362" s="468"/>
      <c r="I362" s="168"/>
      <c r="J362" s="282"/>
      <c r="O362" s="148"/>
      <c r="P362" s="148"/>
      <c r="Q362" s="148"/>
      <c r="R362" s="148"/>
      <c r="S362" s="279"/>
    </row>
    <row r="363" spans="1:19" s="147" customFormat="1" x14ac:dyDescent="0.2">
      <c r="A363" s="305"/>
      <c r="B363" s="165"/>
      <c r="C363" s="442"/>
      <c r="D363" s="168"/>
      <c r="E363" s="442"/>
      <c r="F363" s="169"/>
      <c r="G363" s="164"/>
      <c r="H363" s="468"/>
      <c r="I363" s="168"/>
      <c r="J363" s="282"/>
      <c r="O363" s="148"/>
      <c r="P363" s="148"/>
      <c r="Q363" s="148"/>
      <c r="R363" s="148"/>
      <c r="S363" s="279"/>
    </row>
    <row r="364" spans="1:19" s="147" customFormat="1" x14ac:dyDescent="0.2">
      <c r="A364" s="305"/>
      <c r="B364" s="165"/>
      <c r="C364" s="442"/>
      <c r="D364" s="168"/>
      <c r="E364" s="442"/>
      <c r="F364" s="169"/>
      <c r="G364" s="164"/>
      <c r="H364" s="468"/>
      <c r="I364" s="168"/>
      <c r="J364" s="282"/>
      <c r="O364" s="148"/>
      <c r="P364" s="148"/>
      <c r="Q364" s="148"/>
      <c r="R364" s="148"/>
      <c r="S364" s="279"/>
    </row>
    <row r="365" spans="1:19" s="147" customFormat="1" x14ac:dyDescent="0.2">
      <c r="A365" s="305"/>
      <c r="B365" s="165"/>
      <c r="C365" s="442"/>
      <c r="D365" s="168"/>
      <c r="E365" s="442"/>
      <c r="F365" s="169"/>
      <c r="G365" s="164"/>
      <c r="H365" s="468"/>
      <c r="I365" s="168"/>
      <c r="J365" s="282"/>
      <c r="O365" s="148"/>
      <c r="P365" s="148"/>
      <c r="Q365" s="148"/>
      <c r="R365" s="148"/>
      <c r="S365" s="279"/>
    </row>
    <row r="366" spans="1:19" s="147" customFormat="1" x14ac:dyDescent="0.2">
      <c r="A366" s="305"/>
      <c r="B366" s="165"/>
      <c r="C366" s="442"/>
      <c r="D366" s="168"/>
      <c r="E366" s="442"/>
      <c r="F366" s="169"/>
      <c r="G366" s="164"/>
      <c r="H366" s="468"/>
      <c r="I366" s="168"/>
      <c r="J366" s="282"/>
      <c r="O366" s="148"/>
      <c r="P366" s="148"/>
      <c r="Q366" s="148"/>
      <c r="R366" s="148"/>
      <c r="S366" s="279"/>
    </row>
    <row r="367" spans="1:19" s="147" customFormat="1" x14ac:dyDescent="0.2">
      <c r="A367" s="305"/>
      <c r="B367" s="165"/>
      <c r="C367" s="442"/>
      <c r="D367" s="168"/>
      <c r="E367" s="442"/>
      <c r="F367" s="169"/>
      <c r="G367" s="164"/>
      <c r="H367" s="468"/>
      <c r="I367" s="168"/>
      <c r="J367" s="282"/>
      <c r="O367" s="148"/>
      <c r="P367" s="148"/>
      <c r="Q367" s="148"/>
      <c r="R367" s="148"/>
      <c r="S367" s="279"/>
    </row>
    <row r="368" spans="1:19" s="147" customFormat="1" x14ac:dyDescent="0.2">
      <c r="A368" s="305"/>
      <c r="B368" s="165"/>
      <c r="C368" s="442"/>
      <c r="D368" s="168"/>
      <c r="E368" s="442"/>
      <c r="F368" s="169"/>
      <c r="G368" s="164"/>
      <c r="H368" s="468"/>
      <c r="I368" s="168"/>
      <c r="J368" s="282"/>
      <c r="O368" s="148"/>
      <c r="P368" s="148"/>
      <c r="Q368" s="148"/>
      <c r="R368" s="148"/>
      <c r="S368" s="279"/>
    </row>
    <row r="369" spans="1:19" s="147" customFormat="1" x14ac:dyDescent="0.2">
      <c r="A369" s="305"/>
      <c r="B369" s="165"/>
      <c r="C369" s="442"/>
      <c r="D369" s="168"/>
      <c r="E369" s="442"/>
      <c r="F369" s="169"/>
      <c r="G369" s="164"/>
      <c r="H369" s="468"/>
      <c r="I369" s="168"/>
      <c r="J369" s="282"/>
      <c r="O369" s="148"/>
      <c r="P369" s="148"/>
      <c r="Q369" s="148"/>
      <c r="R369" s="148"/>
      <c r="S369" s="279"/>
    </row>
    <row r="370" spans="1:19" s="147" customFormat="1" x14ac:dyDescent="0.2">
      <c r="A370" s="305"/>
      <c r="B370" s="165"/>
      <c r="C370" s="442"/>
      <c r="D370" s="168"/>
      <c r="E370" s="442"/>
      <c r="F370" s="169"/>
      <c r="G370" s="164"/>
      <c r="H370" s="468"/>
      <c r="I370" s="168"/>
      <c r="J370" s="282"/>
      <c r="O370" s="148"/>
      <c r="P370" s="148"/>
      <c r="Q370" s="148"/>
      <c r="R370" s="148"/>
      <c r="S370" s="279"/>
    </row>
    <row r="371" spans="1:19" s="147" customFormat="1" x14ac:dyDescent="0.2">
      <c r="A371" s="305"/>
      <c r="B371" s="165"/>
      <c r="C371" s="442"/>
      <c r="D371" s="168"/>
      <c r="E371" s="442"/>
      <c r="F371" s="169"/>
      <c r="G371" s="164"/>
      <c r="H371" s="468"/>
      <c r="I371" s="168"/>
      <c r="J371" s="282"/>
      <c r="O371" s="148"/>
      <c r="P371" s="148"/>
      <c r="Q371" s="148"/>
      <c r="R371" s="148"/>
      <c r="S371" s="279"/>
    </row>
    <row r="372" spans="1:19" s="147" customFormat="1" x14ac:dyDescent="0.2">
      <c r="A372" s="305"/>
      <c r="B372" s="165"/>
      <c r="C372" s="442"/>
      <c r="D372" s="168"/>
      <c r="E372" s="442"/>
      <c r="F372" s="169"/>
      <c r="G372" s="164"/>
      <c r="H372" s="468"/>
      <c r="I372" s="168"/>
      <c r="J372" s="282"/>
      <c r="O372" s="148"/>
      <c r="P372" s="148"/>
      <c r="Q372" s="148"/>
      <c r="R372" s="148"/>
      <c r="S372" s="279"/>
    </row>
    <row r="373" spans="1:19" x14ac:dyDescent="0.2">
      <c r="C373" s="442"/>
      <c r="D373" s="168"/>
      <c r="E373" s="442"/>
      <c r="F373" s="169"/>
      <c r="G373" s="164"/>
      <c r="H373" s="468"/>
      <c r="I373" s="168"/>
      <c r="J373" s="282"/>
    </row>
    <row r="374" spans="1:19" x14ac:dyDescent="0.2">
      <c r="C374" s="442"/>
      <c r="D374" s="168"/>
      <c r="E374" s="442"/>
      <c r="F374" s="169"/>
      <c r="G374" s="164"/>
      <c r="H374" s="468"/>
      <c r="I374" s="168"/>
      <c r="J374" s="282"/>
    </row>
    <row r="375" spans="1:19" x14ac:dyDescent="0.2">
      <c r="C375" s="442"/>
      <c r="D375" s="168"/>
      <c r="E375" s="442"/>
      <c r="F375" s="169"/>
      <c r="G375" s="164"/>
      <c r="H375" s="468"/>
      <c r="I375" s="168"/>
      <c r="J375" s="282"/>
    </row>
    <row r="376" spans="1:19" x14ac:dyDescent="0.2">
      <c r="C376" s="442"/>
      <c r="D376" s="168"/>
      <c r="E376" s="442"/>
      <c r="F376" s="169"/>
      <c r="G376" s="164"/>
      <c r="H376" s="468"/>
      <c r="I376" s="168"/>
      <c r="J376" s="282"/>
    </row>
    <row r="377" spans="1:19" x14ac:dyDescent="0.2">
      <c r="C377" s="442"/>
      <c r="D377" s="168"/>
      <c r="E377" s="442"/>
      <c r="F377" s="169"/>
      <c r="G377" s="164"/>
      <c r="H377" s="468"/>
      <c r="I377" s="168"/>
      <c r="J377" s="282"/>
    </row>
    <row r="378" spans="1:19" x14ac:dyDescent="0.2">
      <c r="C378" s="442"/>
      <c r="D378" s="168"/>
      <c r="E378" s="442"/>
      <c r="F378" s="169"/>
      <c r="G378" s="164"/>
      <c r="H378" s="468"/>
      <c r="I378" s="168"/>
      <c r="J378" s="282"/>
    </row>
    <row r="379" spans="1:19" x14ac:dyDescent="0.2">
      <c r="C379" s="442"/>
      <c r="D379" s="168"/>
      <c r="E379" s="442"/>
      <c r="F379" s="169"/>
      <c r="G379" s="164"/>
      <c r="H379" s="468"/>
      <c r="I379" s="168"/>
      <c r="J379" s="282"/>
    </row>
  </sheetData>
  <protectedRanges>
    <protectedRange sqref="T14:ID15 K13:ID13 A13:J15 A1:ID9 K260:ID261 A269:J65545 T175:ID176 K267:S65538 T262:ID65538 A262:J263" name="Rango1"/>
    <protectedRange sqref="T16:ID18 A267:J268 A34:C37 A38:J40 A25:J25 D150:F150 C151:J161 T25:ID31 E34:J37 A16:J17 K134:R134 T50:ID173 A57:B164 A166:J178 B19 I19 A27:J31 T34:ID47 A43:J54 A260:J260 C57:J149 I150:J150 K158:R159 C163:J163 C162:R162 C164:R164 A179:R179 J182:R182 J186:R186 J190:R190 J192:R192 J194:R194 J201:R201" name="Rango1_2"/>
    <protectedRange sqref="C19:H19 J19 T19:ID19 A19" name="Rango1_2_4"/>
    <protectedRange sqref="D34:D37" name="Rango1_2_3_1"/>
    <protectedRange sqref="T48:ID49 A55:J56" name="Rango1_2_7"/>
    <protectedRange sqref="T20:ID24 A23:J23" name="Rango1_2_8"/>
    <protectedRange sqref="A18:J18" name="Rango1_2_1"/>
    <protectedRange sqref="B20 I20" name="Rango1_2_5"/>
    <protectedRange sqref="C20:H20 A20" name="Rango1_2_4_3"/>
    <protectedRange sqref="A21:J22" name="Rango1_2_9_2"/>
    <protectedRange sqref="J20" name="Rango1_2_12_2"/>
    <protectedRange sqref="I24" name="Rango1_2_9_4"/>
    <protectedRange sqref="A24:H24 J24" name="Rango1_2_10_1"/>
    <protectedRange sqref="B26:J26" name="Rango1_2_6"/>
    <protectedRange sqref="A26" name="Rango1_2_8_1"/>
    <protectedRange sqref="T32:IU33 A32:J33" name="Rango1_2_11"/>
    <protectedRange sqref="A41:H42 J41:J42" name="Rango1_2_13"/>
    <protectedRange sqref="I41:I42" name="Rango1_2_9_5"/>
    <protectedRange sqref="A165:J165" name="Rango1_2_14"/>
    <protectedRange sqref="A184:B185 D184:J185 A183:J183 A182:I182 A187:J189 A186:I186 A191:J191 A193:J193 A190:I190 A195:J200 A192:I192 A202:J202 A194:I194 A201:I201 A203:A204 A180:J181" name="Rango1_2_16"/>
    <protectedRange sqref="B203:J204" name="Rango1_2_3"/>
    <protectedRange sqref="A205:J259" name="Rango1_2_10"/>
  </protectedRanges>
  <autoFilter ref="K15:R259"/>
  <mergeCells count="238">
    <mergeCell ref="K25:K26"/>
    <mergeCell ref="M25:M26"/>
    <mergeCell ref="O25:O26"/>
    <mergeCell ref="L25:L26"/>
    <mergeCell ref="N25:N26"/>
    <mergeCell ref="P25:P26"/>
    <mergeCell ref="Q25:Q26"/>
    <mergeCell ref="R25:R26"/>
    <mergeCell ref="S25:S26"/>
    <mergeCell ref="A154:A155"/>
    <mergeCell ref="B154:B155"/>
    <mergeCell ref="C154:C155"/>
    <mergeCell ref="E154:E155"/>
    <mergeCell ref="H154:H155"/>
    <mergeCell ref="A132:A134"/>
    <mergeCell ref="B132:B134"/>
    <mergeCell ref="C132:C134"/>
    <mergeCell ref="E132:E134"/>
    <mergeCell ref="H132:H134"/>
    <mergeCell ref="A129:A131"/>
    <mergeCell ref="B129:B131"/>
    <mergeCell ref="C129:C131"/>
    <mergeCell ref="E129:E131"/>
    <mergeCell ref="H129:H131"/>
    <mergeCell ref="A126:A128"/>
    <mergeCell ref="B126:B128"/>
    <mergeCell ref="C126:C128"/>
    <mergeCell ref="E126:E128"/>
    <mergeCell ref="H126:H128"/>
    <mergeCell ref="A119:A122"/>
    <mergeCell ref="B119:B122"/>
    <mergeCell ref="C119:C122"/>
    <mergeCell ref="E119:E122"/>
    <mergeCell ref="H119:H122"/>
    <mergeCell ref="A114:A115"/>
    <mergeCell ref="B114:B115"/>
    <mergeCell ref="C114:C115"/>
    <mergeCell ref="E114:E115"/>
    <mergeCell ref="A107:A109"/>
    <mergeCell ref="B107:B109"/>
    <mergeCell ref="C107:C109"/>
    <mergeCell ref="E107:E109"/>
    <mergeCell ref="H107:H109"/>
    <mergeCell ref="A102:A106"/>
    <mergeCell ref="B102:B106"/>
    <mergeCell ref="C102:C106"/>
    <mergeCell ref="E102:E106"/>
    <mergeCell ref="H102:H106"/>
    <mergeCell ref="A94:A95"/>
    <mergeCell ref="B94:B95"/>
    <mergeCell ref="C94:C95"/>
    <mergeCell ref="E94:E95"/>
    <mergeCell ref="A86:A90"/>
    <mergeCell ref="B86:B90"/>
    <mergeCell ref="C86:C90"/>
    <mergeCell ref="E86:E90"/>
    <mergeCell ref="H86:H90"/>
    <mergeCell ref="A82:A84"/>
    <mergeCell ref="B82:B84"/>
    <mergeCell ref="C82:C84"/>
    <mergeCell ref="E82:E84"/>
    <mergeCell ref="A78:A80"/>
    <mergeCell ref="B78:B80"/>
    <mergeCell ref="C78:C80"/>
    <mergeCell ref="E78:E80"/>
    <mergeCell ref="H78:H80"/>
    <mergeCell ref="A74:A75"/>
    <mergeCell ref="B74:B75"/>
    <mergeCell ref="C74:C75"/>
    <mergeCell ref="E74:E75"/>
    <mergeCell ref="A68:A72"/>
    <mergeCell ref="B68:B72"/>
    <mergeCell ref="C68:C72"/>
    <mergeCell ref="E68:E72"/>
    <mergeCell ref="A59:A60"/>
    <mergeCell ref="B59:B60"/>
    <mergeCell ref="C59:C60"/>
    <mergeCell ref="E59:E60"/>
    <mergeCell ref="H32:H33"/>
    <mergeCell ref="I59:I60"/>
    <mergeCell ref="A57:A58"/>
    <mergeCell ref="B57:B58"/>
    <mergeCell ref="C57:C58"/>
    <mergeCell ref="E57:E58"/>
    <mergeCell ref="A55:A56"/>
    <mergeCell ref="B55:B56"/>
    <mergeCell ref="C55:C56"/>
    <mergeCell ref="E55:E56"/>
    <mergeCell ref="H55:H56"/>
    <mergeCell ref="H59:H60"/>
    <mergeCell ref="H49:H50"/>
    <mergeCell ref="E41:E42"/>
    <mergeCell ref="H41:H42"/>
    <mergeCell ref="A51:A52"/>
    <mergeCell ref="B51:B52"/>
    <mergeCell ref="C51:C52"/>
    <mergeCell ref="E51:E52"/>
    <mergeCell ref="H51:H52"/>
    <mergeCell ref="A49:A50"/>
    <mergeCell ref="B49:B50"/>
    <mergeCell ref="C49:C50"/>
    <mergeCell ref="E49:E50"/>
    <mergeCell ref="C17:C18"/>
    <mergeCell ref="E17:E18"/>
    <mergeCell ref="I17:I18"/>
    <mergeCell ref="S17:S18"/>
    <mergeCell ref="A38:A40"/>
    <mergeCell ref="B38:B40"/>
    <mergeCell ref="C38:C40"/>
    <mergeCell ref="E38:E40"/>
    <mergeCell ref="H38:H40"/>
    <mergeCell ref="A34:A37"/>
    <mergeCell ref="B34:B37"/>
    <mergeCell ref="C34:C37"/>
    <mergeCell ref="E34:E37"/>
    <mergeCell ref="H34:H37"/>
    <mergeCell ref="A29:A31"/>
    <mergeCell ref="B29:B31"/>
    <mergeCell ref="C29:C31"/>
    <mergeCell ref="E29:E31"/>
    <mergeCell ref="E21:E22"/>
    <mergeCell ref="H21:H22"/>
    <mergeCell ref="C25:C26"/>
    <mergeCell ref="D25:D26"/>
    <mergeCell ref="A32:A33"/>
    <mergeCell ref="E32:E33"/>
    <mergeCell ref="A1:J1"/>
    <mergeCell ref="A13:D13"/>
    <mergeCell ref="A14:A15"/>
    <mergeCell ref="B14:B15"/>
    <mergeCell ref="C14:C15"/>
    <mergeCell ref="D14:D15"/>
    <mergeCell ref="E14:E15"/>
    <mergeCell ref="M14:N14"/>
    <mergeCell ref="O14:R14"/>
    <mergeCell ref="A10:S10"/>
    <mergeCell ref="A11:S11"/>
    <mergeCell ref="A12:S12"/>
    <mergeCell ref="S14:S15"/>
    <mergeCell ref="K14:L14"/>
    <mergeCell ref="F14:F15"/>
    <mergeCell ref="G14:G15"/>
    <mergeCell ref="H14:H15"/>
    <mergeCell ref="I14:I15"/>
    <mergeCell ref="J14:J15"/>
    <mergeCell ref="C262:C263"/>
    <mergeCell ref="B262:B263"/>
    <mergeCell ref="A262:A263"/>
    <mergeCell ref="A261:S261"/>
    <mergeCell ref="S262:S263"/>
    <mergeCell ref="H243:H244"/>
    <mergeCell ref="H254:H256"/>
    <mergeCell ref="H257:H258"/>
    <mergeCell ref="A184:A185"/>
    <mergeCell ref="B184:B185"/>
    <mergeCell ref="C184:C185"/>
    <mergeCell ref="E184:E185"/>
    <mergeCell ref="A196:A197"/>
    <mergeCell ref="B196:B197"/>
    <mergeCell ref="C196:C197"/>
    <mergeCell ref="E196:E197"/>
    <mergeCell ref="H196:H197"/>
    <mergeCell ref="A239:A241"/>
    <mergeCell ref="B239:B241"/>
    <mergeCell ref="A236:A237"/>
    <mergeCell ref="B236:B237"/>
    <mergeCell ref="H236:H237"/>
    <mergeCell ref="A257:A258"/>
    <mergeCell ref="B257:B258"/>
    <mergeCell ref="A268:E268"/>
    <mergeCell ref="K17:K18"/>
    <mergeCell ref="L17:L18"/>
    <mergeCell ref="M17:M18"/>
    <mergeCell ref="N17:N18"/>
    <mergeCell ref="O17:O18"/>
    <mergeCell ref="P17:P18"/>
    <mergeCell ref="Q17:Q18"/>
    <mergeCell ref="R17:R18"/>
    <mergeCell ref="O262:R262"/>
    <mergeCell ref="M262:N262"/>
    <mergeCell ref="K262:L262"/>
    <mergeCell ref="J262:J263"/>
    <mergeCell ref="I262:I263"/>
    <mergeCell ref="H262:H263"/>
    <mergeCell ref="G262:G263"/>
    <mergeCell ref="A198:A199"/>
    <mergeCell ref="B198:B199"/>
    <mergeCell ref="C198:C199"/>
    <mergeCell ref="E198:E199"/>
    <mergeCell ref="H198:H199"/>
    <mergeCell ref="F262:F263"/>
    <mergeCell ref="E262:E263"/>
    <mergeCell ref="D262:D263"/>
    <mergeCell ref="A254:A256"/>
    <mergeCell ref="B254:B256"/>
    <mergeCell ref="A243:A244"/>
    <mergeCell ref="B243:B244"/>
    <mergeCell ref="C243:C244"/>
    <mergeCell ref="C254:C256"/>
    <mergeCell ref="C257:C258"/>
    <mergeCell ref="E243:E244"/>
    <mergeCell ref="E254:E256"/>
    <mergeCell ref="E257:E258"/>
    <mergeCell ref="A212:A213"/>
    <mergeCell ref="B212:B213"/>
    <mergeCell ref="A208:A211"/>
    <mergeCell ref="B208:B211"/>
    <mergeCell ref="A205:A206"/>
    <mergeCell ref="B205:B206"/>
    <mergeCell ref="C205:C206"/>
    <mergeCell ref="A230:A231"/>
    <mergeCell ref="B230:B231"/>
    <mergeCell ref="A219:A220"/>
    <mergeCell ref="B219:B220"/>
    <mergeCell ref="A217:A218"/>
    <mergeCell ref="B217:B218"/>
    <mergeCell ref="C219:C220"/>
    <mergeCell ref="C208:C211"/>
    <mergeCell ref="C212:C213"/>
    <mergeCell ref="C217:C218"/>
    <mergeCell ref="E205:E206"/>
    <mergeCell ref="H205:H206"/>
    <mergeCell ref="E208:E211"/>
    <mergeCell ref="H208:H211"/>
    <mergeCell ref="E212:E213"/>
    <mergeCell ref="H212:H213"/>
    <mergeCell ref="E217:E218"/>
    <mergeCell ref="H217:H218"/>
    <mergeCell ref="C230:C231"/>
    <mergeCell ref="C236:C237"/>
    <mergeCell ref="I236:I237"/>
    <mergeCell ref="C239:C241"/>
    <mergeCell ref="E219:E220"/>
    <mergeCell ref="H219:H220"/>
    <mergeCell ref="E230:E231"/>
    <mergeCell ref="E236:E237"/>
    <mergeCell ref="E239:E241"/>
    <mergeCell ref="I239:I241"/>
  </mergeCells>
  <conditionalFormatting sqref="A34:C34 D31 F35:G37 I35:J37 A16:J17 F29:J31 A29:D30 F43:J47 F49:H49 A49:D49 A48 A43:D47 A53:J53 F50:G50 J49:J50 D69:D72 A61:J67 A68:D68 A73:J74 D75 F75:J75 A81:J82 D79:D80 F79:G80 A76:J78 I79:J80 A85:J85 D83:D84 F83:J84 A86:C86 E86:J86 F87:G90 I87:J90 A91:J94 D95 A96:J102 A107:D107 D103:D106 F103:G106 I103:J106 D108:D109 F107:J107 F108:G109 I108:J109 F95:J95 F68:J72 A110:J114 D115 F115:J115 A116:J116 A120:B120 D120:D122 F120:G122 I120:J122 A129:D129 D127:D128 F127:G128 I127:J128 A132:D132 D130:D131 F130:G131 I130:J131 D133:D134 F132:J132 F133:G134 I133:J134 A123:J126 B148:J149 B150:C150 B154 D154:J154 F129:J129 A173:A179 C174:J175 I150 B135:J140 C177:J178 I155:J157 B161:B164 D155:D164 F155:G164 B153:J153 H173:J173 A19:J19 A23:J23 A25:B25 A27:B28 F34:J34 F166:G169 D166:D169 B166:B169 I166:J169 A119:J119 A117:I118 B142:J145 B141:I141 I160:J161 I158:I159 I163:J163 I162 I164 C179:I179 K134 O134 M134 B151:I152">
    <cfRule type="cellIs" dxfId="552" priority="466" stopIfTrue="1" operator="lessThanOrEqual">
      <formula>0</formula>
    </cfRule>
  </conditionalFormatting>
  <conditionalFormatting sqref="A265:B266">
    <cfRule type="cellIs" dxfId="551" priority="458" stopIfTrue="1" operator="lessThanOrEqual">
      <formula>0</formula>
    </cfRule>
  </conditionalFormatting>
  <conditionalFormatting sqref="C265:C266">
    <cfRule type="cellIs" dxfId="550" priority="457" stopIfTrue="1" operator="lessThanOrEqual">
      <formula>0</formula>
    </cfRule>
  </conditionalFormatting>
  <conditionalFormatting sqref="E265:G265 E266">
    <cfRule type="cellIs" dxfId="549" priority="454" stopIfTrue="1" operator="lessThanOrEqual">
      <formula>0</formula>
    </cfRule>
  </conditionalFormatting>
  <conditionalFormatting sqref="H265">
    <cfRule type="cellIs" dxfId="548" priority="452" stopIfTrue="1" operator="lessThanOrEqual">
      <formula>0</formula>
    </cfRule>
  </conditionalFormatting>
  <conditionalFormatting sqref="I265">
    <cfRule type="cellIs" dxfId="547" priority="450" stopIfTrue="1" operator="lessThanOrEqual">
      <formula>0</formula>
    </cfRule>
  </conditionalFormatting>
  <conditionalFormatting sqref="D265">
    <cfRule type="cellIs" dxfId="546" priority="449" stopIfTrue="1" operator="lessThanOrEqual">
      <formula>0</formula>
    </cfRule>
  </conditionalFormatting>
  <conditionalFormatting sqref="J265">
    <cfRule type="cellIs" dxfId="545" priority="448" stopIfTrue="1" operator="lessThanOrEqual">
      <formula>0</formula>
    </cfRule>
  </conditionalFormatting>
  <conditionalFormatting sqref="E44">
    <cfRule type="cellIs" dxfId="544" priority="415" stopIfTrue="1" operator="lessThanOrEqual">
      <formula>0</formula>
    </cfRule>
  </conditionalFormatting>
  <conditionalFormatting sqref="E34">
    <cfRule type="cellIs" dxfId="543" priority="436" stopIfTrue="1" operator="lessThanOrEqual">
      <formula>0</formula>
    </cfRule>
  </conditionalFormatting>
  <conditionalFormatting sqref="D34:D37">
    <cfRule type="cellIs" dxfId="542" priority="435" stopIfTrue="1" operator="lessThanOrEqual">
      <formula>0</formula>
    </cfRule>
  </conditionalFormatting>
  <conditionalFormatting sqref="E29:E30">
    <cfRule type="cellIs" dxfId="541" priority="434" stopIfTrue="1" operator="lessThanOrEqual">
      <formula>0</formula>
    </cfRule>
  </conditionalFormatting>
  <conditionalFormatting sqref="E43">
    <cfRule type="cellIs" dxfId="540" priority="433" stopIfTrue="1" operator="lessThanOrEqual">
      <formula>0</formula>
    </cfRule>
  </conditionalFormatting>
  <conditionalFormatting sqref="C25:J25">
    <cfRule type="cellIs" dxfId="539" priority="430" stopIfTrue="1" operator="lessThanOrEqual">
      <formula>0</formula>
    </cfRule>
  </conditionalFormatting>
  <conditionalFormatting sqref="C28:J28">
    <cfRule type="cellIs" dxfId="538" priority="429" stopIfTrue="1" operator="lessThanOrEqual">
      <formula>0</formula>
    </cfRule>
  </conditionalFormatting>
  <conditionalFormatting sqref="C27:D27 F27:H27 J27">
    <cfRule type="cellIs" dxfId="537" priority="428" stopIfTrue="1" operator="lessThanOrEqual">
      <formula>0</formula>
    </cfRule>
  </conditionalFormatting>
  <conditionalFormatting sqref="E27">
    <cfRule type="cellIs" dxfId="536" priority="427" stopIfTrue="1" operator="lessThanOrEqual">
      <formula>0</formula>
    </cfRule>
  </conditionalFormatting>
  <conditionalFormatting sqref="I27">
    <cfRule type="cellIs" dxfId="535" priority="426" stopIfTrue="1" operator="lessThanOrEqual">
      <formula>0</formula>
    </cfRule>
  </conditionalFormatting>
  <conditionalFormatting sqref="A38:D38 D39:D40 F39:G40 F38:J38 I39:J40">
    <cfRule type="cellIs" dxfId="534" priority="423" stopIfTrue="1" operator="lessThanOrEqual">
      <formula>0</formula>
    </cfRule>
  </conditionalFormatting>
  <conditionalFormatting sqref="A54:J54">
    <cfRule type="cellIs" dxfId="533" priority="395" stopIfTrue="1" operator="lessThanOrEqual">
      <formula>0</formula>
    </cfRule>
  </conditionalFormatting>
  <conditionalFormatting sqref="E38">
    <cfRule type="cellIs" dxfId="532" priority="416" stopIfTrue="1" operator="lessThanOrEqual">
      <formula>0</formula>
    </cfRule>
  </conditionalFormatting>
  <conditionalFormatting sqref="E45">
    <cfRule type="cellIs" dxfId="531" priority="414" stopIfTrue="1" operator="lessThanOrEqual">
      <formula>0</formula>
    </cfRule>
  </conditionalFormatting>
  <conditionalFormatting sqref="E46:E47 E49">
    <cfRule type="cellIs" dxfId="530" priority="413" stopIfTrue="1" operator="lessThanOrEqual">
      <formula>0</formula>
    </cfRule>
  </conditionalFormatting>
  <conditionalFormatting sqref="B48:D48 F48:J48">
    <cfRule type="cellIs" dxfId="529" priority="411" stopIfTrue="1" operator="lessThanOrEqual">
      <formula>0</formula>
    </cfRule>
  </conditionalFormatting>
  <conditionalFormatting sqref="E48">
    <cfRule type="cellIs" dxfId="528" priority="405" stopIfTrue="1" operator="lessThanOrEqual">
      <formula>0</formula>
    </cfRule>
  </conditionalFormatting>
  <conditionalFormatting sqref="D52 F52:G52 I52:J52 A51:J51">
    <cfRule type="cellIs" dxfId="527" priority="402" stopIfTrue="1" operator="lessThanOrEqual">
      <formula>0</formula>
    </cfRule>
  </conditionalFormatting>
  <conditionalFormatting sqref="A59:J59 D60 F60:G60 J60">
    <cfRule type="cellIs" dxfId="526" priority="388" stopIfTrue="1" operator="lessThanOrEqual">
      <formula>0</formula>
    </cfRule>
  </conditionalFormatting>
  <conditionalFormatting sqref="F56:G56 A55:J55 D56 I56:J56">
    <cfRule type="cellIs" dxfId="525" priority="380" stopIfTrue="1" operator="lessThanOrEqual">
      <formula>0</formula>
    </cfRule>
  </conditionalFormatting>
  <conditionalFormatting sqref="D58 A57:D57 F57:J58">
    <cfRule type="cellIs" dxfId="524" priority="372" stopIfTrue="1" operator="lessThanOrEqual">
      <formula>0</formula>
    </cfRule>
  </conditionalFormatting>
  <conditionalFormatting sqref="E57">
    <cfRule type="cellIs" dxfId="523" priority="366" stopIfTrue="1" operator="lessThanOrEqual">
      <formula>0</formula>
    </cfRule>
  </conditionalFormatting>
  <conditionalFormatting sqref="I49">
    <cfRule type="cellIs" dxfId="522" priority="365" stopIfTrue="1" operator="lessThanOrEqual">
      <formula>0</formula>
    </cfRule>
  </conditionalFormatting>
  <conditionalFormatting sqref="I50">
    <cfRule type="cellIs" dxfId="521" priority="364" stopIfTrue="1" operator="lessThanOrEqual">
      <formula>0</formula>
    </cfRule>
  </conditionalFormatting>
  <conditionalFormatting sqref="D50">
    <cfRule type="cellIs" dxfId="520" priority="363" stopIfTrue="1" operator="lessThanOrEqual">
      <formula>0</formula>
    </cfRule>
  </conditionalFormatting>
  <conditionalFormatting sqref="A264:B264">
    <cfRule type="cellIs" dxfId="519" priority="362" stopIfTrue="1" operator="lessThanOrEqual">
      <formula>0</formula>
    </cfRule>
  </conditionalFormatting>
  <conditionalFormatting sqref="C264">
    <cfRule type="cellIs" dxfId="518" priority="361" stopIfTrue="1" operator="lessThanOrEqual">
      <formula>0</formula>
    </cfRule>
  </conditionalFormatting>
  <conditionalFormatting sqref="E264:G264">
    <cfRule type="cellIs" dxfId="517" priority="358" stopIfTrue="1" operator="lessThanOrEqual">
      <formula>0</formula>
    </cfRule>
  </conditionalFormatting>
  <conditionalFormatting sqref="H264">
    <cfRule type="cellIs" dxfId="516" priority="356" stopIfTrue="1" operator="lessThanOrEqual">
      <formula>0</formula>
    </cfRule>
  </conditionalFormatting>
  <conditionalFormatting sqref="I264">
    <cfRule type="cellIs" dxfId="515" priority="354" stopIfTrue="1" operator="lessThanOrEqual">
      <formula>0</formula>
    </cfRule>
  </conditionalFormatting>
  <conditionalFormatting sqref="D264">
    <cfRule type="cellIs" dxfId="514" priority="353" stopIfTrue="1" operator="lessThanOrEqual">
      <formula>0</formula>
    </cfRule>
  </conditionalFormatting>
  <conditionalFormatting sqref="J264">
    <cfRule type="cellIs" dxfId="513" priority="352" stopIfTrue="1" operator="lessThanOrEqual">
      <formula>0</formula>
    </cfRule>
  </conditionalFormatting>
  <conditionalFormatting sqref="E68">
    <cfRule type="cellIs" dxfId="512" priority="332" stopIfTrue="1" operator="lessThanOrEqual">
      <formula>0</formula>
    </cfRule>
  </conditionalFormatting>
  <conditionalFormatting sqref="D86:D90">
    <cfRule type="cellIs" dxfId="511" priority="331" stopIfTrue="1" operator="lessThanOrEqual">
      <formula>0</formula>
    </cfRule>
  </conditionalFormatting>
  <conditionalFormatting sqref="E107">
    <cfRule type="cellIs" dxfId="510" priority="329" stopIfTrue="1" operator="lessThanOrEqual">
      <formula>0</formula>
    </cfRule>
  </conditionalFormatting>
  <conditionalFormatting sqref="E132">
    <cfRule type="cellIs" dxfId="509" priority="327" stopIfTrue="1" operator="lessThanOrEqual">
      <formula>0</formula>
    </cfRule>
  </conditionalFormatting>
  <conditionalFormatting sqref="B146:I146">
    <cfRule type="cellIs" dxfId="508" priority="325" stopIfTrue="1" operator="lessThanOrEqual">
      <formula>0</formula>
    </cfRule>
  </conditionalFormatting>
  <conditionalFormatting sqref="B147:I147">
    <cfRule type="cellIs" dxfId="507" priority="318" stopIfTrue="1" operator="lessThanOrEqual">
      <formula>0</formula>
    </cfRule>
  </conditionalFormatting>
  <conditionalFormatting sqref="B170:J170">
    <cfRule type="cellIs" dxfId="506" priority="289" stopIfTrue="1" operator="lessThanOrEqual">
      <formula>0</formula>
    </cfRule>
  </conditionalFormatting>
  <conditionalFormatting sqref="B171:H171 J171">
    <cfRule type="cellIs" dxfId="505" priority="282" stopIfTrue="1" operator="lessThanOrEqual">
      <formula>0</formula>
    </cfRule>
  </conditionalFormatting>
  <conditionalFormatting sqref="C154">
    <cfRule type="cellIs" dxfId="504" priority="301" stopIfTrue="1" operator="lessThanOrEqual">
      <formula>0</formula>
    </cfRule>
  </conditionalFormatting>
  <conditionalFormatting sqref="B158:B160">
    <cfRule type="cellIs" dxfId="503" priority="295" stopIfTrue="1" operator="lessThanOrEqual">
      <formula>0</formula>
    </cfRule>
  </conditionalFormatting>
  <conditionalFormatting sqref="B156">
    <cfRule type="cellIs" dxfId="502" priority="300" stopIfTrue="1" operator="lessThanOrEqual">
      <formula>0</formula>
    </cfRule>
  </conditionalFormatting>
  <conditionalFormatting sqref="C156">
    <cfRule type="cellIs" dxfId="501" priority="299" stopIfTrue="1" operator="lessThanOrEqual">
      <formula>0</formula>
    </cfRule>
  </conditionalFormatting>
  <conditionalFormatting sqref="B157">
    <cfRule type="cellIs" dxfId="500" priority="297" stopIfTrue="1" operator="lessThanOrEqual">
      <formula>0</formula>
    </cfRule>
  </conditionalFormatting>
  <conditionalFormatting sqref="B172">
    <cfRule type="cellIs" dxfId="499" priority="294" stopIfTrue="1" operator="lessThanOrEqual">
      <formula>0</formula>
    </cfRule>
  </conditionalFormatting>
  <conditionalFormatting sqref="E129">
    <cfRule type="cellIs" dxfId="498" priority="291" stopIfTrue="1" operator="lessThanOrEqual">
      <formula>0</formula>
    </cfRule>
  </conditionalFormatting>
  <conditionalFormatting sqref="C172:J172">
    <cfRule type="cellIs" dxfId="497" priority="275" stopIfTrue="1" operator="lessThanOrEqual">
      <formula>0</formula>
    </cfRule>
  </conditionalFormatting>
  <conditionalFormatting sqref="C173:F173">
    <cfRule type="cellIs" dxfId="496" priority="267" stopIfTrue="1" operator="lessThanOrEqual">
      <formula>0</formula>
    </cfRule>
  </conditionalFormatting>
  <conditionalFormatting sqref="B173">
    <cfRule type="cellIs" dxfId="495" priority="254" stopIfTrue="1" operator="lessThanOrEqual">
      <formula>0</formula>
    </cfRule>
  </conditionalFormatting>
  <conditionalFormatting sqref="B174">
    <cfRule type="cellIs" dxfId="494" priority="253" stopIfTrue="1" operator="lessThanOrEqual">
      <formula>0</formula>
    </cfRule>
  </conditionalFormatting>
  <conditionalFormatting sqref="B175">
    <cfRule type="cellIs" dxfId="493" priority="251" stopIfTrue="1" operator="lessThanOrEqual">
      <formula>0</formula>
    </cfRule>
  </conditionalFormatting>
  <conditionalFormatting sqref="D176">
    <cfRule type="cellIs" dxfId="492" priority="243" stopIfTrue="1" operator="lessThanOrEqual">
      <formula>0</formula>
    </cfRule>
  </conditionalFormatting>
  <conditionalFormatting sqref="B176">
    <cfRule type="cellIs" dxfId="491" priority="241" stopIfTrue="1" operator="lessThanOrEqual">
      <formula>0</formula>
    </cfRule>
  </conditionalFormatting>
  <conditionalFormatting sqref="F176:I176">
    <cfRule type="cellIs" dxfId="490" priority="240" stopIfTrue="1" operator="lessThanOrEqual">
      <formula>0</formula>
    </cfRule>
  </conditionalFormatting>
  <conditionalFormatting sqref="B177">
    <cfRule type="cellIs" dxfId="489" priority="239" stopIfTrue="1" operator="lessThanOrEqual">
      <formula>0</formula>
    </cfRule>
  </conditionalFormatting>
  <conditionalFormatting sqref="B178:B179">
    <cfRule type="cellIs" dxfId="488" priority="238" stopIfTrue="1" operator="lessThanOrEqual">
      <formula>0</formula>
    </cfRule>
  </conditionalFormatting>
  <conditionalFormatting sqref="D266">
    <cfRule type="cellIs" dxfId="487" priority="237" stopIfTrue="1" operator="lessThanOrEqual">
      <formula>0</formula>
    </cfRule>
  </conditionalFormatting>
  <conditionalFormatting sqref="F266">
    <cfRule type="cellIs" dxfId="486" priority="236" stopIfTrue="1" operator="lessThanOrEqual">
      <formula>0</formula>
    </cfRule>
  </conditionalFormatting>
  <conditionalFormatting sqref="G266">
    <cfRule type="cellIs" dxfId="485" priority="232" stopIfTrue="1" operator="lessThanOrEqual">
      <formula>0</formula>
    </cfRule>
  </conditionalFormatting>
  <conditionalFormatting sqref="H266">
    <cfRule type="cellIs" dxfId="484" priority="230" stopIfTrue="1" operator="lessThanOrEqual">
      <formula>0</formula>
    </cfRule>
  </conditionalFormatting>
  <conditionalFormatting sqref="I266">
    <cfRule type="cellIs" dxfId="483" priority="228" stopIfTrue="1" operator="lessThanOrEqual">
      <formula>0</formula>
    </cfRule>
  </conditionalFormatting>
  <conditionalFormatting sqref="J266">
    <cfRule type="cellIs" dxfId="482" priority="227" stopIfTrue="1" operator="lessThanOrEqual">
      <formula>0</formula>
    </cfRule>
  </conditionalFormatting>
  <conditionalFormatting sqref="D150:F150">
    <cfRule type="cellIs" dxfId="481" priority="213" stopIfTrue="1" operator="lessThanOrEqual">
      <formula>0</formula>
    </cfRule>
  </conditionalFormatting>
  <conditionalFormatting sqref="I171">
    <cfRule type="cellIs" dxfId="480" priority="199" stopIfTrue="1" operator="lessThanOrEqual">
      <formula>0</formula>
    </cfRule>
  </conditionalFormatting>
  <conditionalFormatting sqref="G173">
    <cfRule type="cellIs" dxfId="479" priority="197" stopIfTrue="1" operator="lessThanOrEqual">
      <formula>0</formula>
    </cfRule>
  </conditionalFormatting>
  <conditionalFormatting sqref="J176">
    <cfRule type="cellIs" dxfId="478" priority="191" stopIfTrue="1" operator="lessThanOrEqual">
      <formula>0</formula>
    </cfRule>
  </conditionalFormatting>
  <conditionalFormatting sqref="J20">
    <cfRule type="cellIs" dxfId="477" priority="166" stopIfTrue="1" operator="lessThanOrEqual">
      <formula>0</formula>
    </cfRule>
  </conditionalFormatting>
  <conditionalFormatting sqref="A18:B18 D18 F18:H18 J18 A200:A202 C200:J200 C202:J202 C201:I201">
    <cfRule type="cellIs" dxfId="476" priority="167" stopIfTrue="1" operator="lessThanOrEqual">
      <formula>0</formula>
    </cfRule>
  </conditionalFormatting>
  <conditionalFormatting sqref="A21 F22:G22 F21:I21 I22 D21:D22">
    <cfRule type="cellIs" dxfId="475" priority="165" stopIfTrue="1" operator="lessThanOrEqual">
      <formula>0</formula>
    </cfRule>
  </conditionalFormatting>
  <conditionalFormatting sqref="E21">
    <cfRule type="cellIs" dxfId="474" priority="164" stopIfTrue="1" operator="lessThanOrEqual">
      <formula>0</formula>
    </cfRule>
  </conditionalFormatting>
  <conditionalFormatting sqref="J21:J22">
    <cfRule type="cellIs" dxfId="473" priority="163" stopIfTrue="1" operator="lessThanOrEqual">
      <formula>0</formula>
    </cfRule>
  </conditionalFormatting>
  <conditionalFormatting sqref="A20:I20">
    <cfRule type="cellIs" dxfId="472" priority="162" stopIfTrue="1" operator="lessThanOrEqual">
      <formula>0</formula>
    </cfRule>
  </conditionalFormatting>
  <conditionalFormatting sqref="B21:C22">
    <cfRule type="cellIs" dxfId="471" priority="161" stopIfTrue="1" operator="lessThanOrEqual">
      <formula>0</formula>
    </cfRule>
  </conditionalFormatting>
  <conditionalFormatting sqref="A22">
    <cfRule type="cellIs" dxfId="470" priority="160" stopIfTrue="1" operator="lessThanOrEqual">
      <formula>0</formula>
    </cfRule>
  </conditionalFormatting>
  <conditionalFormatting sqref="J24">
    <cfRule type="cellIs" dxfId="469" priority="159" stopIfTrue="1" operator="lessThanOrEqual">
      <formula>0</formula>
    </cfRule>
  </conditionalFormatting>
  <conditionalFormatting sqref="A24:H24">
    <cfRule type="cellIs" dxfId="468" priority="158" stopIfTrue="1" operator="lessThanOrEqual">
      <formula>0</formula>
    </cfRule>
  </conditionalFormatting>
  <conditionalFormatting sqref="I24">
    <cfRule type="cellIs" dxfId="467" priority="157" stopIfTrue="1" operator="lessThanOrEqual">
      <formula>0</formula>
    </cfRule>
  </conditionalFormatting>
  <conditionalFormatting sqref="B26">
    <cfRule type="cellIs" dxfId="466" priority="156" stopIfTrue="1" operator="lessThanOrEqual">
      <formula>0</formula>
    </cfRule>
  </conditionalFormatting>
  <conditionalFormatting sqref="E26:J26">
    <cfRule type="cellIs" dxfId="465" priority="155" stopIfTrue="1" operator="lessThanOrEqual">
      <formula>0</formula>
    </cfRule>
  </conditionalFormatting>
  <conditionalFormatting sqref="A26">
    <cfRule type="cellIs" dxfId="464" priority="154" stopIfTrue="1" operator="lessThanOrEqual">
      <formula>0</formula>
    </cfRule>
  </conditionalFormatting>
  <conditionalFormatting sqref="A32:B32 F33:G33 B33 D32:J32 I33:J33">
    <cfRule type="cellIs" dxfId="463" priority="153" stopIfTrue="1" operator="lessThanOrEqual">
      <formula>0</formula>
    </cfRule>
  </conditionalFormatting>
  <conditionalFormatting sqref="D33">
    <cfRule type="cellIs" dxfId="462" priority="147" stopIfTrue="1" operator="lessThanOrEqual">
      <formula>0</formula>
    </cfRule>
  </conditionalFormatting>
  <conditionalFormatting sqref="C32:C33">
    <cfRule type="cellIs" dxfId="461" priority="146" stopIfTrue="1" operator="lessThanOrEqual">
      <formula>0</formula>
    </cfRule>
  </conditionalFormatting>
  <conditionalFormatting sqref="D41:D42 F41:G42">
    <cfRule type="cellIs" dxfId="460" priority="145" stopIfTrue="1" operator="lessThanOrEqual">
      <formula>0</formula>
    </cfRule>
  </conditionalFormatting>
  <conditionalFormatting sqref="J41:J42">
    <cfRule type="cellIs" dxfId="459" priority="144" stopIfTrue="1" operator="lessThanOrEqual">
      <formula>0</formula>
    </cfRule>
  </conditionalFormatting>
  <conditionalFormatting sqref="I41:I42">
    <cfRule type="cellIs" dxfId="458" priority="143" stopIfTrue="1" operator="lessThanOrEqual">
      <formula>0</formula>
    </cfRule>
  </conditionalFormatting>
  <conditionalFormatting sqref="C41:C42">
    <cfRule type="cellIs" dxfId="457" priority="142" stopIfTrue="1" operator="lessThanOrEqual">
      <formula>0</formula>
    </cfRule>
  </conditionalFormatting>
  <conditionalFormatting sqref="J165">
    <cfRule type="cellIs" dxfId="456" priority="141" stopIfTrue="1" operator="lessThanOrEqual">
      <formula>0</formula>
    </cfRule>
  </conditionalFormatting>
  <conditionalFormatting sqref="B165">
    <cfRule type="cellIs" dxfId="455" priority="140" stopIfTrue="1" operator="lessThanOrEqual">
      <formula>0</formula>
    </cfRule>
  </conditionalFormatting>
  <conditionalFormatting sqref="D165 F165:G165 I165">
    <cfRule type="cellIs" dxfId="454" priority="139" stopIfTrue="1" operator="lessThanOrEqual">
      <formula>0</formula>
    </cfRule>
  </conditionalFormatting>
  <conditionalFormatting sqref="A180:A184 C180:J181 A198 D197 C196:D196 F197:G197 I197:J197 A186:A196 D185 F185:J185 F196:J196 D186:I186 C187:J189 F198:J198 C183:J183 C182:I182 C191:J191 C190:I190 C193:J193 C192:I192 C195:J195 C194:I194 D184:J184">
    <cfRule type="cellIs" dxfId="453" priority="133" stopIfTrue="1" operator="lessThanOrEqual">
      <formula>0</formula>
    </cfRule>
  </conditionalFormatting>
  <conditionalFormatting sqref="B180:B184 B200:B202 B186:B196">
    <cfRule type="cellIs" dxfId="452" priority="127" stopIfTrue="1" operator="lessThanOrEqual">
      <formula>0</formula>
    </cfRule>
  </conditionalFormatting>
  <conditionalFormatting sqref="E196">
    <cfRule type="cellIs" dxfId="451" priority="124" stopIfTrue="1" operator="lessThanOrEqual">
      <formula>0</formula>
    </cfRule>
  </conditionalFormatting>
  <conditionalFormatting sqref="D198:D199 F199:G199 I199:J199">
    <cfRule type="cellIs" dxfId="450" priority="123" stopIfTrue="1" operator="lessThanOrEqual">
      <formula>0</formula>
    </cfRule>
  </conditionalFormatting>
  <conditionalFormatting sqref="E198">
    <cfRule type="cellIs" dxfId="449" priority="117" stopIfTrue="1" operator="lessThanOrEqual">
      <formula>0</formula>
    </cfRule>
  </conditionalFormatting>
  <conditionalFormatting sqref="C198">
    <cfRule type="cellIs" dxfId="448" priority="116" stopIfTrue="1" operator="lessThanOrEqual">
      <formula>0</formula>
    </cfRule>
  </conditionalFormatting>
  <conditionalFormatting sqref="B198">
    <cfRule type="cellIs" dxfId="447" priority="115" stopIfTrue="1" operator="lessThanOrEqual">
      <formula>0</formula>
    </cfRule>
  </conditionalFormatting>
  <conditionalFormatting sqref="C184">
    <cfRule type="cellIs" dxfId="446" priority="60" stopIfTrue="1" operator="lessThanOrEqual">
      <formula>0</formula>
    </cfRule>
  </conditionalFormatting>
  <conditionalFormatting sqref="J117">
    <cfRule type="cellIs" dxfId="445" priority="95" stopIfTrue="1" operator="equal">
      <formula>"REGULAR"</formula>
    </cfRule>
    <cfRule type="cellIs" dxfId="444" priority="96" stopIfTrue="1" operator="equal">
      <formula>"BUENO"</formula>
    </cfRule>
    <cfRule type="cellIs" dxfId="443" priority="97" stopIfTrue="1" operator="equal">
      <formula>"EXCELENTE"</formula>
    </cfRule>
    <cfRule type="cellIs" dxfId="442" priority="98" stopIfTrue="1" operator="lessThanOrEqual">
      <formula>0</formula>
    </cfRule>
    <cfRule type="cellIs" dxfId="441" priority="99" stopIfTrue="1" operator="equal">
      <formula>"MALO"</formula>
    </cfRule>
  </conditionalFormatting>
  <conditionalFormatting sqref="J150 J146:J147 J141 J118">
    <cfRule type="cellIs" dxfId="440" priority="90" stopIfTrue="1" operator="equal">
      <formula>"REGULAR"</formula>
    </cfRule>
    <cfRule type="cellIs" dxfId="439" priority="91" stopIfTrue="1" operator="equal">
      <formula>"BUENO"</formula>
    </cfRule>
    <cfRule type="cellIs" dxfId="438" priority="92" stopIfTrue="1" operator="equal">
      <formula>"EXCELENTE"</formula>
    </cfRule>
    <cfRule type="cellIs" dxfId="437" priority="93" stopIfTrue="1" operator="lessThanOrEqual">
      <formula>0</formula>
    </cfRule>
    <cfRule type="cellIs" dxfId="436" priority="94" stopIfTrue="1" operator="equal">
      <formula>"MALO"</formula>
    </cfRule>
  </conditionalFormatting>
  <conditionalFormatting sqref="J201 J194 J192 J190 J186 J182 J179 J164 J162 J158:J159">
    <cfRule type="cellIs" dxfId="435" priority="89" stopIfTrue="1" operator="lessThanOrEqual">
      <formula>0</formula>
    </cfRule>
  </conditionalFormatting>
  <conditionalFormatting sqref="K201 M201 O201 Q201 K194 M194 O194 Q194 K192 M192 O192 Q192 K190 M190 O190 Q190 K186 M186 O186 Q186 K182 M182 O182 Q182 K179 M179 O179 Q179 K164 M164 O164 Q164 K162 M162 O162 Q162 K158:K159 M158:M159 O158:O159 Q158:Q159">
    <cfRule type="cellIs" dxfId="434" priority="83" stopIfTrue="1" operator="lessThanOrEqual">
      <formula>0</formula>
    </cfRule>
  </conditionalFormatting>
  <conditionalFormatting sqref="L201 N201 P201 R201 L194 N194 P194 R194 L192 N192 P192 R192 L190 N190 P190 R190 L186 N186 P186 R186 L182 N182 P182 R182 L179 N179 P179 R179 L164 N164 P164 R164 L162 N162 P162 R162 L158:L159 N158:N159 P158:P159 R158:R159">
    <cfRule type="cellIs" dxfId="433" priority="78" stopIfTrue="1" operator="equal">
      <formula>"REGULAR"</formula>
    </cfRule>
    <cfRule type="cellIs" dxfId="432" priority="79" stopIfTrue="1" operator="equal">
      <formula>"BUENO"</formula>
    </cfRule>
    <cfRule type="cellIs" dxfId="431" priority="80" stopIfTrue="1" operator="equal">
      <formula>"EXCELENTE"</formula>
    </cfRule>
    <cfRule type="cellIs" dxfId="430" priority="81" stopIfTrue="1" operator="lessThanOrEqual">
      <formula>0</formula>
    </cfRule>
    <cfRule type="cellIs" dxfId="429" priority="82" stopIfTrue="1" operator="equal">
      <formula>"MALO"</formula>
    </cfRule>
  </conditionalFormatting>
  <conditionalFormatting sqref="J151">
    <cfRule type="cellIs" dxfId="428" priority="55" stopIfTrue="1" operator="equal">
      <formula>"REGULAR"</formula>
    </cfRule>
    <cfRule type="cellIs" dxfId="427" priority="56" stopIfTrue="1" operator="equal">
      <formula>"BUENO"</formula>
    </cfRule>
    <cfRule type="cellIs" dxfId="426" priority="57" stopIfTrue="1" operator="equal">
      <formula>"EXCELENTE"</formula>
    </cfRule>
    <cfRule type="cellIs" dxfId="425" priority="58" stopIfTrue="1" operator="lessThanOrEqual">
      <formula>0</formula>
    </cfRule>
    <cfRule type="cellIs" dxfId="424" priority="59" stopIfTrue="1" operator="equal">
      <formula>"MALO"</formula>
    </cfRule>
  </conditionalFormatting>
  <conditionalFormatting sqref="J152">
    <cfRule type="cellIs" dxfId="423" priority="50" stopIfTrue="1" operator="equal">
      <formula>"REGULAR"</formula>
    </cfRule>
    <cfRule type="cellIs" dxfId="422" priority="51" stopIfTrue="1" operator="equal">
      <formula>"BUENO"</formula>
    </cfRule>
    <cfRule type="cellIs" dxfId="421" priority="52" stopIfTrue="1" operator="equal">
      <formula>"EXCELENTE"</formula>
    </cfRule>
    <cfRule type="cellIs" dxfId="420" priority="53" stopIfTrue="1" operator="lessThanOrEqual">
      <formula>0</formula>
    </cfRule>
    <cfRule type="cellIs" dxfId="419" priority="54" stopIfTrue="1" operator="equal">
      <formula>"MALO"</formula>
    </cfRule>
  </conditionalFormatting>
  <conditionalFormatting sqref="E254">
    <cfRule type="cellIs" dxfId="418" priority="2" stopIfTrue="1" operator="lessThanOrEqual">
      <formula>0</formula>
    </cfRule>
  </conditionalFormatting>
  <conditionalFormatting sqref="E257">
    <cfRule type="cellIs" dxfId="417" priority="1" stopIfTrue="1" operator="lessThanOrEqual">
      <formula>0</formula>
    </cfRule>
  </conditionalFormatting>
  <conditionalFormatting sqref="A203:A204 C203:J204">
    <cfRule type="cellIs" dxfId="416" priority="47" stopIfTrue="1" operator="lessThanOrEqual">
      <formula>0</formula>
    </cfRule>
  </conditionalFormatting>
  <conditionalFormatting sqref="B203:B204">
    <cfRule type="cellIs" dxfId="415" priority="46" stopIfTrue="1" operator="lessThanOrEqual">
      <formula>0</formula>
    </cfRule>
  </conditionalFormatting>
  <conditionalFormatting sqref="C214:J214 A214 D237 A238:A239 C236:D236 F236:J236 F237:G237 J237 C207:J207 A207:A208 D209:D211 C208:D208 F208:J208 F209:G211 I209:J211 A221:A224 C221:J224 A216 C216:J216 A226:A230 C226:J229 D231 A232:A236 C230:D230 F230:J231 C232:J235 D240:D241 A242 C239:D239 F239:H241 J239:J241 C242:J242 A245:A253 C238:J238 A257:D257 C245:J253 D258 F258:G258 I258:J258 F257:J257 A259:J259">
    <cfRule type="cellIs" dxfId="414" priority="45" stopIfTrue="1" operator="lessThanOrEqual">
      <formula>0</formula>
    </cfRule>
  </conditionalFormatting>
  <conditionalFormatting sqref="B214 B207:B208 B216">
    <cfRule type="cellIs" dxfId="413" priority="44" stopIfTrue="1" operator="lessThanOrEqual">
      <formula>0</formula>
    </cfRule>
  </conditionalFormatting>
  <conditionalFormatting sqref="B221:B224 B226:B230">
    <cfRule type="cellIs" dxfId="412" priority="43" stopIfTrue="1" operator="lessThanOrEqual">
      <formula>0</formula>
    </cfRule>
  </conditionalFormatting>
  <conditionalFormatting sqref="B232:B236 B238">
    <cfRule type="cellIs" dxfId="411" priority="42" stopIfTrue="1" operator="lessThanOrEqual">
      <formula>0</formula>
    </cfRule>
  </conditionalFormatting>
  <conditionalFormatting sqref="A212">
    <cfRule type="cellIs" dxfId="410" priority="41" stopIfTrue="1" operator="lessThanOrEqual">
      <formula>0</formula>
    </cfRule>
  </conditionalFormatting>
  <conditionalFormatting sqref="D212:D213 F212:J212 F213:G213 I213:J213">
    <cfRule type="cellIs" dxfId="409" priority="40" stopIfTrue="1" operator="lessThanOrEqual">
      <formula>0</formula>
    </cfRule>
  </conditionalFormatting>
  <conditionalFormatting sqref="E212">
    <cfRule type="cellIs" dxfId="408" priority="39" stopIfTrue="1" operator="lessThanOrEqual">
      <formula>0</formula>
    </cfRule>
  </conditionalFormatting>
  <conditionalFormatting sqref="C212">
    <cfRule type="cellIs" dxfId="407" priority="38" stopIfTrue="1" operator="lessThanOrEqual">
      <formula>0</formula>
    </cfRule>
  </conditionalFormatting>
  <conditionalFormatting sqref="B212">
    <cfRule type="cellIs" dxfId="406" priority="37" stopIfTrue="1" operator="lessThanOrEqual">
      <formula>0</formula>
    </cfRule>
  </conditionalFormatting>
  <conditionalFormatting sqref="B239 B242">
    <cfRule type="cellIs" dxfId="405" priority="36" stopIfTrue="1" operator="lessThanOrEqual">
      <formula>0</formula>
    </cfRule>
  </conditionalFormatting>
  <conditionalFormatting sqref="B245:B248">
    <cfRule type="cellIs" dxfId="404" priority="35" stopIfTrue="1" operator="lessThanOrEqual">
      <formula>0</formula>
    </cfRule>
  </conditionalFormatting>
  <conditionalFormatting sqref="B249:B253">
    <cfRule type="cellIs" dxfId="403" priority="34" stopIfTrue="1" operator="lessThanOrEqual">
      <formula>0</formula>
    </cfRule>
  </conditionalFormatting>
  <conditionalFormatting sqref="E236">
    <cfRule type="cellIs" dxfId="402" priority="33" stopIfTrue="1" operator="lessThanOrEqual">
      <formula>0</formula>
    </cfRule>
  </conditionalFormatting>
  <conditionalFormatting sqref="A205">
    <cfRule type="cellIs" dxfId="401" priority="32" stopIfTrue="1" operator="lessThanOrEqual">
      <formula>0</formula>
    </cfRule>
  </conditionalFormatting>
  <conditionalFormatting sqref="D205:D206 F205:J205 F206:G206 I206:J206">
    <cfRule type="cellIs" dxfId="400" priority="31" stopIfTrue="1" operator="lessThanOrEqual">
      <formula>0</formula>
    </cfRule>
  </conditionalFormatting>
  <conditionalFormatting sqref="E205">
    <cfRule type="cellIs" dxfId="399" priority="30" stopIfTrue="1" operator="lessThanOrEqual">
      <formula>0</formula>
    </cfRule>
  </conditionalFormatting>
  <conditionalFormatting sqref="C205">
    <cfRule type="cellIs" dxfId="398" priority="29" stopIfTrue="1" operator="lessThanOrEqual">
      <formula>0</formula>
    </cfRule>
  </conditionalFormatting>
  <conditionalFormatting sqref="B205">
    <cfRule type="cellIs" dxfId="397" priority="28" stopIfTrue="1" operator="lessThanOrEqual">
      <formula>0</formula>
    </cfRule>
  </conditionalFormatting>
  <conditionalFormatting sqref="E208">
    <cfRule type="cellIs" dxfId="396" priority="27" stopIfTrue="1" operator="lessThanOrEqual">
      <formula>0</formula>
    </cfRule>
  </conditionalFormatting>
  <conditionalFormatting sqref="A217">
    <cfRule type="cellIs" dxfId="395" priority="26" stopIfTrue="1" operator="lessThanOrEqual">
      <formula>0</formula>
    </cfRule>
  </conditionalFormatting>
  <conditionalFormatting sqref="D217:D218 F217:J217 F218:G218 I218:J218">
    <cfRule type="cellIs" dxfId="394" priority="25" stopIfTrue="1" operator="lessThanOrEqual">
      <formula>0</formula>
    </cfRule>
  </conditionalFormatting>
  <conditionalFormatting sqref="E217">
    <cfRule type="cellIs" dxfId="393" priority="24" stopIfTrue="1" operator="lessThanOrEqual">
      <formula>0</formula>
    </cfRule>
  </conditionalFormatting>
  <conditionalFormatting sqref="C217">
    <cfRule type="cellIs" dxfId="392" priority="23" stopIfTrue="1" operator="lessThanOrEqual">
      <formula>0</formula>
    </cfRule>
  </conditionalFormatting>
  <conditionalFormatting sqref="B217">
    <cfRule type="cellIs" dxfId="391" priority="22" stopIfTrue="1" operator="lessThanOrEqual">
      <formula>0</formula>
    </cfRule>
  </conditionalFormatting>
  <conditionalFormatting sqref="A219">
    <cfRule type="cellIs" dxfId="390" priority="21" stopIfTrue="1" operator="lessThanOrEqual">
      <formula>0</formula>
    </cfRule>
  </conditionalFormatting>
  <conditionalFormatting sqref="C219">
    <cfRule type="cellIs" dxfId="389" priority="20" stopIfTrue="1" operator="lessThanOrEqual">
      <formula>0</formula>
    </cfRule>
  </conditionalFormatting>
  <conditionalFormatting sqref="B219">
    <cfRule type="cellIs" dxfId="388" priority="19" stopIfTrue="1" operator="lessThanOrEqual">
      <formula>0</formula>
    </cfRule>
  </conditionalFormatting>
  <conditionalFormatting sqref="D219:D220 F219:J219 F220:G220 I220:J220">
    <cfRule type="cellIs" dxfId="387" priority="18" stopIfTrue="1" operator="lessThanOrEqual">
      <formula>0</formula>
    </cfRule>
  </conditionalFormatting>
  <conditionalFormatting sqref="E219">
    <cfRule type="cellIs" dxfId="386" priority="17" stopIfTrue="1" operator="lessThanOrEqual">
      <formula>0</formula>
    </cfRule>
  </conditionalFormatting>
  <conditionalFormatting sqref="D215 F215:G215 I215:J215">
    <cfRule type="cellIs" dxfId="385" priority="16" stopIfTrue="1" operator="lessThanOrEqual">
      <formula>0</formula>
    </cfRule>
  </conditionalFormatting>
  <conditionalFormatting sqref="B215">
    <cfRule type="cellIs" dxfId="384" priority="15" stopIfTrue="1" operator="lessThanOrEqual">
      <formula>0</formula>
    </cfRule>
  </conditionalFormatting>
  <conditionalFormatting sqref="A225">
    <cfRule type="cellIs" dxfId="383" priority="14" stopIfTrue="1" operator="lessThanOrEqual">
      <formula>0</formula>
    </cfRule>
  </conditionalFormatting>
  <conditionalFormatting sqref="B225">
    <cfRule type="cellIs" dxfId="382" priority="13" stopIfTrue="1" operator="lessThanOrEqual">
      <formula>0</formula>
    </cfRule>
  </conditionalFormatting>
  <conditionalFormatting sqref="C225:D225 F225:J225">
    <cfRule type="cellIs" dxfId="381" priority="12" stopIfTrue="1" operator="lessThanOrEqual">
      <formula>0</formula>
    </cfRule>
  </conditionalFormatting>
  <conditionalFormatting sqref="E225">
    <cfRule type="cellIs" dxfId="380" priority="11" stopIfTrue="1" operator="lessThanOrEqual">
      <formula>0</formula>
    </cfRule>
  </conditionalFormatting>
  <conditionalFormatting sqref="E230">
    <cfRule type="cellIs" dxfId="379" priority="10" stopIfTrue="1" operator="lessThanOrEqual">
      <formula>0</formula>
    </cfRule>
  </conditionalFormatting>
  <conditionalFormatting sqref="E239">
    <cfRule type="cellIs" dxfId="378" priority="9" stopIfTrue="1" operator="lessThanOrEqual">
      <formula>0</formula>
    </cfRule>
  </conditionalFormatting>
  <conditionalFormatting sqref="I239">
    <cfRule type="cellIs" dxfId="377" priority="8" stopIfTrue="1" operator="lessThanOrEqual">
      <formula>0</formula>
    </cfRule>
  </conditionalFormatting>
  <conditionalFormatting sqref="D244 C243:D243 F243:H243 F244:G244 A243 J243:J244">
    <cfRule type="cellIs" dxfId="376" priority="7" stopIfTrue="1" operator="lessThanOrEqual">
      <formula>0</formula>
    </cfRule>
  </conditionalFormatting>
  <conditionalFormatting sqref="B243">
    <cfRule type="cellIs" dxfId="375" priority="6" stopIfTrue="1" operator="lessThanOrEqual">
      <formula>0</formula>
    </cfRule>
  </conditionalFormatting>
  <conditionalFormatting sqref="E243">
    <cfRule type="cellIs" dxfId="374" priority="5" stopIfTrue="1" operator="lessThanOrEqual">
      <formula>0</formula>
    </cfRule>
  </conditionalFormatting>
  <conditionalFormatting sqref="I243:I244">
    <cfRule type="cellIs" dxfId="373" priority="4" stopIfTrue="1" operator="lessThanOrEqual">
      <formula>0</formula>
    </cfRule>
  </conditionalFormatting>
  <conditionalFormatting sqref="A254:D254 D255:D256 F255:G256 F254:J254 I255:J256">
    <cfRule type="cellIs" dxfId="372" priority="3" stopIfTrue="1" operator="lessThanOrEqual">
      <formula>0</formula>
    </cfRule>
  </conditionalFormatting>
  <hyperlinks>
    <hyperlink ref="J19" r:id="rId1"/>
    <hyperlink ref="J17" r:id="rId2"/>
    <hyperlink ref="J16" r:id="rId3"/>
    <hyperlink ref="J31" r:id="rId4"/>
    <hyperlink ref="J34" r:id="rId5"/>
    <hyperlink ref="J35" r:id="rId6"/>
    <hyperlink ref="J36" r:id="rId7"/>
    <hyperlink ref="J37" r:id="rId8"/>
    <hyperlink ref="J38" r:id="rId9"/>
    <hyperlink ref="J39" r:id="rId10"/>
    <hyperlink ref="J40" r:id="rId11"/>
    <hyperlink ref="J43" r:id="rId12"/>
    <hyperlink ref="J44" r:id="rId13"/>
    <hyperlink ref="J45" r:id="rId14"/>
    <hyperlink ref="J46" r:id="rId15"/>
    <hyperlink ref="J47" r:id="rId16"/>
    <hyperlink ref="J48" r:id="rId17"/>
    <hyperlink ref="J51" r:id="rId18"/>
    <hyperlink ref="J52" r:id="rId19"/>
    <hyperlink ref="J53" r:id="rId20"/>
    <hyperlink ref="J59" r:id="rId21"/>
    <hyperlink ref="J60" r:id="rId22"/>
    <hyperlink ref="J55" r:id="rId23"/>
    <hyperlink ref="J56" r:id="rId24"/>
    <hyperlink ref="J57" r:id="rId25"/>
    <hyperlink ref="J58" r:id="rId26"/>
    <hyperlink ref="J54" r:id="rId27"/>
    <hyperlink ref="J62" r:id="rId28"/>
    <hyperlink ref="J61" r:id="rId29"/>
    <hyperlink ref="J49" r:id="rId30"/>
    <hyperlink ref="J50" r:id="rId31"/>
    <hyperlink ref="J63" r:id="rId32"/>
    <hyperlink ref="J64" r:id="rId33" display="Contratode Servicio N° 12/2018"/>
    <hyperlink ref="J169" r:id="rId34"/>
    <hyperlink ref="J168" r:id="rId35"/>
    <hyperlink ref="J166" r:id="rId36"/>
    <hyperlink ref="J163" r:id="rId37"/>
    <hyperlink ref="J161" r:id="rId38"/>
    <hyperlink ref="J157" r:id="rId39"/>
    <hyperlink ref="J156" r:id="rId40"/>
    <hyperlink ref="J155" r:id="rId41"/>
    <hyperlink ref="J154" r:id="rId42"/>
    <hyperlink ref="J149" r:id="rId43"/>
    <hyperlink ref="J148" r:id="rId44"/>
    <hyperlink ref="J144" r:id="rId45"/>
    <hyperlink ref="J142" r:id="rId46"/>
    <hyperlink ref="J140" r:id="rId47"/>
    <hyperlink ref="J139" r:id="rId48"/>
    <hyperlink ref="J138" r:id="rId49"/>
    <hyperlink ref="J137" r:id="rId50"/>
    <hyperlink ref="J136" r:id="rId51"/>
    <hyperlink ref="J135" r:id="rId52"/>
    <hyperlink ref="J134" r:id="rId53"/>
    <hyperlink ref="J133" r:id="rId54"/>
    <hyperlink ref="J132" r:id="rId55"/>
    <hyperlink ref="J126" r:id="rId56"/>
    <hyperlink ref="J127" r:id="rId57"/>
    <hyperlink ref="J128" r:id="rId58"/>
    <hyperlink ref="J125" r:id="rId59"/>
    <hyperlink ref="J123" r:id="rId60"/>
    <hyperlink ref="J121" r:id="rId61"/>
    <hyperlink ref="J120" r:id="rId62"/>
    <hyperlink ref="J119" r:id="rId63"/>
    <hyperlink ref="J116" r:id="rId64"/>
    <hyperlink ref="J115" r:id="rId65"/>
    <hyperlink ref="J114" r:id="rId66"/>
    <hyperlink ref="J113" r:id="rId67"/>
    <hyperlink ref="J111" r:id="rId68"/>
    <hyperlink ref="J109" r:id="rId69"/>
    <hyperlink ref="J108" r:id="rId70"/>
    <hyperlink ref="J107" r:id="rId71"/>
    <hyperlink ref="J106" r:id="rId72"/>
    <hyperlink ref="J105" r:id="rId73"/>
    <hyperlink ref="J104" r:id="rId74"/>
    <hyperlink ref="J103" r:id="rId75"/>
    <hyperlink ref="J102" r:id="rId76"/>
    <hyperlink ref="J101" r:id="rId77"/>
    <hyperlink ref="J100" r:id="rId78"/>
    <hyperlink ref="J99" r:id="rId79"/>
    <hyperlink ref="J97" r:id="rId80"/>
    <hyperlink ref="J96" r:id="rId81"/>
    <hyperlink ref="J93" r:id="rId82"/>
    <hyperlink ref="J92" r:id="rId83" display="886/2018"/>
    <hyperlink ref="J90" r:id="rId84"/>
    <hyperlink ref="J89" r:id="rId85"/>
    <hyperlink ref="J88" r:id="rId86"/>
    <hyperlink ref="J87" r:id="rId87"/>
    <hyperlink ref="J86" r:id="rId88"/>
    <hyperlink ref="J85" r:id="rId89"/>
    <hyperlink ref="J84" r:id="rId90"/>
    <hyperlink ref="J83" r:id="rId91"/>
    <hyperlink ref="J82" r:id="rId92"/>
    <hyperlink ref="J81" r:id="rId93"/>
    <hyperlink ref="J80" r:id="rId94"/>
    <hyperlink ref="J79" r:id="rId95"/>
    <hyperlink ref="J78" r:id="rId96"/>
    <hyperlink ref="J77" r:id="rId97"/>
    <hyperlink ref="J76" r:id="rId98"/>
    <hyperlink ref="J73" r:id="rId99"/>
    <hyperlink ref="J70" r:id="rId100"/>
    <hyperlink ref="J69" r:id="rId101"/>
    <hyperlink ref="J66" r:id="rId102"/>
    <hyperlink ref="J65" r:id="rId103"/>
    <hyperlink ref="J131" r:id="rId104"/>
    <hyperlink ref="J130" r:id="rId105"/>
    <hyperlink ref="J129" r:id="rId106"/>
    <hyperlink ref="J124" r:id="rId107"/>
    <hyperlink ref="J112" r:id="rId108"/>
    <hyperlink ref="J110" r:id="rId109"/>
    <hyperlink ref="J98" r:id="rId110"/>
    <hyperlink ref="J94" r:id="rId111"/>
    <hyperlink ref="J91" r:id="rId112"/>
    <hyperlink ref="J75" r:id="rId113"/>
    <hyperlink ref="J74" r:id="rId114"/>
    <hyperlink ref="J72" r:id="rId115"/>
    <hyperlink ref="J71" r:id="rId116"/>
    <hyperlink ref="J68" r:id="rId117"/>
    <hyperlink ref="J67" r:id="rId118"/>
    <hyperlink ref="J23" r:id="rId119"/>
    <hyperlink ref="J20" r:id="rId120"/>
    <hyperlink ref="J30" r:id="rId121"/>
    <hyperlink ref="J29" r:id="rId122"/>
    <hyperlink ref="J25" r:id="rId123"/>
    <hyperlink ref="J266" r:id="rId124"/>
    <hyperlink ref="J264" r:id="rId125"/>
    <hyperlink ref="J265" r:id="rId126"/>
    <hyperlink ref="J204" r:id="rId127"/>
    <hyperlink ref="J205" r:id="rId128"/>
    <hyperlink ref="J206" r:id="rId129"/>
    <hyperlink ref="J207" r:id="rId130"/>
    <hyperlink ref="J208" r:id="rId131"/>
    <hyperlink ref="J209" r:id="rId132"/>
    <hyperlink ref="J210" r:id="rId133"/>
    <hyperlink ref="J211" r:id="rId134"/>
    <hyperlink ref="J212" r:id="rId135"/>
    <hyperlink ref="J213" r:id="rId136"/>
    <hyperlink ref="J214" r:id="rId137"/>
    <hyperlink ref="J215" r:id="rId138"/>
    <hyperlink ref="J216" r:id="rId139"/>
    <hyperlink ref="J217" r:id="rId140"/>
    <hyperlink ref="J218" r:id="rId141"/>
    <hyperlink ref="J219" r:id="rId142"/>
    <hyperlink ref="J220" r:id="rId143"/>
    <hyperlink ref="J221" r:id="rId144"/>
    <hyperlink ref="J222" r:id="rId145"/>
    <hyperlink ref="J224" r:id="rId146"/>
    <hyperlink ref="J225" r:id="rId147"/>
    <hyperlink ref="J226" r:id="rId148"/>
    <hyperlink ref="J227" r:id="rId149"/>
    <hyperlink ref="J228" r:id="rId150"/>
    <hyperlink ref="J229" r:id="rId151"/>
    <hyperlink ref="J230" r:id="rId152"/>
    <hyperlink ref="J231" r:id="rId153"/>
    <hyperlink ref="J232" r:id="rId154"/>
    <hyperlink ref="J233" r:id="rId155"/>
    <hyperlink ref="J234" r:id="rId156"/>
    <hyperlink ref="J235" r:id="rId157"/>
    <hyperlink ref="J236" r:id="rId158"/>
    <hyperlink ref="J237" r:id="rId159"/>
    <hyperlink ref="J238" r:id="rId160"/>
    <hyperlink ref="J239" r:id="rId161"/>
    <hyperlink ref="J240" r:id="rId162"/>
    <hyperlink ref="J241" r:id="rId163"/>
    <hyperlink ref="J242" r:id="rId164"/>
    <hyperlink ref="J243" r:id="rId165"/>
    <hyperlink ref="J244" r:id="rId166"/>
    <hyperlink ref="J245" r:id="rId167"/>
    <hyperlink ref="J246" r:id="rId168"/>
    <hyperlink ref="J249" r:id="rId169"/>
    <hyperlink ref="J250" r:id="rId170"/>
    <hyperlink ref="J251" r:id="rId171"/>
    <hyperlink ref="J252" r:id="rId172"/>
    <hyperlink ref="J253" r:id="rId173"/>
    <hyperlink ref="J259" r:id="rId174"/>
  </hyperlinks>
  <printOptions horizontalCentered="1"/>
  <pageMargins left="0" right="0" top="0.35433070866141736" bottom="0" header="0" footer="0"/>
  <pageSetup scale="45" orientation="landscape" r:id="rId175"/>
  <headerFooter alignWithMargins="0"/>
  <rowBreaks count="4" manualBreakCount="4">
    <brk id="72" max="18" man="1"/>
    <brk id="104" max="18" man="1"/>
    <brk id="138" max="18" man="1"/>
    <brk id="169" max="18" man="1"/>
  </rowBreaks>
  <colBreaks count="1" manualBreakCount="1">
    <brk id="20" max="1048575" man="1"/>
  </colBreaks>
  <drawing r:id="rId17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412"/>
  <sheetViews>
    <sheetView topLeftCell="D13" zoomScale="73" zoomScaleNormal="73" zoomScaleSheetLayoutView="21" workbookViewId="0">
      <pane ySplit="2" topLeftCell="A60" activePane="bottomLeft" state="frozen"/>
      <selection activeCell="A13" sqref="A13"/>
      <selection pane="bottomLeft" activeCell="P65" sqref="P65"/>
    </sheetView>
  </sheetViews>
  <sheetFormatPr baseColWidth="10" defaultColWidth="11.7109375" defaultRowHeight="12" x14ac:dyDescent="0.2"/>
  <cols>
    <col min="1" max="1" width="5" style="544" customWidth="1"/>
    <col min="2" max="2" width="11.28515625" style="537" customWidth="1"/>
    <col min="3" max="3" width="34.7109375" style="550" customWidth="1"/>
    <col min="4" max="4" width="38.5703125" style="598" customWidth="1"/>
    <col min="5" max="5" width="33.28515625" style="550" customWidth="1"/>
    <col min="6" max="6" width="16.85546875" style="552" customWidth="1"/>
    <col min="7" max="7" width="16" style="553" customWidth="1"/>
    <col min="8" max="8" width="18.7109375" style="551" customWidth="1"/>
    <col min="9" max="9" width="27" style="551" customWidth="1"/>
    <col min="10" max="10" width="18" style="546" customWidth="1"/>
    <col min="11" max="12" width="8" style="521" customWidth="1"/>
    <col min="13" max="14" width="6.7109375" style="521" bestFit="1" customWidth="1"/>
    <col min="15" max="18" width="6.7109375" style="546" bestFit="1" customWidth="1"/>
    <col min="19" max="19" width="32.28515625" style="547" customWidth="1"/>
    <col min="20" max="30" width="11.7109375" style="521" customWidth="1"/>
    <col min="31" max="237" width="11.7109375" style="521"/>
    <col min="238" max="238" width="5" style="521" customWidth="1"/>
    <col min="239" max="239" width="11.28515625" style="521" customWidth="1"/>
    <col min="240" max="240" width="32.5703125" style="521" customWidth="1"/>
    <col min="241" max="241" width="38.5703125" style="521" customWidth="1"/>
    <col min="242" max="242" width="0" style="521" hidden="1" customWidth="1"/>
    <col min="243" max="243" width="16.85546875" style="521" customWidth="1"/>
    <col min="244" max="244" width="16" style="521" customWidth="1"/>
    <col min="245" max="245" width="18.7109375" style="521" customWidth="1"/>
    <col min="246" max="246" width="0" style="521" hidden="1" customWidth="1"/>
    <col min="247" max="247" width="18" style="521" customWidth="1"/>
    <col min="248" max="248" width="0" style="521" hidden="1" customWidth="1"/>
    <col min="249" max="249" width="18.85546875" style="521" customWidth="1"/>
    <col min="250" max="250" width="0" style="521" hidden="1" customWidth="1"/>
    <col min="251" max="251" width="14.140625" style="521" customWidth="1"/>
    <col min="252" max="252" width="16.7109375" style="521" customWidth="1"/>
    <col min="253" max="265" width="0" style="521" hidden="1" customWidth="1"/>
    <col min="266" max="266" width="20.5703125" style="521" customWidth="1"/>
    <col min="267" max="268" width="8" style="521" customWidth="1"/>
    <col min="269" max="274" width="6.7109375" style="521" bestFit="1" customWidth="1"/>
    <col min="275" max="275" width="21.5703125" style="521" customWidth="1"/>
    <col min="276" max="286" width="11.7109375" style="521" customWidth="1"/>
    <col min="287" max="493" width="11.7109375" style="521"/>
    <col min="494" max="494" width="5" style="521" customWidth="1"/>
    <col min="495" max="495" width="11.28515625" style="521" customWidth="1"/>
    <col min="496" max="496" width="32.5703125" style="521" customWidth="1"/>
    <col min="497" max="497" width="38.5703125" style="521" customWidth="1"/>
    <col min="498" max="498" width="0" style="521" hidden="1" customWidth="1"/>
    <col min="499" max="499" width="16.85546875" style="521" customWidth="1"/>
    <col min="500" max="500" width="16" style="521" customWidth="1"/>
    <col min="501" max="501" width="18.7109375" style="521" customWidth="1"/>
    <col min="502" max="502" width="0" style="521" hidden="1" customWidth="1"/>
    <col min="503" max="503" width="18" style="521" customWidth="1"/>
    <col min="504" max="504" width="0" style="521" hidden="1" customWidth="1"/>
    <col min="505" max="505" width="18.85546875" style="521" customWidth="1"/>
    <col min="506" max="506" width="0" style="521" hidden="1" customWidth="1"/>
    <col min="507" max="507" width="14.140625" style="521" customWidth="1"/>
    <col min="508" max="508" width="16.7109375" style="521" customWidth="1"/>
    <col min="509" max="521" width="0" style="521" hidden="1" customWidth="1"/>
    <col min="522" max="522" width="20.5703125" style="521" customWidth="1"/>
    <col min="523" max="524" width="8" style="521" customWidth="1"/>
    <col min="525" max="530" width="6.7109375" style="521" bestFit="1" customWidth="1"/>
    <col min="531" max="531" width="21.5703125" style="521" customWidth="1"/>
    <col min="532" max="542" width="11.7109375" style="521" customWidth="1"/>
    <col min="543" max="749" width="11.7109375" style="521"/>
    <col min="750" max="750" width="5" style="521" customWidth="1"/>
    <col min="751" max="751" width="11.28515625" style="521" customWidth="1"/>
    <col min="752" max="752" width="32.5703125" style="521" customWidth="1"/>
    <col min="753" max="753" width="38.5703125" style="521" customWidth="1"/>
    <col min="754" max="754" width="0" style="521" hidden="1" customWidth="1"/>
    <col min="755" max="755" width="16.85546875" style="521" customWidth="1"/>
    <col min="756" max="756" width="16" style="521" customWidth="1"/>
    <col min="757" max="757" width="18.7109375" style="521" customWidth="1"/>
    <col min="758" max="758" width="0" style="521" hidden="1" customWidth="1"/>
    <col min="759" max="759" width="18" style="521" customWidth="1"/>
    <col min="760" max="760" width="0" style="521" hidden="1" customWidth="1"/>
    <col min="761" max="761" width="18.85546875" style="521" customWidth="1"/>
    <col min="762" max="762" width="0" style="521" hidden="1" customWidth="1"/>
    <col min="763" max="763" width="14.140625" style="521" customWidth="1"/>
    <col min="764" max="764" width="16.7109375" style="521" customWidth="1"/>
    <col min="765" max="777" width="0" style="521" hidden="1" customWidth="1"/>
    <col min="778" max="778" width="20.5703125" style="521" customWidth="1"/>
    <col min="779" max="780" width="8" style="521" customWidth="1"/>
    <col min="781" max="786" width="6.7109375" style="521" bestFit="1" customWidth="1"/>
    <col min="787" max="787" width="21.5703125" style="521" customWidth="1"/>
    <col min="788" max="798" width="11.7109375" style="521" customWidth="1"/>
    <col min="799" max="1005" width="11.7109375" style="521"/>
    <col min="1006" max="1006" width="5" style="521" customWidth="1"/>
    <col min="1007" max="1007" width="11.28515625" style="521" customWidth="1"/>
    <col min="1008" max="1008" width="32.5703125" style="521" customWidth="1"/>
    <col min="1009" max="1009" width="38.5703125" style="521" customWidth="1"/>
    <col min="1010" max="1010" width="0" style="521" hidden="1" customWidth="1"/>
    <col min="1011" max="1011" width="16.85546875" style="521" customWidth="1"/>
    <col min="1012" max="1012" width="16" style="521" customWidth="1"/>
    <col min="1013" max="1013" width="18.7109375" style="521" customWidth="1"/>
    <col min="1014" max="1014" width="0" style="521" hidden="1" customWidth="1"/>
    <col min="1015" max="1015" width="18" style="521" customWidth="1"/>
    <col min="1016" max="1016" width="0" style="521" hidden="1" customWidth="1"/>
    <col min="1017" max="1017" width="18.85546875" style="521" customWidth="1"/>
    <col min="1018" max="1018" width="0" style="521" hidden="1" customWidth="1"/>
    <col min="1019" max="1019" width="14.140625" style="521" customWidth="1"/>
    <col min="1020" max="1020" width="16.7109375" style="521" customWidth="1"/>
    <col min="1021" max="1033" width="0" style="521" hidden="1" customWidth="1"/>
    <col min="1034" max="1034" width="20.5703125" style="521" customWidth="1"/>
    <col min="1035" max="1036" width="8" style="521" customWidth="1"/>
    <col min="1037" max="1042" width="6.7109375" style="521" bestFit="1" customWidth="1"/>
    <col min="1043" max="1043" width="21.5703125" style="521" customWidth="1"/>
    <col min="1044" max="1054" width="11.7109375" style="521" customWidth="1"/>
    <col min="1055" max="1261" width="11.7109375" style="521"/>
    <col min="1262" max="1262" width="5" style="521" customWidth="1"/>
    <col min="1263" max="1263" width="11.28515625" style="521" customWidth="1"/>
    <col min="1264" max="1264" width="32.5703125" style="521" customWidth="1"/>
    <col min="1265" max="1265" width="38.5703125" style="521" customWidth="1"/>
    <col min="1266" max="1266" width="0" style="521" hidden="1" customWidth="1"/>
    <col min="1267" max="1267" width="16.85546875" style="521" customWidth="1"/>
    <col min="1268" max="1268" width="16" style="521" customWidth="1"/>
    <col min="1269" max="1269" width="18.7109375" style="521" customWidth="1"/>
    <col min="1270" max="1270" width="0" style="521" hidden="1" customWidth="1"/>
    <col min="1271" max="1271" width="18" style="521" customWidth="1"/>
    <col min="1272" max="1272" width="0" style="521" hidden="1" customWidth="1"/>
    <col min="1273" max="1273" width="18.85546875" style="521" customWidth="1"/>
    <col min="1274" max="1274" width="0" style="521" hidden="1" customWidth="1"/>
    <col min="1275" max="1275" width="14.140625" style="521" customWidth="1"/>
    <col min="1276" max="1276" width="16.7109375" style="521" customWidth="1"/>
    <col min="1277" max="1289" width="0" style="521" hidden="1" customWidth="1"/>
    <col min="1290" max="1290" width="20.5703125" style="521" customWidth="1"/>
    <col min="1291" max="1292" width="8" style="521" customWidth="1"/>
    <col min="1293" max="1298" width="6.7109375" style="521" bestFit="1" customWidth="1"/>
    <col min="1299" max="1299" width="21.5703125" style="521" customWidth="1"/>
    <col min="1300" max="1310" width="11.7109375" style="521" customWidth="1"/>
    <col min="1311" max="1517" width="11.7109375" style="521"/>
    <col min="1518" max="1518" width="5" style="521" customWidth="1"/>
    <col min="1519" max="1519" width="11.28515625" style="521" customWidth="1"/>
    <col min="1520" max="1520" width="32.5703125" style="521" customWidth="1"/>
    <col min="1521" max="1521" width="38.5703125" style="521" customWidth="1"/>
    <col min="1522" max="1522" width="0" style="521" hidden="1" customWidth="1"/>
    <col min="1523" max="1523" width="16.85546875" style="521" customWidth="1"/>
    <col min="1524" max="1524" width="16" style="521" customWidth="1"/>
    <col min="1525" max="1525" width="18.7109375" style="521" customWidth="1"/>
    <col min="1526" max="1526" width="0" style="521" hidden="1" customWidth="1"/>
    <col min="1527" max="1527" width="18" style="521" customWidth="1"/>
    <col min="1528" max="1528" width="0" style="521" hidden="1" customWidth="1"/>
    <col min="1529" max="1529" width="18.85546875" style="521" customWidth="1"/>
    <col min="1530" max="1530" width="0" style="521" hidden="1" customWidth="1"/>
    <col min="1531" max="1531" width="14.140625" style="521" customWidth="1"/>
    <col min="1532" max="1532" width="16.7109375" style="521" customWidth="1"/>
    <col min="1533" max="1545" width="0" style="521" hidden="1" customWidth="1"/>
    <col min="1546" max="1546" width="20.5703125" style="521" customWidth="1"/>
    <col min="1547" max="1548" width="8" style="521" customWidth="1"/>
    <col min="1549" max="1554" width="6.7109375" style="521" bestFit="1" customWidth="1"/>
    <col min="1555" max="1555" width="21.5703125" style="521" customWidth="1"/>
    <col min="1556" max="1566" width="11.7109375" style="521" customWidth="1"/>
    <col min="1567" max="1773" width="11.7109375" style="521"/>
    <col min="1774" max="1774" width="5" style="521" customWidth="1"/>
    <col min="1775" max="1775" width="11.28515625" style="521" customWidth="1"/>
    <col min="1776" max="1776" width="32.5703125" style="521" customWidth="1"/>
    <col min="1777" max="1777" width="38.5703125" style="521" customWidth="1"/>
    <col min="1778" max="1778" width="0" style="521" hidden="1" customWidth="1"/>
    <col min="1779" max="1779" width="16.85546875" style="521" customWidth="1"/>
    <col min="1780" max="1780" width="16" style="521" customWidth="1"/>
    <col min="1781" max="1781" width="18.7109375" style="521" customWidth="1"/>
    <col min="1782" max="1782" width="0" style="521" hidden="1" customWidth="1"/>
    <col min="1783" max="1783" width="18" style="521" customWidth="1"/>
    <col min="1784" max="1784" width="0" style="521" hidden="1" customWidth="1"/>
    <col min="1785" max="1785" width="18.85546875" style="521" customWidth="1"/>
    <col min="1786" max="1786" width="0" style="521" hidden="1" customWidth="1"/>
    <col min="1787" max="1787" width="14.140625" style="521" customWidth="1"/>
    <col min="1788" max="1788" width="16.7109375" style="521" customWidth="1"/>
    <col min="1789" max="1801" width="0" style="521" hidden="1" customWidth="1"/>
    <col min="1802" max="1802" width="20.5703125" style="521" customWidth="1"/>
    <col min="1803" max="1804" width="8" style="521" customWidth="1"/>
    <col min="1805" max="1810" width="6.7109375" style="521" bestFit="1" customWidth="1"/>
    <col min="1811" max="1811" width="21.5703125" style="521" customWidth="1"/>
    <col min="1812" max="1822" width="11.7109375" style="521" customWidth="1"/>
    <col min="1823" max="2029" width="11.7109375" style="521"/>
    <col min="2030" max="2030" width="5" style="521" customWidth="1"/>
    <col min="2031" max="2031" width="11.28515625" style="521" customWidth="1"/>
    <col min="2032" max="2032" width="32.5703125" style="521" customWidth="1"/>
    <col min="2033" max="2033" width="38.5703125" style="521" customWidth="1"/>
    <col min="2034" max="2034" width="0" style="521" hidden="1" customWidth="1"/>
    <col min="2035" max="2035" width="16.85546875" style="521" customWidth="1"/>
    <col min="2036" max="2036" width="16" style="521" customWidth="1"/>
    <col min="2037" max="2037" width="18.7109375" style="521" customWidth="1"/>
    <col min="2038" max="2038" width="0" style="521" hidden="1" customWidth="1"/>
    <col min="2039" max="2039" width="18" style="521" customWidth="1"/>
    <col min="2040" max="2040" width="0" style="521" hidden="1" customWidth="1"/>
    <col min="2041" max="2041" width="18.85546875" style="521" customWidth="1"/>
    <col min="2042" max="2042" width="0" style="521" hidden="1" customWidth="1"/>
    <col min="2043" max="2043" width="14.140625" style="521" customWidth="1"/>
    <col min="2044" max="2044" width="16.7109375" style="521" customWidth="1"/>
    <col min="2045" max="2057" width="0" style="521" hidden="1" customWidth="1"/>
    <col min="2058" max="2058" width="20.5703125" style="521" customWidth="1"/>
    <col min="2059" max="2060" width="8" style="521" customWidth="1"/>
    <col min="2061" max="2066" width="6.7109375" style="521" bestFit="1" customWidth="1"/>
    <col min="2067" max="2067" width="21.5703125" style="521" customWidth="1"/>
    <col min="2068" max="2078" width="11.7109375" style="521" customWidth="1"/>
    <col min="2079" max="2285" width="11.7109375" style="521"/>
    <col min="2286" max="2286" width="5" style="521" customWidth="1"/>
    <col min="2287" max="2287" width="11.28515625" style="521" customWidth="1"/>
    <col min="2288" max="2288" width="32.5703125" style="521" customWidth="1"/>
    <col min="2289" max="2289" width="38.5703125" style="521" customWidth="1"/>
    <col min="2290" max="2290" width="0" style="521" hidden="1" customWidth="1"/>
    <col min="2291" max="2291" width="16.85546875" style="521" customWidth="1"/>
    <col min="2292" max="2292" width="16" style="521" customWidth="1"/>
    <col min="2293" max="2293" width="18.7109375" style="521" customWidth="1"/>
    <col min="2294" max="2294" width="0" style="521" hidden="1" customWidth="1"/>
    <col min="2295" max="2295" width="18" style="521" customWidth="1"/>
    <col min="2296" max="2296" width="0" style="521" hidden="1" customWidth="1"/>
    <col min="2297" max="2297" width="18.85546875" style="521" customWidth="1"/>
    <col min="2298" max="2298" width="0" style="521" hidden="1" customWidth="1"/>
    <col min="2299" max="2299" width="14.140625" style="521" customWidth="1"/>
    <col min="2300" max="2300" width="16.7109375" style="521" customWidth="1"/>
    <col min="2301" max="2313" width="0" style="521" hidden="1" customWidth="1"/>
    <col min="2314" max="2314" width="20.5703125" style="521" customWidth="1"/>
    <col min="2315" max="2316" width="8" style="521" customWidth="1"/>
    <col min="2317" max="2322" width="6.7109375" style="521" bestFit="1" customWidth="1"/>
    <col min="2323" max="2323" width="21.5703125" style="521" customWidth="1"/>
    <col min="2324" max="2334" width="11.7109375" style="521" customWidth="1"/>
    <col min="2335" max="2541" width="11.7109375" style="521"/>
    <col min="2542" max="2542" width="5" style="521" customWidth="1"/>
    <col min="2543" max="2543" width="11.28515625" style="521" customWidth="1"/>
    <col min="2544" max="2544" width="32.5703125" style="521" customWidth="1"/>
    <col min="2545" max="2545" width="38.5703125" style="521" customWidth="1"/>
    <col min="2546" max="2546" width="0" style="521" hidden="1" customWidth="1"/>
    <col min="2547" max="2547" width="16.85546875" style="521" customWidth="1"/>
    <col min="2548" max="2548" width="16" style="521" customWidth="1"/>
    <col min="2549" max="2549" width="18.7109375" style="521" customWidth="1"/>
    <col min="2550" max="2550" width="0" style="521" hidden="1" customWidth="1"/>
    <col min="2551" max="2551" width="18" style="521" customWidth="1"/>
    <col min="2552" max="2552" width="0" style="521" hidden="1" customWidth="1"/>
    <col min="2553" max="2553" width="18.85546875" style="521" customWidth="1"/>
    <col min="2554" max="2554" width="0" style="521" hidden="1" customWidth="1"/>
    <col min="2555" max="2555" width="14.140625" style="521" customWidth="1"/>
    <col min="2556" max="2556" width="16.7109375" style="521" customWidth="1"/>
    <col min="2557" max="2569" width="0" style="521" hidden="1" customWidth="1"/>
    <col min="2570" max="2570" width="20.5703125" style="521" customWidth="1"/>
    <col min="2571" max="2572" width="8" style="521" customWidth="1"/>
    <col min="2573" max="2578" width="6.7109375" style="521" bestFit="1" customWidth="1"/>
    <col min="2579" max="2579" width="21.5703125" style="521" customWidth="1"/>
    <col min="2580" max="2590" width="11.7109375" style="521" customWidth="1"/>
    <col min="2591" max="2797" width="11.7109375" style="521"/>
    <col min="2798" max="2798" width="5" style="521" customWidth="1"/>
    <col min="2799" max="2799" width="11.28515625" style="521" customWidth="1"/>
    <col min="2800" max="2800" width="32.5703125" style="521" customWidth="1"/>
    <col min="2801" max="2801" width="38.5703125" style="521" customWidth="1"/>
    <col min="2802" max="2802" width="0" style="521" hidden="1" customWidth="1"/>
    <col min="2803" max="2803" width="16.85546875" style="521" customWidth="1"/>
    <col min="2804" max="2804" width="16" style="521" customWidth="1"/>
    <col min="2805" max="2805" width="18.7109375" style="521" customWidth="1"/>
    <col min="2806" max="2806" width="0" style="521" hidden="1" customWidth="1"/>
    <col min="2807" max="2807" width="18" style="521" customWidth="1"/>
    <col min="2808" max="2808" width="0" style="521" hidden="1" customWidth="1"/>
    <col min="2809" max="2809" width="18.85546875" style="521" customWidth="1"/>
    <col min="2810" max="2810" width="0" style="521" hidden="1" customWidth="1"/>
    <col min="2811" max="2811" width="14.140625" style="521" customWidth="1"/>
    <col min="2812" max="2812" width="16.7109375" style="521" customWidth="1"/>
    <col min="2813" max="2825" width="0" style="521" hidden="1" customWidth="1"/>
    <col min="2826" max="2826" width="20.5703125" style="521" customWidth="1"/>
    <col min="2827" max="2828" width="8" style="521" customWidth="1"/>
    <col min="2829" max="2834" width="6.7109375" style="521" bestFit="1" customWidth="1"/>
    <col min="2835" max="2835" width="21.5703125" style="521" customWidth="1"/>
    <col min="2836" max="2846" width="11.7109375" style="521" customWidth="1"/>
    <col min="2847" max="3053" width="11.7109375" style="521"/>
    <col min="3054" max="3054" width="5" style="521" customWidth="1"/>
    <col min="3055" max="3055" width="11.28515625" style="521" customWidth="1"/>
    <col min="3056" max="3056" width="32.5703125" style="521" customWidth="1"/>
    <col min="3057" max="3057" width="38.5703125" style="521" customWidth="1"/>
    <col min="3058" max="3058" width="0" style="521" hidden="1" customWidth="1"/>
    <col min="3059" max="3059" width="16.85546875" style="521" customWidth="1"/>
    <col min="3060" max="3060" width="16" style="521" customWidth="1"/>
    <col min="3061" max="3061" width="18.7109375" style="521" customWidth="1"/>
    <col min="3062" max="3062" width="0" style="521" hidden="1" customWidth="1"/>
    <col min="3063" max="3063" width="18" style="521" customWidth="1"/>
    <col min="3064" max="3064" width="0" style="521" hidden="1" customWidth="1"/>
    <col min="3065" max="3065" width="18.85546875" style="521" customWidth="1"/>
    <col min="3066" max="3066" width="0" style="521" hidden="1" customWidth="1"/>
    <col min="3067" max="3067" width="14.140625" style="521" customWidth="1"/>
    <col min="3068" max="3068" width="16.7109375" style="521" customWidth="1"/>
    <col min="3069" max="3081" width="0" style="521" hidden="1" customWidth="1"/>
    <col min="3082" max="3082" width="20.5703125" style="521" customWidth="1"/>
    <col min="3083" max="3084" width="8" style="521" customWidth="1"/>
    <col min="3085" max="3090" width="6.7109375" style="521" bestFit="1" customWidth="1"/>
    <col min="3091" max="3091" width="21.5703125" style="521" customWidth="1"/>
    <col min="3092" max="3102" width="11.7109375" style="521" customWidth="1"/>
    <col min="3103" max="3309" width="11.7109375" style="521"/>
    <col min="3310" max="3310" width="5" style="521" customWidth="1"/>
    <col min="3311" max="3311" width="11.28515625" style="521" customWidth="1"/>
    <col min="3312" max="3312" width="32.5703125" style="521" customWidth="1"/>
    <col min="3313" max="3313" width="38.5703125" style="521" customWidth="1"/>
    <col min="3314" max="3314" width="0" style="521" hidden="1" customWidth="1"/>
    <col min="3315" max="3315" width="16.85546875" style="521" customWidth="1"/>
    <col min="3316" max="3316" width="16" style="521" customWidth="1"/>
    <col min="3317" max="3317" width="18.7109375" style="521" customWidth="1"/>
    <col min="3318" max="3318" width="0" style="521" hidden="1" customWidth="1"/>
    <col min="3319" max="3319" width="18" style="521" customWidth="1"/>
    <col min="3320" max="3320" width="0" style="521" hidden="1" customWidth="1"/>
    <col min="3321" max="3321" width="18.85546875" style="521" customWidth="1"/>
    <col min="3322" max="3322" width="0" style="521" hidden="1" customWidth="1"/>
    <col min="3323" max="3323" width="14.140625" style="521" customWidth="1"/>
    <col min="3324" max="3324" width="16.7109375" style="521" customWidth="1"/>
    <col min="3325" max="3337" width="0" style="521" hidden="1" customWidth="1"/>
    <col min="3338" max="3338" width="20.5703125" style="521" customWidth="1"/>
    <col min="3339" max="3340" width="8" style="521" customWidth="1"/>
    <col min="3341" max="3346" width="6.7109375" style="521" bestFit="1" customWidth="1"/>
    <col min="3347" max="3347" width="21.5703125" style="521" customWidth="1"/>
    <col min="3348" max="3358" width="11.7109375" style="521" customWidth="1"/>
    <col min="3359" max="3565" width="11.7109375" style="521"/>
    <col min="3566" max="3566" width="5" style="521" customWidth="1"/>
    <col min="3567" max="3567" width="11.28515625" style="521" customWidth="1"/>
    <col min="3568" max="3568" width="32.5703125" style="521" customWidth="1"/>
    <col min="3569" max="3569" width="38.5703125" style="521" customWidth="1"/>
    <col min="3570" max="3570" width="0" style="521" hidden="1" customWidth="1"/>
    <col min="3571" max="3571" width="16.85546875" style="521" customWidth="1"/>
    <col min="3572" max="3572" width="16" style="521" customWidth="1"/>
    <col min="3573" max="3573" width="18.7109375" style="521" customWidth="1"/>
    <col min="3574" max="3574" width="0" style="521" hidden="1" customWidth="1"/>
    <col min="3575" max="3575" width="18" style="521" customWidth="1"/>
    <col min="3576" max="3576" width="0" style="521" hidden="1" customWidth="1"/>
    <col min="3577" max="3577" width="18.85546875" style="521" customWidth="1"/>
    <col min="3578" max="3578" width="0" style="521" hidden="1" customWidth="1"/>
    <col min="3579" max="3579" width="14.140625" style="521" customWidth="1"/>
    <col min="3580" max="3580" width="16.7109375" style="521" customWidth="1"/>
    <col min="3581" max="3593" width="0" style="521" hidden="1" customWidth="1"/>
    <col min="3594" max="3594" width="20.5703125" style="521" customWidth="1"/>
    <col min="3595" max="3596" width="8" style="521" customWidth="1"/>
    <col min="3597" max="3602" width="6.7109375" style="521" bestFit="1" customWidth="1"/>
    <col min="3603" max="3603" width="21.5703125" style="521" customWidth="1"/>
    <col min="3604" max="3614" width="11.7109375" style="521" customWidth="1"/>
    <col min="3615" max="3821" width="11.7109375" style="521"/>
    <col min="3822" max="3822" width="5" style="521" customWidth="1"/>
    <col min="3823" max="3823" width="11.28515625" style="521" customWidth="1"/>
    <col min="3824" max="3824" width="32.5703125" style="521" customWidth="1"/>
    <col min="3825" max="3825" width="38.5703125" style="521" customWidth="1"/>
    <col min="3826" max="3826" width="0" style="521" hidden="1" customWidth="1"/>
    <col min="3827" max="3827" width="16.85546875" style="521" customWidth="1"/>
    <col min="3828" max="3828" width="16" style="521" customWidth="1"/>
    <col min="3829" max="3829" width="18.7109375" style="521" customWidth="1"/>
    <col min="3830" max="3830" width="0" style="521" hidden="1" customWidth="1"/>
    <col min="3831" max="3831" width="18" style="521" customWidth="1"/>
    <col min="3832" max="3832" width="0" style="521" hidden="1" customWidth="1"/>
    <col min="3833" max="3833" width="18.85546875" style="521" customWidth="1"/>
    <col min="3834" max="3834" width="0" style="521" hidden="1" customWidth="1"/>
    <col min="3835" max="3835" width="14.140625" style="521" customWidth="1"/>
    <col min="3836" max="3836" width="16.7109375" style="521" customWidth="1"/>
    <col min="3837" max="3849" width="0" style="521" hidden="1" customWidth="1"/>
    <col min="3850" max="3850" width="20.5703125" style="521" customWidth="1"/>
    <col min="3851" max="3852" width="8" style="521" customWidth="1"/>
    <col min="3853" max="3858" width="6.7109375" style="521" bestFit="1" customWidth="1"/>
    <col min="3859" max="3859" width="21.5703125" style="521" customWidth="1"/>
    <col min="3860" max="3870" width="11.7109375" style="521" customWidth="1"/>
    <col min="3871" max="4077" width="11.7109375" style="521"/>
    <col min="4078" max="4078" width="5" style="521" customWidth="1"/>
    <col min="4079" max="4079" width="11.28515625" style="521" customWidth="1"/>
    <col min="4080" max="4080" width="32.5703125" style="521" customWidth="1"/>
    <col min="4081" max="4081" width="38.5703125" style="521" customWidth="1"/>
    <col min="4082" max="4082" width="0" style="521" hidden="1" customWidth="1"/>
    <col min="4083" max="4083" width="16.85546875" style="521" customWidth="1"/>
    <col min="4084" max="4084" width="16" style="521" customWidth="1"/>
    <col min="4085" max="4085" width="18.7109375" style="521" customWidth="1"/>
    <col min="4086" max="4086" width="0" style="521" hidden="1" customWidth="1"/>
    <col min="4087" max="4087" width="18" style="521" customWidth="1"/>
    <col min="4088" max="4088" width="0" style="521" hidden="1" customWidth="1"/>
    <col min="4089" max="4089" width="18.85546875" style="521" customWidth="1"/>
    <col min="4090" max="4090" width="0" style="521" hidden="1" customWidth="1"/>
    <col min="4091" max="4091" width="14.140625" style="521" customWidth="1"/>
    <col min="4092" max="4092" width="16.7109375" style="521" customWidth="1"/>
    <col min="4093" max="4105" width="0" style="521" hidden="1" customWidth="1"/>
    <col min="4106" max="4106" width="20.5703125" style="521" customWidth="1"/>
    <col min="4107" max="4108" width="8" style="521" customWidth="1"/>
    <col min="4109" max="4114" width="6.7109375" style="521" bestFit="1" customWidth="1"/>
    <col min="4115" max="4115" width="21.5703125" style="521" customWidth="1"/>
    <col min="4116" max="4126" width="11.7109375" style="521" customWidth="1"/>
    <col min="4127" max="4333" width="11.7109375" style="521"/>
    <col min="4334" max="4334" width="5" style="521" customWidth="1"/>
    <col min="4335" max="4335" width="11.28515625" style="521" customWidth="1"/>
    <col min="4336" max="4336" width="32.5703125" style="521" customWidth="1"/>
    <col min="4337" max="4337" width="38.5703125" style="521" customWidth="1"/>
    <col min="4338" max="4338" width="0" style="521" hidden="1" customWidth="1"/>
    <col min="4339" max="4339" width="16.85546875" style="521" customWidth="1"/>
    <col min="4340" max="4340" width="16" style="521" customWidth="1"/>
    <col min="4341" max="4341" width="18.7109375" style="521" customWidth="1"/>
    <col min="4342" max="4342" width="0" style="521" hidden="1" customWidth="1"/>
    <col min="4343" max="4343" width="18" style="521" customWidth="1"/>
    <col min="4344" max="4344" width="0" style="521" hidden="1" customWidth="1"/>
    <col min="4345" max="4345" width="18.85546875" style="521" customWidth="1"/>
    <col min="4346" max="4346" width="0" style="521" hidden="1" customWidth="1"/>
    <col min="4347" max="4347" width="14.140625" style="521" customWidth="1"/>
    <col min="4348" max="4348" width="16.7109375" style="521" customWidth="1"/>
    <col min="4349" max="4361" width="0" style="521" hidden="1" customWidth="1"/>
    <col min="4362" max="4362" width="20.5703125" style="521" customWidth="1"/>
    <col min="4363" max="4364" width="8" style="521" customWidth="1"/>
    <col min="4365" max="4370" width="6.7109375" style="521" bestFit="1" customWidth="1"/>
    <col min="4371" max="4371" width="21.5703125" style="521" customWidth="1"/>
    <col min="4372" max="4382" width="11.7109375" style="521" customWidth="1"/>
    <col min="4383" max="4589" width="11.7109375" style="521"/>
    <col min="4590" max="4590" width="5" style="521" customWidth="1"/>
    <col min="4591" max="4591" width="11.28515625" style="521" customWidth="1"/>
    <col min="4592" max="4592" width="32.5703125" style="521" customWidth="1"/>
    <col min="4593" max="4593" width="38.5703125" style="521" customWidth="1"/>
    <col min="4594" max="4594" width="0" style="521" hidden="1" customWidth="1"/>
    <col min="4595" max="4595" width="16.85546875" style="521" customWidth="1"/>
    <col min="4596" max="4596" width="16" style="521" customWidth="1"/>
    <col min="4597" max="4597" width="18.7109375" style="521" customWidth="1"/>
    <col min="4598" max="4598" width="0" style="521" hidden="1" customWidth="1"/>
    <col min="4599" max="4599" width="18" style="521" customWidth="1"/>
    <col min="4600" max="4600" width="0" style="521" hidden="1" customWidth="1"/>
    <col min="4601" max="4601" width="18.85546875" style="521" customWidth="1"/>
    <col min="4602" max="4602" width="0" style="521" hidden="1" customWidth="1"/>
    <col min="4603" max="4603" width="14.140625" style="521" customWidth="1"/>
    <col min="4604" max="4604" width="16.7109375" style="521" customWidth="1"/>
    <col min="4605" max="4617" width="0" style="521" hidden="1" customWidth="1"/>
    <col min="4618" max="4618" width="20.5703125" style="521" customWidth="1"/>
    <col min="4619" max="4620" width="8" style="521" customWidth="1"/>
    <col min="4621" max="4626" width="6.7109375" style="521" bestFit="1" customWidth="1"/>
    <col min="4627" max="4627" width="21.5703125" style="521" customWidth="1"/>
    <col min="4628" max="4638" width="11.7109375" style="521" customWidth="1"/>
    <col min="4639" max="4845" width="11.7109375" style="521"/>
    <col min="4846" max="4846" width="5" style="521" customWidth="1"/>
    <col min="4847" max="4847" width="11.28515625" style="521" customWidth="1"/>
    <col min="4848" max="4848" width="32.5703125" style="521" customWidth="1"/>
    <col min="4849" max="4849" width="38.5703125" style="521" customWidth="1"/>
    <col min="4850" max="4850" width="0" style="521" hidden="1" customWidth="1"/>
    <col min="4851" max="4851" width="16.85546875" style="521" customWidth="1"/>
    <col min="4852" max="4852" width="16" style="521" customWidth="1"/>
    <col min="4853" max="4853" width="18.7109375" style="521" customWidth="1"/>
    <col min="4854" max="4854" width="0" style="521" hidden="1" customWidth="1"/>
    <col min="4855" max="4855" width="18" style="521" customWidth="1"/>
    <col min="4856" max="4856" width="0" style="521" hidden="1" customWidth="1"/>
    <col min="4857" max="4857" width="18.85546875" style="521" customWidth="1"/>
    <col min="4858" max="4858" width="0" style="521" hidden="1" customWidth="1"/>
    <col min="4859" max="4859" width="14.140625" style="521" customWidth="1"/>
    <col min="4860" max="4860" width="16.7109375" style="521" customWidth="1"/>
    <col min="4861" max="4873" width="0" style="521" hidden="1" customWidth="1"/>
    <col min="4874" max="4874" width="20.5703125" style="521" customWidth="1"/>
    <col min="4875" max="4876" width="8" style="521" customWidth="1"/>
    <col min="4877" max="4882" width="6.7109375" style="521" bestFit="1" customWidth="1"/>
    <col min="4883" max="4883" width="21.5703125" style="521" customWidth="1"/>
    <col min="4884" max="4894" width="11.7109375" style="521" customWidth="1"/>
    <col min="4895" max="5101" width="11.7109375" style="521"/>
    <col min="5102" max="5102" width="5" style="521" customWidth="1"/>
    <col min="5103" max="5103" width="11.28515625" style="521" customWidth="1"/>
    <col min="5104" max="5104" width="32.5703125" style="521" customWidth="1"/>
    <col min="5105" max="5105" width="38.5703125" style="521" customWidth="1"/>
    <col min="5106" max="5106" width="0" style="521" hidden="1" customWidth="1"/>
    <col min="5107" max="5107" width="16.85546875" style="521" customWidth="1"/>
    <col min="5108" max="5108" width="16" style="521" customWidth="1"/>
    <col min="5109" max="5109" width="18.7109375" style="521" customWidth="1"/>
    <col min="5110" max="5110" width="0" style="521" hidden="1" customWidth="1"/>
    <col min="5111" max="5111" width="18" style="521" customWidth="1"/>
    <col min="5112" max="5112" width="0" style="521" hidden="1" customWidth="1"/>
    <col min="5113" max="5113" width="18.85546875" style="521" customWidth="1"/>
    <col min="5114" max="5114" width="0" style="521" hidden="1" customWidth="1"/>
    <col min="5115" max="5115" width="14.140625" style="521" customWidth="1"/>
    <col min="5116" max="5116" width="16.7109375" style="521" customWidth="1"/>
    <col min="5117" max="5129" width="0" style="521" hidden="1" customWidth="1"/>
    <col min="5130" max="5130" width="20.5703125" style="521" customWidth="1"/>
    <col min="5131" max="5132" width="8" style="521" customWidth="1"/>
    <col min="5133" max="5138" width="6.7109375" style="521" bestFit="1" customWidth="1"/>
    <col min="5139" max="5139" width="21.5703125" style="521" customWidth="1"/>
    <col min="5140" max="5150" width="11.7109375" style="521" customWidth="1"/>
    <col min="5151" max="5357" width="11.7109375" style="521"/>
    <col min="5358" max="5358" width="5" style="521" customWidth="1"/>
    <col min="5359" max="5359" width="11.28515625" style="521" customWidth="1"/>
    <col min="5360" max="5360" width="32.5703125" style="521" customWidth="1"/>
    <col min="5361" max="5361" width="38.5703125" style="521" customWidth="1"/>
    <col min="5362" max="5362" width="0" style="521" hidden="1" customWidth="1"/>
    <col min="5363" max="5363" width="16.85546875" style="521" customWidth="1"/>
    <col min="5364" max="5364" width="16" style="521" customWidth="1"/>
    <col min="5365" max="5365" width="18.7109375" style="521" customWidth="1"/>
    <col min="5366" max="5366" width="0" style="521" hidden="1" customWidth="1"/>
    <col min="5367" max="5367" width="18" style="521" customWidth="1"/>
    <col min="5368" max="5368" width="0" style="521" hidden="1" customWidth="1"/>
    <col min="5369" max="5369" width="18.85546875" style="521" customWidth="1"/>
    <col min="5370" max="5370" width="0" style="521" hidden="1" customWidth="1"/>
    <col min="5371" max="5371" width="14.140625" style="521" customWidth="1"/>
    <col min="5372" max="5372" width="16.7109375" style="521" customWidth="1"/>
    <col min="5373" max="5385" width="0" style="521" hidden="1" customWidth="1"/>
    <col min="5386" max="5386" width="20.5703125" style="521" customWidth="1"/>
    <col min="5387" max="5388" width="8" style="521" customWidth="1"/>
    <col min="5389" max="5394" width="6.7109375" style="521" bestFit="1" customWidth="1"/>
    <col min="5395" max="5395" width="21.5703125" style="521" customWidth="1"/>
    <col min="5396" max="5406" width="11.7109375" style="521" customWidth="1"/>
    <col min="5407" max="5613" width="11.7109375" style="521"/>
    <col min="5614" max="5614" width="5" style="521" customWidth="1"/>
    <col min="5615" max="5615" width="11.28515625" style="521" customWidth="1"/>
    <col min="5616" max="5616" width="32.5703125" style="521" customWidth="1"/>
    <col min="5617" max="5617" width="38.5703125" style="521" customWidth="1"/>
    <col min="5618" max="5618" width="0" style="521" hidden="1" customWidth="1"/>
    <col min="5619" max="5619" width="16.85546875" style="521" customWidth="1"/>
    <col min="5620" max="5620" width="16" style="521" customWidth="1"/>
    <col min="5621" max="5621" width="18.7109375" style="521" customWidth="1"/>
    <col min="5622" max="5622" width="0" style="521" hidden="1" customWidth="1"/>
    <col min="5623" max="5623" width="18" style="521" customWidth="1"/>
    <col min="5624" max="5624" width="0" style="521" hidden="1" customWidth="1"/>
    <col min="5625" max="5625" width="18.85546875" style="521" customWidth="1"/>
    <col min="5626" max="5626" width="0" style="521" hidden="1" customWidth="1"/>
    <col min="5627" max="5627" width="14.140625" style="521" customWidth="1"/>
    <col min="5628" max="5628" width="16.7109375" style="521" customWidth="1"/>
    <col min="5629" max="5641" width="0" style="521" hidden="1" customWidth="1"/>
    <col min="5642" max="5642" width="20.5703125" style="521" customWidth="1"/>
    <col min="5643" max="5644" width="8" style="521" customWidth="1"/>
    <col min="5645" max="5650" width="6.7109375" style="521" bestFit="1" customWidth="1"/>
    <col min="5651" max="5651" width="21.5703125" style="521" customWidth="1"/>
    <col min="5652" max="5662" width="11.7109375" style="521" customWidth="1"/>
    <col min="5663" max="5869" width="11.7109375" style="521"/>
    <col min="5870" max="5870" width="5" style="521" customWidth="1"/>
    <col min="5871" max="5871" width="11.28515625" style="521" customWidth="1"/>
    <col min="5872" max="5872" width="32.5703125" style="521" customWidth="1"/>
    <col min="5873" max="5873" width="38.5703125" style="521" customWidth="1"/>
    <col min="5874" max="5874" width="0" style="521" hidden="1" customWidth="1"/>
    <col min="5875" max="5875" width="16.85546875" style="521" customWidth="1"/>
    <col min="5876" max="5876" width="16" style="521" customWidth="1"/>
    <col min="5877" max="5877" width="18.7109375" style="521" customWidth="1"/>
    <col min="5878" max="5878" width="0" style="521" hidden="1" customWidth="1"/>
    <col min="5879" max="5879" width="18" style="521" customWidth="1"/>
    <col min="5880" max="5880" width="0" style="521" hidden="1" customWidth="1"/>
    <col min="5881" max="5881" width="18.85546875" style="521" customWidth="1"/>
    <col min="5882" max="5882" width="0" style="521" hidden="1" customWidth="1"/>
    <col min="5883" max="5883" width="14.140625" style="521" customWidth="1"/>
    <col min="5884" max="5884" width="16.7109375" style="521" customWidth="1"/>
    <col min="5885" max="5897" width="0" style="521" hidden="1" customWidth="1"/>
    <col min="5898" max="5898" width="20.5703125" style="521" customWidth="1"/>
    <col min="5899" max="5900" width="8" style="521" customWidth="1"/>
    <col min="5901" max="5906" width="6.7109375" style="521" bestFit="1" customWidth="1"/>
    <col min="5907" max="5907" width="21.5703125" style="521" customWidth="1"/>
    <col min="5908" max="5918" width="11.7109375" style="521" customWidth="1"/>
    <col min="5919" max="6125" width="11.7109375" style="521"/>
    <col min="6126" max="6126" width="5" style="521" customWidth="1"/>
    <col min="6127" max="6127" width="11.28515625" style="521" customWidth="1"/>
    <col min="6128" max="6128" width="32.5703125" style="521" customWidth="1"/>
    <col min="6129" max="6129" width="38.5703125" style="521" customWidth="1"/>
    <col min="6130" max="6130" width="0" style="521" hidden="1" customWidth="1"/>
    <col min="6131" max="6131" width="16.85546875" style="521" customWidth="1"/>
    <col min="6132" max="6132" width="16" style="521" customWidth="1"/>
    <col min="6133" max="6133" width="18.7109375" style="521" customWidth="1"/>
    <col min="6134" max="6134" width="0" style="521" hidden="1" customWidth="1"/>
    <col min="6135" max="6135" width="18" style="521" customWidth="1"/>
    <col min="6136" max="6136" width="0" style="521" hidden="1" customWidth="1"/>
    <col min="6137" max="6137" width="18.85546875" style="521" customWidth="1"/>
    <col min="6138" max="6138" width="0" style="521" hidden="1" customWidth="1"/>
    <col min="6139" max="6139" width="14.140625" style="521" customWidth="1"/>
    <col min="6140" max="6140" width="16.7109375" style="521" customWidth="1"/>
    <col min="6141" max="6153" width="0" style="521" hidden="1" customWidth="1"/>
    <col min="6154" max="6154" width="20.5703125" style="521" customWidth="1"/>
    <col min="6155" max="6156" width="8" style="521" customWidth="1"/>
    <col min="6157" max="6162" width="6.7109375" style="521" bestFit="1" customWidth="1"/>
    <col min="6163" max="6163" width="21.5703125" style="521" customWidth="1"/>
    <col min="6164" max="6174" width="11.7109375" style="521" customWidth="1"/>
    <col min="6175" max="6381" width="11.7109375" style="521"/>
    <col min="6382" max="6382" width="5" style="521" customWidth="1"/>
    <col min="6383" max="6383" width="11.28515625" style="521" customWidth="1"/>
    <col min="6384" max="6384" width="32.5703125" style="521" customWidth="1"/>
    <col min="6385" max="6385" width="38.5703125" style="521" customWidth="1"/>
    <col min="6386" max="6386" width="0" style="521" hidden="1" customWidth="1"/>
    <col min="6387" max="6387" width="16.85546875" style="521" customWidth="1"/>
    <col min="6388" max="6388" width="16" style="521" customWidth="1"/>
    <col min="6389" max="6389" width="18.7109375" style="521" customWidth="1"/>
    <col min="6390" max="6390" width="0" style="521" hidden="1" customWidth="1"/>
    <col min="6391" max="6391" width="18" style="521" customWidth="1"/>
    <col min="6392" max="6392" width="0" style="521" hidden="1" customWidth="1"/>
    <col min="6393" max="6393" width="18.85546875" style="521" customWidth="1"/>
    <col min="6394" max="6394" width="0" style="521" hidden="1" customWidth="1"/>
    <col min="6395" max="6395" width="14.140625" style="521" customWidth="1"/>
    <col min="6396" max="6396" width="16.7109375" style="521" customWidth="1"/>
    <col min="6397" max="6409" width="0" style="521" hidden="1" customWidth="1"/>
    <col min="6410" max="6410" width="20.5703125" style="521" customWidth="1"/>
    <col min="6411" max="6412" width="8" style="521" customWidth="1"/>
    <col min="6413" max="6418" width="6.7109375" style="521" bestFit="1" customWidth="1"/>
    <col min="6419" max="6419" width="21.5703125" style="521" customWidth="1"/>
    <col min="6420" max="6430" width="11.7109375" style="521" customWidth="1"/>
    <col min="6431" max="6637" width="11.7109375" style="521"/>
    <col min="6638" max="6638" width="5" style="521" customWidth="1"/>
    <col min="6639" max="6639" width="11.28515625" style="521" customWidth="1"/>
    <col min="6640" max="6640" width="32.5703125" style="521" customWidth="1"/>
    <col min="6641" max="6641" width="38.5703125" style="521" customWidth="1"/>
    <col min="6642" max="6642" width="0" style="521" hidden="1" customWidth="1"/>
    <col min="6643" max="6643" width="16.85546875" style="521" customWidth="1"/>
    <col min="6644" max="6644" width="16" style="521" customWidth="1"/>
    <col min="6645" max="6645" width="18.7109375" style="521" customWidth="1"/>
    <col min="6646" max="6646" width="0" style="521" hidden="1" customWidth="1"/>
    <col min="6647" max="6647" width="18" style="521" customWidth="1"/>
    <col min="6648" max="6648" width="0" style="521" hidden="1" customWidth="1"/>
    <col min="6649" max="6649" width="18.85546875" style="521" customWidth="1"/>
    <col min="6650" max="6650" width="0" style="521" hidden="1" customWidth="1"/>
    <col min="6651" max="6651" width="14.140625" style="521" customWidth="1"/>
    <col min="6652" max="6652" width="16.7109375" style="521" customWidth="1"/>
    <col min="6653" max="6665" width="0" style="521" hidden="1" customWidth="1"/>
    <col min="6666" max="6666" width="20.5703125" style="521" customWidth="1"/>
    <col min="6667" max="6668" width="8" style="521" customWidth="1"/>
    <col min="6669" max="6674" width="6.7109375" style="521" bestFit="1" customWidth="1"/>
    <col min="6675" max="6675" width="21.5703125" style="521" customWidth="1"/>
    <col min="6676" max="6686" width="11.7109375" style="521" customWidth="1"/>
    <col min="6687" max="6893" width="11.7109375" style="521"/>
    <col min="6894" max="6894" width="5" style="521" customWidth="1"/>
    <col min="6895" max="6895" width="11.28515625" style="521" customWidth="1"/>
    <col min="6896" max="6896" width="32.5703125" style="521" customWidth="1"/>
    <col min="6897" max="6897" width="38.5703125" style="521" customWidth="1"/>
    <col min="6898" max="6898" width="0" style="521" hidden="1" customWidth="1"/>
    <col min="6899" max="6899" width="16.85546875" style="521" customWidth="1"/>
    <col min="6900" max="6900" width="16" style="521" customWidth="1"/>
    <col min="6901" max="6901" width="18.7109375" style="521" customWidth="1"/>
    <col min="6902" max="6902" width="0" style="521" hidden="1" customWidth="1"/>
    <col min="6903" max="6903" width="18" style="521" customWidth="1"/>
    <col min="6904" max="6904" width="0" style="521" hidden="1" customWidth="1"/>
    <col min="6905" max="6905" width="18.85546875" style="521" customWidth="1"/>
    <col min="6906" max="6906" width="0" style="521" hidden="1" customWidth="1"/>
    <col min="6907" max="6907" width="14.140625" style="521" customWidth="1"/>
    <col min="6908" max="6908" width="16.7109375" style="521" customWidth="1"/>
    <col min="6909" max="6921" width="0" style="521" hidden="1" customWidth="1"/>
    <col min="6922" max="6922" width="20.5703125" style="521" customWidth="1"/>
    <col min="6923" max="6924" width="8" style="521" customWidth="1"/>
    <col min="6925" max="6930" width="6.7109375" style="521" bestFit="1" customWidth="1"/>
    <col min="6931" max="6931" width="21.5703125" style="521" customWidth="1"/>
    <col min="6932" max="6942" width="11.7109375" style="521" customWidth="1"/>
    <col min="6943" max="7149" width="11.7109375" style="521"/>
    <col min="7150" max="7150" width="5" style="521" customWidth="1"/>
    <col min="7151" max="7151" width="11.28515625" style="521" customWidth="1"/>
    <col min="7152" max="7152" width="32.5703125" style="521" customWidth="1"/>
    <col min="7153" max="7153" width="38.5703125" style="521" customWidth="1"/>
    <col min="7154" max="7154" width="0" style="521" hidden="1" customWidth="1"/>
    <col min="7155" max="7155" width="16.85546875" style="521" customWidth="1"/>
    <col min="7156" max="7156" width="16" style="521" customWidth="1"/>
    <col min="7157" max="7157" width="18.7109375" style="521" customWidth="1"/>
    <col min="7158" max="7158" width="0" style="521" hidden="1" customWidth="1"/>
    <col min="7159" max="7159" width="18" style="521" customWidth="1"/>
    <col min="7160" max="7160" width="0" style="521" hidden="1" customWidth="1"/>
    <col min="7161" max="7161" width="18.85546875" style="521" customWidth="1"/>
    <col min="7162" max="7162" width="0" style="521" hidden="1" customWidth="1"/>
    <col min="7163" max="7163" width="14.140625" style="521" customWidth="1"/>
    <col min="7164" max="7164" width="16.7109375" style="521" customWidth="1"/>
    <col min="7165" max="7177" width="0" style="521" hidden="1" customWidth="1"/>
    <col min="7178" max="7178" width="20.5703125" style="521" customWidth="1"/>
    <col min="7179" max="7180" width="8" style="521" customWidth="1"/>
    <col min="7181" max="7186" width="6.7109375" style="521" bestFit="1" customWidth="1"/>
    <col min="7187" max="7187" width="21.5703125" style="521" customWidth="1"/>
    <col min="7188" max="7198" width="11.7109375" style="521" customWidth="1"/>
    <col min="7199" max="7405" width="11.7109375" style="521"/>
    <col min="7406" max="7406" width="5" style="521" customWidth="1"/>
    <col min="7407" max="7407" width="11.28515625" style="521" customWidth="1"/>
    <col min="7408" max="7408" width="32.5703125" style="521" customWidth="1"/>
    <col min="7409" max="7409" width="38.5703125" style="521" customWidth="1"/>
    <col min="7410" max="7410" width="0" style="521" hidden="1" customWidth="1"/>
    <col min="7411" max="7411" width="16.85546875" style="521" customWidth="1"/>
    <col min="7412" max="7412" width="16" style="521" customWidth="1"/>
    <col min="7413" max="7413" width="18.7109375" style="521" customWidth="1"/>
    <col min="7414" max="7414" width="0" style="521" hidden="1" customWidth="1"/>
    <col min="7415" max="7415" width="18" style="521" customWidth="1"/>
    <col min="7416" max="7416" width="0" style="521" hidden="1" customWidth="1"/>
    <col min="7417" max="7417" width="18.85546875" style="521" customWidth="1"/>
    <col min="7418" max="7418" width="0" style="521" hidden="1" customWidth="1"/>
    <col min="7419" max="7419" width="14.140625" style="521" customWidth="1"/>
    <col min="7420" max="7420" width="16.7109375" style="521" customWidth="1"/>
    <col min="7421" max="7433" width="0" style="521" hidden="1" customWidth="1"/>
    <col min="7434" max="7434" width="20.5703125" style="521" customWidth="1"/>
    <col min="7435" max="7436" width="8" style="521" customWidth="1"/>
    <col min="7437" max="7442" width="6.7109375" style="521" bestFit="1" customWidth="1"/>
    <col min="7443" max="7443" width="21.5703125" style="521" customWidth="1"/>
    <col min="7444" max="7454" width="11.7109375" style="521" customWidth="1"/>
    <col min="7455" max="7661" width="11.7109375" style="521"/>
    <col min="7662" max="7662" width="5" style="521" customWidth="1"/>
    <col min="7663" max="7663" width="11.28515625" style="521" customWidth="1"/>
    <col min="7664" max="7664" width="32.5703125" style="521" customWidth="1"/>
    <col min="7665" max="7665" width="38.5703125" style="521" customWidth="1"/>
    <col min="7666" max="7666" width="0" style="521" hidden="1" customWidth="1"/>
    <col min="7667" max="7667" width="16.85546875" style="521" customWidth="1"/>
    <col min="7668" max="7668" width="16" style="521" customWidth="1"/>
    <col min="7669" max="7669" width="18.7109375" style="521" customWidth="1"/>
    <col min="7670" max="7670" width="0" style="521" hidden="1" customWidth="1"/>
    <col min="7671" max="7671" width="18" style="521" customWidth="1"/>
    <col min="7672" max="7672" width="0" style="521" hidden="1" customWidth="1"/>
    <col min="7673" max="7673" width="18.85546875" style="521" customWidth="1"/>
    <col min="7674" max="7674" width="0" style="521" hidden="1" customWidth="1"/>
    <col min="7675" max="7675" width="14.140625" style="521" customWidth="1"/>
    <col min="7676" max="7676" width="16.7109375" style="521" customWidth="1"/>
    <col min="7677" max="7689" width="0" style="521" hidden="1" customWidth="1"/>
    <col min="7690" max="7690" width="20.5703125" style="521" customWidth="1"/>
    <col min="7691" max="7692" width="8" style="521" customWidth="1"/>
    <col min="7693" max="7698" width="6.7109375" style="521" bestFit="1" customWidth="1"/>
    <col min="7699" max="7699" width="21.5703125" style="521" customWidth="1"/>
    <col min="7700" max="7710" width="11.7109375" style="521" customWidth="1"/>
    <col min="7711" max="7917" width="11.7109375" style="521"/>
    <col min="7918" max="7918" width="5" style="521" customWidth="1"/>
    <col min="7919" max="7919" width="11.28515625" style="521" customWidth="1"/>
    <col min="7920" max="7920" width="32.5703125" style="521" customWidth="1"/>
    <col min="7921" max="7921" width="38.5703125" style="521" customWidth="1"/>
    <col min="7922" max="7922" width="0" style="521" hidden="1" customWidth="1"/>
    <col min="7923" max="7923" width="16.85546875" style="521" customWidth="1"/>
    <col min="7924" max="7924" width="16" style="521" customWidth="1"/>
    <col min="7925" max="7925" width="18.7109375" style="521" customWidth="1"/>
    <col min="7926" max="7926" width="0" style="521" hidden="1" customWidth="1"/>
    <col min="7927" max="7927" width="18" style="521" customWidth="1"/>
    <col min="7928" max="7928" width="0" style="521" hidden="1" customWidth="1"/>
    <col min="7929" max="7929" width="18.85546875" style="521" customWidth="1"/>
    <col min="7930" max="7930" width="0" style="521" hidden="1" customWidth="1"/>
    <col min="7931" max="7931" width="14.140625" style="521" customWidth="1"/>
    <col min="7932" max="7932" width="16.7109375" style="521" customWidth="1"/>
    <col min="7933" max="7945" width="0" style="521" hidden="1" customWidth="1"/>
    <col min="7946" max="7946" width="20.5703125" style="521" customWidth="1"/>
    <col min="7947" max="7948" width="8" style="521" customWidth="1"/>
    <col min="7949" max="7954" width="6.7109375" style="521" bestFit="1" customWidth="1"/>
    <col min="7955" max="7955" width="21.5703125" style="521" customWidth="1"/>
    <col min="7956" max="7966" width="11.7109375" style="521" customWidth="1"/>
    <col min="7967" max="8173" width="11.7109375" style="521"/>
    <col min="8174" max="8174" width="5" style="521" customWidth="1"/>
    <col min="8175" max="8175" width="11.28515625" style="521" customWidth="1"/>
    <col min="8176" max="8176" width="32.5703125" style="521" customWidth="1"/>
    <col min="8177" max="8177" width="38.5703125" style="521" customWidth="1"/>
    <col min="8178" max="8178" width="0" style="521" hidden="1" customWidth="1"/>
    <col min="8179" max="8179" width="16.85546875" style="521" customWidth="1"/>
    <col min="8180" max="8180" width="16" style="521" customWidth="1"/>
    <col min="8181" max="8181" width="18.7109375" style="521" customWidth="1"/>
    <col min="8182" max="8182" width="0" style="521" hidden="1" customWidth="1"/>
    <col min="8183" max="8183" width="18" style="521" customWidth="1"/>
    <col min="8184" max="8184" width="0" style="521" hidden="1" customWidth="1"/>
    <col min="8185" max="8185" width="18.85546875" style="521" customWidth="1"/>
    <col min="8186" max="8186" width="0" style="521" hidden="1" customWidth="1"/>
    <col min="8187" max="8187" width="14.140625" style="521" customWidth="1"/>
    <col min="8188" max="8188" width="16.7109375" style="521" customWidth="1"/>
    <col min="8189" max="8201" width="0" style="521" hidden="1" customWidth="1"/>
    <col min="8202" max="8202" width="20.5703125" style="521" customWidth="1"/>
    <col min="8203" max="8204" width="8" style="521" customWidth="1"/>
    <col min="8205" max="8210" width="6.7109375" style="521" bestFit="1" customWidth="1"/>
    <col min="8211" max="8211" width="21.5703125" style="521" customWidth="1"/>
    <col min="8212" max="8222" width="11.7109375" style="521" customWidth="1"/>
    <col min="8223" max="8429" width="11.7109375" style="521"/>
    <col min="8430" max="8430" width="5" style="521" customWidth="1"/>
    <col min="8431" max="8431" width="11.28515625" style="521" customWidth="1"/>
    <col min="8432" max="8432" width="32.5703125" style="521" customWidth="1"/>
    <col min="8433" max="8433" width="38.5703125" style="521" customWidth="1"/>
    <col min="8434" max="8434" width="0" style="521" hidden="1" customWidth="1"/>
    <col min="8435" max="8435" width="16.85546875" style="521" customWidth="1"/>
    <col min="8436" max="8436" width="16" style="521" customWidth="1"/>
    <col min="8437" max="8437" width="18.7109375" style="521" customWidth="1"/>
    <col min="8438" max="8438" width="0" style="521" hidden="1" customWidth="1"/>
    <col min="8439" max="8439" width="18" style="521" customWidth="1"/>
    <col min="8440" max="8440" width="0" style="521" hidden="1" customWidth="1"/>
    <col min="8441" max="8441" width="18.85546875" style="521" customWidth="1"/>
    <col min="8442" max="8442" width="0" style="521" hidden="1" customWidth="1"/>
    <col min="8443" max="8443" width="14.140625" style="521" customWidth="1"/>
    <col min="8444" max="8444" width="16.7109375" style="521" customWidth="1"/>
    <col min="8445" max="8457" width="0" style="521" hidden="1" customWidth="1"/>
    <col min="8458" max="8458" width="20.5703125" style="521" customWidth="1"/>
    <col min="8459" max="8460" width="8" style="521" customWidth="1"/>
    <col min="8461" max="8466" width="6.7109375" style="521" bestFit="1" customWidth="1"/>
    <col min="8467" max="8467" width="21.5703125" style="521" customWidth="1"/>
    <col min="8468" max="8478" width="11.7109375" style="521" customWidth="1"/>
    <col min="8479" max="8685" width="11.7109375" style="521"/>
    <col min="8686" max="8686" width="5" style="521" customWidth="1"/>
    <col min="8687" max="8687" width="11.28515625" style="521" customWidth="1"/>
    <col min="8688" max="8688" width="32.5703125" style="521" customWidth="1"/>
    <col min="8689" max="8689" width="38.5703125" style="521" customWidth="1"/>
    <col min="8690" max="8690" width="0" style="521" hidden="1" customWidth="1"/>
    <col min="8691" max="8691" width="16.85546875" style="521" customWidth="1"/>
    <col min="8692" max="8692" width="16" style="521" customWidth="1"/>
    <col min="8693" max="8693" width="18.7109375" style="521" customWidth="1"/>
    <col min="8694" max="8694" width="0" style="521" hidden="1" customWidth="1"/>
    <col min="8695" max="8695" width="18" style="521" customWidth="1"/>
    <col min="8696" max="8696" width="0" style="521" hidden="1" customWidth="1"/>
    <col min="8697" max="8697" width="18.85546875" style="521" customWidth="1"/>
    <col min="8698" max="8698" width="0" style="521" hidden="1" customWidth="1"/>
    <col min="8699" max="8699" width="14.140625" style="521" customWidth="1"/>
    <col min="8700" max="8700" width="16.7109375" style="521" customWidth="1"/>
    <col min="8701" max="8713" width="0" style="521" hidden="1" customWidth="1"/>
    <col min="8714" max="8714" width="20.5703125" style="521" customWidth="1"/>
    <col min="8715" max="8716" width="8" style="521" customWidth="1"/>
    <col min="8717" max="8722" width="6.7109375" style="521" bestFit="1" customWidth="1"/>
    <col min="8723" max="8723" width="21.5703125" style="521" customWidth="1"/>
    <col min="8724" max="8734" width="11.7109375" style="521" customWidth="1"/>
    <col min="8735" max="8941" width="11.7109375" style="521"/>
    <col min="8942" max="8942" width="5" style="521" customWidth="1"/>
    <col min="8943" max="8943" width="11.28515625" style="521" customWidth="1"/>
    <col min="8944" max="8944" width="32.5703125" style="521" customWidth="1"/>
    <col min="8945" max="8945" width="38.5703125" style="521" customWidth="1"/>
    <col min="8946" max="8946" width="0" style="521" hidden="1" customWidth="1"/>
    <col min="8947" max="8947" width="16.85546875" style="521" customWidth="1"/>
    <col min="8948" max="8948" width="16" style="521" customWidth="1"/>
    <col min="8949" max="8949" width="18.7109375" style="521" customWidth="1"/>
    <col min="8950" max="8950" width="0" style="521" hidden="1" customWidth="1"/>
    <col min="8951" max="8951" width="18" style="521" customWidth="1"/>
    <col min="8952" max="8952" width="0" style="521" hidden="1" customWidth="1"/>
    <col min="8953" max="8953" width="18.85546875" style="521" customWidth="1"/>
    <col min="8954" max="8954" width="0" style="521" hidden="1" customWidth="1"/>
    <col min="8955" max="8955" width="14.140625" style="521" customWidth="1"/>
    <col min="8956" max="8956" width="16.7109375" style="521" customWidth="1"/>
    <col min="8957" max="8969" width="0" style="521" hidden="1" customWidth="1"/>
    <col min="8970" max="8970" width="20.5703125" style="521" customWidth="1"/>
    <col min="8971" max="8972" width="8" style="521" customWidth="1"/>
    <col min="8973" max="8978" width="6.7109375" style="521" bestFit="1" customWidth="1"/>
    <col min="8979" max="8979" width="21.5703125" style="521" customWidth="1"/>
    <col min="8980" max="8990" width="11.7109375" style="521" customWidth="1"/>
    <col min="8991" max="9197" width="11.7109375" style="521"/>
    <col min="9198" max="9198" width="5" style="521" customWidth="1"/>
    <col min="9199" max="9199" width="11.28515625" style="521" customWidth="1"/>
    <col min="9200" max="9200" width="32.5703125" style="521" customWidth="1"/>
    <col min="9201" max="9201" width="38.5703125" style="521" customWidth="1"/>
    <col min="9202" max="9202" width="0" style="521" hidden="1" customWidth="1"/>
    <col min="9203" max="9203" width="16.85546875" style="521" customWidth="1"/>
    <col min="9204" max="9204" width="16" style="521" customWidth="1"/>
    <col min="9205" max="9205" width="18.7109375" style="521" customWidth="1"/>
    <col min="9206" max="9206" width="0" style="521" hidden="1" customWidth="1"/>
    <col min="9207" max="9207" width="18" style="521" customWidth="1"/>
    <col min="9208" max="9208" width="0" style="521" hidden="1" customWidth="1"/>
    <col min="9209" max="9209" width="18.85546875" style="521" customWidth="1"/>
    <col min="9210" max="9210" width="0" style="521" hidden="1" customWidth="1"/>
    <col min="9211" max="9211" width="14.140625" style="521" customWidth="1"/>
    <col min="9212" max="9212" width="16.7109375" style="521" customWidth="1"/>
    <col min="9213" max="9225" width="0" style="521" hidden="1" customWidth="1"/>
    <col min="9226" max="9226" width="20.5703125" style="521" customWidth="1"/>
    <col min="9227" max="9228" width="8" style="521" customWidth="1"/>
    <col min="9229" max="9234" width="6.7109375" style="521" bestFit="1" customWidth="1"/>
    <col min="9235" max="9235" width="21.5703125" style="521" customWidth="1"/>
    <col min="9236" max="9246" width="11.7109375" style="521" customWidth="1"/>
    <col min="9247" max="9453" width="11.7109375" style="521"/>
    <col min="9454" max="9454" width="5" style="521" customWidth="1"/>
    <col min="9455" max="9455" width="11.28515625" style="521" customWidth="1"/>
    <col min="9456" max="9456" width="32.5703125" style="521" customWidth="1"/>
    <col min="9457" max="9457" width="38.5703125" style="521" customWidth="1"/>
    <col min="9458" max="9458" width="0" style="521" hidden="1" customWidth="1"/>
    <col min="9459" max="9459" width="16.85546875" style="521" customWidth="1"/>
    <col min="9460" max="9460" width="16" style="521" customWidth="1"/>
    <col min="9461" max="9461" width="18.7109375" style="521" customWidth="1"/>
    <col min="9462" max="9462" width="0" style="521" hidden="1" customWidth="1"/>
    <col min="9463" max="9463" width="18" style="521" customWidth="1"/>
    <col min="9464" max="9464" width="0" style="521" hidden="1" customWidth="1"/>
    <col min="9465" max="9465" width="18.85546875" style="521" customWidth="1"/>
    <col min="9466" max="9466" width="0" style="521" hidden="1" customWidth="1"/>
    <col min="9467" max="9467" width="14.140625" style="521" customWidth="1"/>
    <col min="9468" max="9468" width="16.7109375" style="521" customWidth="1"/>
    <col min="9469" max="9481" width="0" style="521" hidden="1" customWidth="1"/>
    <col min="9482" max="9482" width="20.5703125" style="521" customWidth="1"/>
    <col min="9483" max="9484" width="8" style="521" customWidth="1"/>
    <col min="9485" max="9490" width="6.7109375" style="521" bestFit="1" customWidth="1"/>
    <col min="9491" max="9491" width="21.5703125" style="521" customWidth="1"/>
    <col min="9492" max="9502" width="11.7109375" style="521" customWidth="1"/>
    <col min="9503" max="9709" width="11.7109375" style="521"/>
    <col min="9710" max="9710" width="5" style="521" customWidth="1"/>
    <col min="9711" max="9711" width="11.28515625" style="521" customWidth="1"/>
    <col min="9712" max="9712" width="32.5703125" style="521" customWidth="1"/>
    <col min="9713" max="9713" width="38.5703125" style="521" customWidth="1"/>
    <col min="9714" max="9714" width="0" style="521" hidden="1" customWidth="1"/>
    <col min="9715" max="9715" width="16.85546875" style="521" customWidth="1"/>
    <col min="9716" max="9716" width="16" style="521" customWidth="1"/>
    <col min="9717" max="9717" width="18.7109375" style="521" customWidth="1"/>
    <col min="9718" max="9718" width="0" style="521" hidden="1" customWidth="1"/>
    <col min="9719" max="9719" width="18" style="521" customWidth="1"/>
    <col min="9720" max="9720" width="0" style="521" hidden="1" customWidth="1"/>
    <col min="9721" max="9721" width="18.85546875" style="521" customWidth="1"/>
    <col min="9722" max="9722" width="0" style="521" hidden="1" customWidth="1"/>
    <col min="9723" max="9723" width="14.140625" style="521" customWidth="1"/>
    <col min="9724" max="9724" width="16.7109375" style="521" customWidth="1"/>
    <col min="9725" max="9737" width="0" style="521" hidden="1" customWidth="1"/>
    <col min="9738" max="9738" width="20.5703125" style="521" customWidth="1"/>
    <col min="9739" max="9740" width="8" style="521" customWidth="1"/>
    <col min="9741" max="9746" width="6.7109375" style="521" bestFit="1" customWidth="1"/>
    <col min="9747" max="9747" width="21.5703125" style="521" customWidth="1"/>
    <col min="9748" max="9758" width="11.7109375" style="521" customWidth="1"/>
    <col min="9759" max="9965" width="11.7109375" style="521"/>
    <col min="9966" max="9966" width="5" style="521" customWidth="1"/>
    <col min="9967" max="9967" width="11.28515625" style="521" customWidth="1"/>
    <col min="9968" max="9968" width="32.5703125" style="521" customWidth="1"/>
    <col min="9969" max="9969" width="38.5703125" style="521" customWidth="1"/>
    <col min="9970" max="9970" width="0" style="521" hidden="1" customWidth="1"/>
    <col min="9971" max="9971" width="16.85546875" style="521" customWidth="1"/>
    <col min="9972" max="9972" width="16" style="521" customWidth="1"/>
    <col min="9973" max="9973" width="18.7109375" style="521" customWidth="1"/>
    <col min="9974" max="9974" width="0" style="521" hidden="1" customWidth="1"/>
    <col min="9975" max="9975" width="18" style="521" customWidth="1"/>
    <col min="9976" max="9976" width="0" style="521" hidden="1" customWidth="1"/>
    <col min="9977" max="9977" width="18.85546875" style="521" customWidth="1"/>
    <col min="9978" max="9978" width="0" style="521" hidden="1" customWidth="1"/>
    <col min="9979" max="9979" width="14.140625" style="521" customWidth="1"/>
    <col min="9980" max="9980" width="16.7109375" style="521" customWidth="1"/>
    <col min="9981" max="9993" width="0" style="521" hidden="1" customWidth="1"/>
    <col min="9994" max="9994" width="20.5703125" style="521" customWidth="1"/>
    <col min="9995" max="9996" width="8" style="521" customWidth="1"/>
    <col min="9997" max="10002" width="6.7109375" style="521" bestFit="1" customWidth="1"/>
    <col min="10003" max="10003" width="21.5703125" style="521" customWidth="1"/>
    <col min="10004" max="10014" width="11.7109375" style="521" customWidth="1"/>
    <col min="10015" max="10221" width="11.7109375" style="521"/>
    <col min="10222" max="10222" width="5" style="521" customWidth="1"/>
    <col min="10223" max="10223" width="11.28515625" style="521" customWidth="1"/>
    <col min="10224" max="10224" width="32.5703125" style="521" customWidth="1"/>
    <col min="10225" max="10225" width="38.5703125" style="521" customWidth="1"/>
    <col min="10226" max="10226" width="0" style="521" hidden="1" customWidth="1"/>
    <col min="10227" max="10227" width="16.85546875" style="521" customWidth="1"/>
    <col min="10228" max="10228" width="16" style="521" customWidth="1"/>
    <col min="10229" max="10229" width="18.7109375" style="521" customWidth="1"/>
    <col min="10230" max="10230" width="0" style="521" hidden="1" customWidth="1"/>
    <col min="10231" max="10231" width="18" style="521" customWidth="1"/>
    <col min="10232" max="10232" width="0" style="521" hidden="1" customWidth="1"/>
    <col min="10233" max="10233" width="18.85546875" style="521" customWidth="1"/>
    <col min="10234" max="10234" width="0" style="521" hidden="1" customWidth="1"/>
    <col min="10235" max="10235" width="14.140625" style="521" customWidth="1"/>
    <col min="10236" max="10236" width="16.7109375" style="521" customWidth="1"/>
    <col min="10237" max="10249" width="0" style="521" hidden="1" customWidth="1"/>
    <col min="10250" max="10250" width="20.5703125" style="521" customWidth="1"/>
    <col min="10251" max="10252" width="8" style="521" customWidth="1"/>
    <col min="10253" max="10258" width="6.7109375" style="521" bestFit="1" customWidth="1"/>
    <col min="10259" max="10259" width="21.5703125" style="521" customWidth="1"/>
    <col min="10260" max="10270" width="11.7109375" style="521" customWidth="1"/>
    <col min="10271" max="10477" width="11.7109375" style="521"/>
    <col min="10478" max="10478" width="5" style="521" customWidth="1"/>
    <col min="10479" max="10479" width="11.28515625" style="521" customWidth="1"/>
    <col min="10480" max="10480" width="32.5703125" style="521" customWidth="1"/>
    <col min="10481" max="10481" width="38.5703125" style="521" customWidth="1"/>
    <col min="10482" max="10482" width="0" style="521" hidden="1" customWidth="1"/>
    <col min="10483" max="10483" width="16.85546875" style="521" customWidth="1"/>
    <col min="10484" max="10484" width="16" style="521" customWidth="1"/>
    <col min="10485" max="10485" width="18.7109375" style="521" customWidth="1"/>
    <col min="10486" max="10486" width="0" style="521" hidden="1" customWidth="1"/>
    <col min="10487" max="10487" width="18" style="521" customWidth="1"/>
    <col min="10488" max="10488" width="0" style="521" hidden="1" customWidth="1"/>
    <col min="10489" max="10489" width="18.85546875" style="521" customWidth="1"/>
    <col min="10490" max="10490" width="0" style="521" hidden="1" customWidth="1"/>
    <col min="10491" max="10491" width="14.140625" style="521" customWidth="1"/>
    <col min="10492" max="10492" width="16.7109375" style="521" customWidth="1"/>
    <col min="10493" max="10505" width="0" style="521" hidden="1" customWidth="1"/>
    <col min="10506" max="10506" width="20.5703125" style="521" customWidth="1"/>
    <col min="10507" max="10508" width="8" style="521" customWidth="1"/>
    <col min="10509" max="10514" width="6.7109375" style="521" bestFit="1" customWidth="1"/>
    <col min="10515" max="10515" width="21.5703125" style="521" customWidth="1"/>
    <col min="10516" max="10526" width="11.7109375" style="521" customWidth="1"/>
    <col min="10527" max="10733" width="11.7109375" style="521"/>
    <col min="10734" max="10734" width="5" style="521" customWidth="1"/>
    <col min="10735" max="10735" width="11.28515625" style="521" customWidth="1"/>
    <col min="10736" max="10736" width="32.5703125" style="521" customWidth="1"/>
    <col min="10737" max="10737" width="38.5703125" style="521" customWidth="1"/>
    <col min="10738" max="10738" width="0" style="521" hidden="1" customWidth="1"/>
    <col min="10739" max="10739" width="16.85546875" style="521" customWidth="1"/>
    <col min="10740" max="10740" width="16" style="521" customWidth="1"/>
    <col min="10741" max="10741" width="18.7109375" style="521" customWidth="1"/>
    <col min="10742" max="10742" width="0" style="521" hidden="1" customWidth="1"/>
    <col min="10743" max="10743" width="18" style="521" customWidth="1"/>
    <col min="10744" max="10744" width="0" style="521" hidden="1" customWidth="1"/>
    <col min="10745" max="10745" width="18.85546875" style="521" customWidth="1"/>
    <col min="10746" max="10746" width="0" style="521" hidden="1" customWidth="1"/>
    <col min="10747" max="10747" width="14.140625" style="521" customWidth="1"/>
    <col min="10748" max="10748" width="16.7109375" style="521" customWidth="1"/>
    <col min="10749" max="10761" width="0" style="521" hidden="1" customWidth="1"/>
    <col min="10762" max="10762" width="20.5703125" style="521" customWidth="1"/>
    <col min="10763" max="10764" width="8" style="521" customWidth="1"/>
    <col min="10765" max="10770" width="6.7109375" style="521" bestFit="1" customWidth="1"/>
    <col min="10771" max="10771" width="21.5703125" style="521" customWidth="1"/>
    <col min="10772" max="10782" width="11.7109375" style="521" customWidth="1"/>
    <col min="10783" max="10989" width="11.7109375" style="521"/>
    <col min="10990" max="10990" width="5" style="521" customWidth="1"/>
    <col min="10991" max="10991" width="11.28515625" style="521" customWidth="1"/>
    <col min="10992" max="10992" width="32.5703125" style="521" customWidth="1"/>
    <col min="10993" max="10993" width="38.5703125" style="521" customWidth="1"/>
    <col min="10994" max="10994" width="0" style="521" hidden="1" customWidth="1"/>
    <col min="10995" max="10995" width="16.85546875" style="521" customWidth="1"/>
    <col min="10996" max="10996" width="16" style="521" customWidth="1"/>
    <col min="10997" max="10997" width="18.7109375" style="521" customWidth="1"/>
    <col min="10998" max="10998" width="0" style="521" hidden="1" customWidth="1"/>
    <col min="10999" max="10999" width="18" style="521" customWidth="1"/>
    <col min="11000" max="11000" width="0" style="521" hidden="1" customWidth="1"/>
    <col min="11001" max="11001" width="18.85546875" style="521" customWidth="1"/>
    <col min="11002" max="11002" width="0" style="521" hidden="1" customWidth="1"/>
    <col min="11003" max="11003" width="14.140625" style="521" customWidth="1"/>
    <col min="11004" max="11004" width="16.7109375" style="521" customWidth="1"/>
    <col min="11005" max="11017" width="0" style="521" hidden="1" customWidth="1"/>
    <col min="11018" max="11018" width="20.5703125" style="521" customWidth="1"/>
    <col min="11019" max="11020" width="8" style="521" customWidth="1"/>
    <col min="11021" max="11026" width="6.7109375" style="521" bestFit="1" customWidth="1"/>
    <col min="11027" max="11027" width="21.5703125" style="521" customWidth="1"/>
    <col min="11028" max="11038" width="11.7109375" style="521" customWidth="1"/>
    <col min="11039" max="11245" width="11.7109375" style="521"/>
    <col min="11246" max="11246" width="5" style="521" customWidth="1"/>
    <col min="11247" max="11247" width="11.28515625" style="521" customWidth="1"/>
    <col min="11248" max="11248" width="32.5703125" style="521" customWidth="1"/>
    <col min="11249" max="11249" width="38.5703125" style="521" customWidth="1"/>
    <col min="11250" max="11250" width="0" style="521" hidden="1" customWidth="1"/>
    <col min="11251" max="11251" width="16.85546875" style="521" customWidth="1"/>
    <col min="11252" max="11252" width="16" style="521" customWidth="1"/>
    <col min="11253" max="11253" width="18.7109375" style="521" customWidth="1"/>
    <col min="11254" max="11254" width="0" style="521" hidden="1" customWidth="1"/>
    <col min="11255" max="11255" width="18" style="521" customWidth="1"/>
    <col min="11256" max="11256" width="0" style="521" hidden="1" customWidth="1"/>
    <col min="11257" max="11257" width="18.85546875" style="521" customWidth="1"/>
    <col min="11258" max="11258" width="0" style="521" hidden="1" customWidth="1"/>
    <col min="11259" max="11259" width="14.140625" style="521" customWidth="1"/>
    <col min="11260" max="11260" width="16.7109375" style="521" customWidth="1"/>
    <col min="11261" max="11273" width="0" style="521" hidden="1" customWidth="1"/>
    <col min="11274" max="11274" width="20.5703125" style="521" customWidth="1"/>
    <col min="11275" max="11276" width="8" style="521" customWidth="1"/>
    <col min="11277" max="11282" width="6.7109375" style="521" bestFit="1" customWidth="1"/>
    <col min="11283" max="11283" width="21.5703125" style="521" customWidth="1"/>
    <col min="11284" max="11294" width="11.7109375" style="521" customWidth="1"/>
    <col min="11295" max="11501" width="11.7109375" style="521"/>
    <col min="11502" max="11502" width="5" style="521" customWidth="1"/>
    <col min="11503" max="11503" width="11.28515625" style="521" customWidth="1"/>
    <col min="11504" max="11504" width="32.5703125" style="521" customWidth="1"/>
    <col min="11505" max="11505" width="38.5703125" style="521" customWidth="1"/>
    <col min="11506" max="11506" width="0" style="521" hidden="1" customWidth="1"/>
    <col min="11507" max="11507" width="16.85546875" style="521" customWidth="1"/>
    <col min="11508" max="11508" width="16" style="521" customWidth="1"/>
    <col min="11509" max="11509" width="18.7109375" style="521" customWidth="1"/>
    <col min="11510" max="11510" width="0" style="521" hidden="1" customWidth="1"/>
    <col min="11511" max="11511" width="18" style="521" customWidth="1"/>
    <col min="11512" max="11512" width="0" style="521" hidden="1" customWidth="1"/>
    <col min="11513" max="11513" width="18.85546875" style="521" customWidth="1"/>
    <col min="11514" max="11514" width="0" style="521" hidden="1" customWidth="1"/>
    <col min="11515" max="11515" width="14.140625" style="521" customWidth="1"/>
    <col min="11516" max="11516" width="16.7109375" style="521" customWidth="1"/>
    <col min="11517" max="11529" width="0" style="521" hidden="1" customWidth="1"/>
    <col min="11530" max="11530" width="20.5703125" style="521" customWidth="1"/>
    <col min="11531" max="11532" width="8" style="521" customWidth="1"/>
    <col min="11533" max="11538" width="6.7109375" style="521" bestFit="1" customWidth="1"/>
    <col min="11539" max="11539" width="21.5703125" style="521" customWidth="1"/>
    <col min="11540" max="11550" width="11.7109375" style="521" customWidth="1"/>
    <col min="11551" max="11757" width="11.7109375" style="521"/>
    <col min="11758" max="11758" width="5" style="521" customWidth="1"/>
    <col min="11759" max="11759" width="11.28515625" style="521" customWidth="1"/>
    <col min="11760" max="11760" width="32.5703125" style="521" customWidth="1"/>
    <col min="11761" max="11761" width="38.5703125" style="521" customWidth="1"/>
    <col min="11762" max="11762" width="0" style="521" hidden="1" customWidth="1"/>
    <col min="11763" max="11763" width="16.85546875" style="521" customWidth="1"/>
    <col min="11764" max="11764" width="16" style="521" customWidth="1"/>
    <col min="11765" max="11765" width="18.7109375" style="521" customWidth="1"/>
    <col min="11766" max="11766" width="0" style="521" hidden="1" customWidth="1"/>
    <col min="11767" max="11767" width="18" style="521" customWidth="1"/>
    <col min="11768" max="11768" width="0" style="521" hidden="1" customWidth="1"/>
    <col min="11769" max="11769" width="18.85546875" style="521" customWidth="1"/>
    <col min="11770" max="11770" width="0" style="521" hidden="1" customWidth="1"/>
    <col min="11771" max="11771" width="14.140625" style="521" customWidth="1"/>
    <col min="11772" max="11772" width="16.7109375" style="521" customWidth="1"/>
    <col min="11773" max="11785" width="0" style="521" hidden="1" customWidth="1"/>
    <col min="11786" max="11786" width="20.5703125" style="521" customWidth="1"/>
    <col min="11787" max="11788" width="8" style="521" customWidth="1"/>
    <col min="11789" max="11794" width="6.7109375" style="521" bestFit="1" customWidth="1"/>
    <col min="11795" max="11795" width="21.5703125" style="521" customWidth="1"/>
    <col min="11796" max="11806" width="11.7109375" style="521" customWidth="1"/>
    <col min="11807" max="12013" width="11.7109375" style="521"/>
    <col min="12014" max="12014" width="5" style="521" customWidth="1"/>
    <col min="12015" max="12015" width="11.28515625" style="521" customWidth="1"/>
    <col min="12016" max="12016" width="32.5703125" style="521" customWidth="1"/>
    <col min="12017" max="12017" width="38.5703125" style="521" customWidth="1"/>
    <col min="12018" max="12018" width="0" style="521" hidden="1" customWidth="1"/>
    <col min="12019" max="12019" width="16.85546875" style="521" customWidth="1"/>
    <col min="12020" max="12020" width="16" style="521" customWidth="1"/>
    <col min="12021" max="12021" width="18.7109375" style="521" customWidth="1"/>
    <col min="12022" max="12022" width="0" style="521" hidden="1" customWidth="1"/>
    <col min="12023" max="12023" width="18" style="521" customWidth="1"/>
    <col min="12024" max="12024" width="0" style="521" hidden="1" customWidth="1"/>
    <col min="12025" max="12025" width="18.85546875" style="521" customWidth="1"/>
    <col min="12026" max="12026" width="0" style="521" hidden="1" customWidth="1"/>
    <col min="12027" max="12027" width="14.140625" style="521" customWidth="1"/>
    <col min="12028" max="12028" width="16.7109375" style="521" customWidth="1"/>
    <col min="12029" max="12041" width="0" style="521" hidden="1" customWidth="1"/>
    <col min="12042" max="12042" width="20.5703125" style="521" customWidth="1"/>
    <col min="12043" max="12044" width="8" style="521" customWidth="1"/>
    <col min="12045" max="12050" width="6.7109375" style="521" bestFit="1" customWidth="1"/>
    <col min="12051" max="12051" width="21.5703125" style="521" customWidth="1"/>
    <col min="12052" max="12062" width="11.7109375" style="521" customWidth="1"/>
    <col min="12063" max="12269" width="11.7109375" style="521"/>
    <col min="12270" max="12270" width="5" style="521" customWidth="1"/>
    <col min="12271" max="12271" width="11.28515625" style="521" customWidth="1"/>
    <col min="12272" max="12272" width="32.5703125" style="521" customWidth="1"/>
    <col min="12273" max="12273" width="38.5703125" style="521" customWidth="1"/>
    <col min="12274" max="12274" width="0" style="521" hidden="1" customWidth="1"/>
    <col min="12275" max="12275" width="16.85546875" style="521" customWidth="1"/>
    <col min="12276" max="12276" width="16" style="521" customWidth="1"/>
    <col min="12277" max="12277" width="18.7109375" style="521" customWidth="1"/>
    <col min="12278" max="12278" width="0" style="521" hidden="1" customWidth="1"/>
    <col min="12279" max="12279" width="18" style="521" customWidth="1"/>
    <col min="12280" max="12280" width="0" style="521" hidden="1" customWidth="1"/>
    <col min="12281" max="12281" width="18.85546875" style="521" customWidth="1"/>
    <col min="12282" max="12282" width="0" style="521" hidden="1" customWidth="1"/>
    <col min="12283" max="12283" width="14.140625" style="521" customWidth="1"/>
    <col min="12284" max="12284" width="16.7109375" style="521" customWidth="1"/>
    <col min="12285" max="12297" width="0" style="521" hidden="1" customWidth="1"/>
    <col min="12298" max="12298" width="20.5703125" style="521" customWidth="1"/>
    <col min="12299" max="12300" width="8" style="521" customWidth="1"/>
    <col min="12301" max="12306" width="6.7109375" style="521" bestFit="1" customWidth="1"/>
    <col min="12307" max="12307" width="21.5703125" style="521" customWidth="1"/>
    <col min="12308" max="12318" width="11.7109375" style="521" customWidth="1"/>
    <col min="12319" max="12525" width="11.7109375" style="521"/>
    <col min="12526" max="12526" width="5" style="521" customWidth="1"/>
    <col min="12527" max="12527" width="11.28515625" style="521" customWidth="1"/>
    <col min="12528" max="12528" width="32.5703125" style="521" customWidth="1"/>
    <col min="12529" max="12529" width="38.5703125" style="521" customWidth="1"/>
    <col min="12530" max="12530" width="0" style="521" hidden="1" customWidth="1"/>
    <col min="12531" max="12531" width="16.85546875" style="521" customWidth="1"/>
    <col min="12532" max="12532" width="16" style="521" customWidth="1"/>
    <col min="12533" max="12533" width="18.7109375" style="521" customWidth="1"/>
    <col min="12534" max="12534" width="0" style="521" hidden="1" customWidth="1"/>
    <col min="12535" max="12535" width="18" style="521" customWidth="1"/>
    <col min="12536" max="12536" width="0" style="521" hidden="1" customWidth="1"/>
    <col min="12537" max="12537" width="18.85546875" style="521" customWidth="1"/>
    <col min="12538" max="12538" width="0" style="521" hidden="1" customWidth="1"/>
    <col min="12539" max="12539" width="14.140625" style="521" customWidth="1"/>
    <col min="12540" max="12540" width="16.7109375" style="521" customWidth="1"/>
    <col min="12541" max="12553" width="0" style="521" hidden="1" customWidth="1"/>
    <col min="12554" max="12554" width="20.5703125" style="521" customWidth="1"/>
    <col min="12555" max="12556" width="8" style="521" customWidth="1"/>
    <col min="12557" max="12562" width="6.7109375" style="521" bestFit="1" customWidth="1"/>
    <col min="12563" max="12563" width="21.5703125" style="521" customWidth="1"/>
    <col min="12564" max="12574" width="11.7109375" style="521" customWidth="1"/>
    <col min="12575" max="12781" width="11.7109375" style="521"/>
    <col min="12782" max="12782" width="5" style="521" customWidth="1"/>
    <col min="12783" max="12783" width="11.28515625" style="521" customWidth="1"/>
    <col min="12784" max="12784" width="32.5703125" style="521" customWidth="1"/>
    <col min="12785" max="12785" width="38.5703125" style="521" customWidth="1"/>
    <col min="12786" max="12786" width="0" style="521" hidden="1" customWidth="1"/>
    <col min="12787" max="12787" width="16.85546875" style="521" customWidth="1"/>
    <col min="12788" max="12788" width="16" style="521" customWidth="1"/>
    <col min="12789" max="12789" width="18.7109375" style="521" customWidth="1"/>
    <col min="12790" max="12790" width="0" style="521" hidden="1" customWidth="1"/>
    <col min="12791" max="12791" width="18" style="521" customWidth="1"/>
    <col min="12792" max="12792" width="0" style="521" hidden="1" customWidth="1"/>
    <col min="12793" max="12793" width="18.85546875" style="521" customWidth="1"/>
    <col min="12794" max="12794" width="0" style="521" hidden="1" customWidth="1"/>
    <col min="12795" max="12795" width="14.140625" style="521" customWidth="1"/>
    <col min="12796" max="12796" width="16.7109375" style="521" customWidth="1"/>
    <col min="12797" max="12809" width="0" style="521" hidden="1" customWidth="1"/>
    <col min="12810" max="12810" width="20.5703125" style="521" customWidth="1"/>
    <col min="12811" max="12812" width="8" style="521" customWidth="1"/>
    <col min="12813" max="12818" width="6.7109375" style="521" bestFit="1" customWidth="1"/>
    <col min="12819" max="12819" width="21.5703125" style="521" customWidth="1"/>
    <col min="12820" max="12830" width="11.7109375" style="521" customWidth="1"/>
    <col min="12831" max="13037" width="11.7109375" style="521"/>
    <col min="13038" max="13038" width="5" style="521" customWidth="1"/>
    <col min="13039" max="13039" width="11.28515625" style="521" customWidth="1"/>
    <col min="13040" max="13040" width="32.5703125" style="521" customWidth="1"/>
    <col min="13041" max="13041" width="38.5703125" style="521" customWidth="1"/>
    <col min="13042" max="13042" width="0" style="521" hidden="1" customWidth="1"/>
    <col min="13043" max="13043" width="16.85546875" style="521" customWidth="1"/>
    <col min="13044" max="13044" width="16" style="521" customWidth="1"/>
    <col min="13045" max="13045" width="18.7109375" style="521" customWidth="1"/>
    <col min="13046" max="13046" width="0" style="521" hidden="1" customWidth="1"/>
    <col min="13047" max="13047" width="18" style="521" customWidth="1"/>
    <col min="13048" max="13048" width="0" style="521" hidden="1" customWidth="1"/>
    <col min="13049" max="13049" width="18.85546875" style="521" customWidth="1"/>
    <col min="13050" max="13050" width="0" style="521" hidden="1" customWidth="1"/>
    <col min="13051" max="13051" width="14.140625" style="521" customWidth="1"/>
    <col min="13052" max="13052" width="16.7109375" style="521" customWidth="1"/>
    <col min="13053" max="13065" width="0" style="521" hidden="1" customWidth="1"/>
    <col min="13066" max="13066" width="20.5703125" style="521" customWidth="1"/>
    <col min="13067" max="13068" width="8" style="521" customWidth="1"/>
    <col min="13069" max="13074" width="6.7109375" style="521" bestFit="1" customWidth="1"/>
    <col min="13075" max="13075" width="21.5703125" style="521" customWidth="1"/>
    <col min="13076" max="13086" width="11.7109375" style="521" customWidth="1"/>
    <col min="13087" max="13293" width="11.7109375" style="521"/>
    <col min="13294" max="13294" width="5" style="521" customWidth="1"/>
    <col min="13295" max="13295" width="11.28515625" style="521" customWidth="1"/>
    <col min="13296" max="13296" width="32.5703125" style="521" customWidth="1"/>
    <col min="13297" max="13297" width="38.5703125" style="521" customWidth="1"/>
    <col min="13298" max="13298" width="0" style="521" hidden="1" customWidth="1"/>
    <col min="13299" max="13299" width="16.85546875" style="521" customWidth="1"/>
    <col min="13300" max="13300" width="16" style="521" customWidth="1"/>
    <col min="13301" max="13301" width="18.7109375" style="521" customWidth="1"/>
    <col min="13302" max="13302" width="0" style="521" hidden="1" customWidth="1"/>
    <col min="13303" max="13303" width="18" style="521" customWidth="1"/>
    <col min="13304" max="13304" width="0" style="521" hidden="1" customWidth="1"/>
    <col min="13305" max="13305" width="18.85546875" style="521" customWidth="1"/>
    <col min="13306" max="13306" width="0" style="521" hidden="1" customWidth="1"/>
    <col min="13307" max="13307" width="14.140625" style="521" customWidth="1"/>
    <col min="13308" max="13308" width="16.7109375" style="521" customWidth="1"/>
    <col min="13309" max="13321" width="0" style="521" hidden="1" customWidth="1"/>
    <col min="13322" max="13322" width="20.5703125" style="521" customWidth="1"/>
    <col min="13323" max="13324" width="8" style="521" customWidth="1"/>
    <col min="13325" max="13330" width="6.7109375" style="521" bestFit="1" customWidth="1"/>
    <col min="13331" max="13331" width="21.5703125" style="521" customWidth="1"/>
    <col min="13332" max="13342" width="11.7109375" style="521" customWidth="1"/>
    <col min="13343" max="13549" width="11.7109375" style="521"/>
    <col min="13550" max="13550" width="5" style="521" customWidth="1"/>
    <col min="13551" max="13551" width="11.28515625" style="521" customWidth="1"/>
    <col min="13552" max="13552" width="32.5703125" style="521" customWidth="1"/>
    <col min="13553" max="13553" width="38.5703125" style="521" customWidth="1"/>
    <col min="13554" max="13554" width="0" style="521" hidden="1" customWidth="1"/>
    <col min="13555" max="13555" width="16.85546875" style="521" customWidth="1"/>
    <col min="13556" max="13556" width="16" style="521" customWidth="1"/>
    <col min="13557" max="13557" width="18.7109375" style="521" customWidth="1"/>
    <col min="13558" max="13558" width="0" style="521" hidden="1" customWidth="1"/>
    <col min="13559" max="13559" width="18" style="521" customWidth="1"/>
    <col min="13560" max="13560" width="0" style="521" hidden="1" customWidth="1"/>
    <col min="13561" max="13561" width="18.85546875" style="521" customWidth="1"/>
    <col min="13562" max="13562" width="0" style="521" hidden="1" customWidth="1"/>
    <col min="13563" max="13563" width="14.140625" style="521" customWidth="1"/>
    <col min="13564" max="13564" width="16.7109375" style="521" customWidth="1"/>
    <col min="13565" max="13577" width="0" style="521" hidden="1" customWidth="1"/>
    <col min="13578" max="13578" width="20.5703125" style="521" customWidth="1"/>
    <col min="13579" max="13580" width="8" style="521" customWidth="1"/>
    <col min="13581" max="13586" width="6.7109375" style="521" bestFit="1" customWidth="1"/>
    <col min="13587" max="13587" width="21.5703125" style="521" customWidth="1"/>
    <col min="13588" max="13598" width="11.7109375" style="521" customWidth="1"/>
    <col min="13599" max="13805" width="11.7109375" style="521"/>
    <col min="13806" max="13806" width="5" style="521" customWidth="1"/>
    <col min="13807" max="13807" width="11.28515625" style="521" customWidth="1"/>
    <col min="13808" max="13808" width="32.5703125" style="521" customWidth="1"/>
    <col min="13809" max="13809" width="38.5703125" style="521" customWidth="1"/>
    <col min="13810" max="13810" width="0" style="521" hidden="1" customWidth="1"/>
    <col min="13811" max="13811" width="16.85546875" style="521" customWidth="1"/>
    <col min="13812" max="13812" width="16" style="521" customWidth="1"/>
    <col min="13813" max="13813" width="18.7109375" style="521" customWidth="1"/>
    <col min="13814" max="13814" width="0" style="521" hidden="1" customWidth="1"/>
    <col min="13815" max="13815" width="18" style="521" customWidth="1"/>
    <col min="13816" max="13816" width="0" style="521" hidden="1" customWidth="1"/>
    <col min="13817" max="13817" width="18.85546875" style="521" customWidth="1"/>
    <col min="13818" max="13818" width="0" style="521" hidden="1" customWidth="1"/>
    <col min="13819" max="13819" width="14.140625" style="521" customWidth="1"/>
    <col min="13820" max="13820" width="16.7109375" style="521" customWidth="1"/>
    <col min="13821" max="13833" width="0" style="521" hidden="1" customWidth="1"/>
    <col min="13834" max="13834" width="20.5703125" style="521" customWidth="1"/>
    <col min="13835" max="13836" width="8" style="521" customWidth="1"/>
    <col min="13837" max="13842" width="6.7109375" style="521" bestFit="1" customWidth="1"/>
    <col min="13843" max="13843" width="21.5703125" style="521" customWidth="1"/>
    <col min="13844" max="13854" width="11.7109375" style="521" customWidth="1"/>
    <col min="13855" max="14061" width="11.7109375" style="521"/>
    <col min="14062" max="14062" width="5" style="521" customWidth="1"/>
    <col min="14063" max="14063" width="11.28515625" style="521" customWidth="1"/>
    <col min="14064" max="14064" width="32.5703125" style="521" customWidth="1"/>
    <col min="14065" max="14065" width="38.5703125" style="521" customWidth="1"/>
    <col min="14066" max="14066" width="0" style="521" hidden="1" customWidth="1"/>
    <col min="14067" max="14067" width="16.85546875" style="521" customWidth="1"/>
    <col min="14068" max="14068" width="16" style="521" customWidth="1"/>
    <col min="14069" max="14069" width="18.7109375" style="521" customWidth="1"/>
    <col min="14070" max="14070" width="0" style="521" hidden="1" customWidth="1"/>
    <col min="14071" max="14071" width="18" style="521" customWidth="1"/>
    <col min="14072" max="14072" width="0" style="521" hidden="1" customWidth="1"/>
    <col min="14073" max="14073" width="18.85546875" style="521" customWidth="1"/>
    <col min="14074" max="14074" width="0" style="521" hidden="1" customWidth="1"/>
    <col min="14075" max="14075" width="14.140625" style="521" customWidth="1"/>
    <col min="14076" max="14076" width="16.7109375" style="521" customWidth="1"/>
    <col min="14077" max="14089" width="0" style="521" hidden="1" customWidth="1"/>
    <col min="14090" max="14090" width="20.5703125" style="521" customWidth="1"/>
    <col min="14091" max="14092" width="8" style="521" customWidth="1"/>
    <col min="14093" max="14098" width="6.7109375" style="521" bestFit="1" customWidth="1"/>
    <col min="14099" max="14099" width="21.5703125" style="521" customWidth="1"/>
    <col min="14100" max="14110" width="11.7109375" style="521" customWidth="1"/>
    <col min="14111" max="14317" width="11.7109375" style="521"/>
    <col min="14318" max="14318" width="5" style="521" customWidth="1"/>
    <col min="14319" max="14319" width="11.28515625" style="521" customWidth="1"/>
    <col min="14320" max="14320" width="32.5703125" style="521" customWidth="1"/>
    <col min="14321" max="14321" width="38.5703125" style="521" customWidth="1"/>
    <col min="14322" max="14322" width="0" style="521" hidden="1" customWidth="1"/>
    <col min="14323" max="14323" width="16.85546875" style="521" customWidth="1"/>
    <col min="14324" max="14324" width="16" style="521" customWidth="1"/>
    <col min="14325" max="14325" width="18.7109375" style="521" customWidth="1"/>
    <col min="14326" max="14326" width="0" style="521" hidden="1" customWidth="1"/>
    <col min="14327" max="14327" width="18" style="521" customWidth="1"/>
    <col min="14328" max="14328" width="0" style="521" hidden="1" customWidth="1"/>
    <col min="14329" max="14329" width="18.85546875" style="521" customWidth="1"/>
    <col min="14330" max="14330" width="0" style="521" hidden="1" customWidth="1"/>
    <col min="14331" max="14331" width="14.140625" style="521" customWidth="1"/>
    <col min="14332" max="14332" width="16.7109375" style="521" customWidth="1"/>
    <col min="14333" max="14345" width="0" style="521" hidden="1" customWidth="1"/>
    <col min="14346" max="14346" width="20.5703125" style="521" customWidth="1"/>
    <col min="14347" max="14348" width="8" style="521" customWidth="1"/>
    <col min="14349" max="14354" width="6.7109375" style="521" bestFit="1" customWidth="1"/>
    <col min="14355" max="14355" width="21.5703125" style="521" customWidth="1"/>
    <col min="14356" max="14366" width="11.7109375" style="521" customWidth="1"/>
    <col min="14367" max="14573" width="11.7109375" style="521"/>
    <col min="14574" max="14574" width="5" style="521" customWidth="1"/>
    <col min="14575" max="14575" width="11.28515625" style="521" customWidth="1"/>
    <col min="14576" max="14576" width="32.5703125" style="521" customWidth="1"/>
    <col min="14577" max="14577" width="38.5703125" style="521" customWidth="1"/>
    <col min="14578" max="14578" width="0" style="521" hidden="1" customWidth="1"/>
    <col min="14579" max="14579" width="16.85546875" style="521" customWidth="1"/>
    <col min="14580" max="14580" width="16" style="521" customWidth="1"/>
    <col min="14581" max="14581" width="18.7109375" style="521" customWidth="1"/>
    <col min="14582" max="14582" width="0" style="521" hidden="1" customWidth="1"/>
    <col min="14583" max="14583" width="18" style="521" customWidth="1"/>
    <col min="14584" max="14584" width="0" style="521" hidden="1" customWidth="1"/>
    <col min="14585" max="14585" width="18.85546875" style="521" customWidth="1"/>
    <col min="14586" max="14586" width="0" style="521" hidden="1" customWidth="1"/>
    <col min="14587" max="14587" width="14.140625" style="521" customWidth="1"/>
    <col min="14588" max="14588" width="16.7109375" style="521" customWidth="1"/>
    <col min="14589" max="14601" width="0" style="521" hidden="1" customWidth="1"/>
    <col min="14602" max="14602" width="20.5703125" style="521" customWidth="1"/>
    <col min="14603" max="14604" width="8" style="521" customWidth="1"/>
    <col min="14605" max="14610" width="6.7109375" style="521" bestFit="1" customWidth="1"/>
    <col min="14611" max="14611" width="21.5703125" style="521" customWidth="1"/>
    <col min="14612" max="14622" width="11.7109375" style="521" customWidth="1"/>
    <col min="14623" max="14829" width="11.7109375" style="521"/>
    <col min="14830" max="14830" width="5" style="521" customWidth="1"/>
    <col min="14831" max="14831" width="11.28515625" style="521" customWidth="1"/>
    <col min="14832" max="14832" width="32.5703125" style="521" customWidth="1"/>
    <col min="14833" max="14833" width="38.5703125" style="521" customWidth="1"/>
    <col min="14834" max="14834" width="0" style="521" hidden="1" customWidth="1"/>
    <col min="14835" max="14835" width="16.85546875" style="521" customWidth="1"/>
    <col min="14836" max="14836" width="16" style="521" customWidth="1"/>
    <col min="14837" max="14837" width="18.7109375" style="521" customWidth="1"/>
    <col min="14838" max="14838" width="0" style="521" hidden="1" customWidth="1"/>
    <col min="14839" max="14839" width="18" style="521" customWidth="1"/>
    <col min="14840" max="14840" width="0" style="521" hidden="1" customWidth="1"/>
    <col min="14841" max="14841" width="18.85546875" style="521" customWidth="1"/>
    <col min="14842" max="14842" width="0" style="521" hidden="1" customWidth="1"/>
    <col min="14843" max="14843" width="14.140625" style="521" customWidth="1"/>
    <col min="14844" max="14844" width="16.7109375" style="521" customWidth="1"/>
    <col min="14845" max="14857" width="0" style="521" hidden="1" customWidth="1"/>
    <col min="14858" max="14858" width="20.5703125" style="521" customWidth="1"/>
    <col min="14859" max="14860" width="8" style="521" customWidth="1"/>
    <col min="14861" max="14866" width="6.7109375" style="521" bestFit="1" customWidth="1"/>
    <col min="14867" max="14867" width="21.5703125" style="521" customWidth="1"/>
    <col min="14868" max="14878" width="11.7109375" style="521" customWidth="1"/>
    <col min="14879" max="15085" width="11.7109375" style="521"/>
    <col min="15086" max="15086" width="5" style="521" customWidth="1"/>
    <col min="15087" max="15087" width="11.28515625" style="521" customWidth="1"/>
    <col min="15088" max="15088" width="32.5703125" style="521" customWidth="1"/>
    <col min="15089" max="15089" width="38.5703125" style="521" customWidth="1"/>
    <col min="15090" max="15090" width="0" style="521" hidden="1" customWidth="1"/>
    <col min="15091" max="15091" width="16.85546875" style="521" customWidth="1"/>
    <col min="15092" max="15092" width="16" style="521" customWidth="1"/>
    <col min="15093" max="15093" width="18.7109375" style="521" customWidth="1"/>
    <col min="15094" max="15094" width="0" style="521" hidden="1" customWidth="1"/>
    <col min="15095" max="15095" width="18" style="521" customWidth="1"/>
    <col min="15096" max="15096" width="0" style="521" hidden="1" customWidth="1"/>
    <col min="15097" max="15097" width="18.85546875" style="521" customWidth="1"/>
    <col min="15098" max="15098" width="0" style="521" hidden="1" customWidth="1"/>
    <col min="15099" max="15099" width="14.140625" style="521" customWidth="1"/>
    <col min="15100" max="15100" width="16.7109375" style="521" customWidth="1"/>
    <col min="15101" max="15113" width="0" style="521" hidden="1" customWidth="1"/>
    <col min="15114" max="15114" width="20.5703125" style="521" customWidth="1"/>
    <col min="15115" max="15116" width="8" style="521" customWidth="1"/>
    <col min="15117" max="15122" width="6.7109375" style="521" bestFit="1" customWidth="1"/>
    <col min="15123" max="15123" width="21.5703125" style="521" customWidth="1"/>
    <col min="15124" max="15134" width="11.7109375" style="521" customWidth="1"/>
    <col min="15135" max="15341" width="11.7109375" style="521"/>
    <col min="15342" max="15342" width="5" style="521" customWidth="1"/>
    <col min="15343" max="15343" width="11.28515625" style="521" customWidth="1"/>
    <col min="15344" max="15344" width="32.5703125" style="521" customWidth="1"/>
    <col min="15345" max="15345" width="38.5703125" style="521" customWidth="1"/>
    <col min="15346" max="15346" width="0" style="521" hidden="1" customWidth="1"/>
    <col min="15347" max="15347" width="16.85546875" style="521" customWidth="1"/>
    <col min="15348" max="15348" width="16" style="521" customWidth="1"/>
    <col min="15349" max="15349" width="18.7109375" style="521" customWidth="1"/>
    <col min="15350" max="15350" width="0" style="521" hidden="1" customWidth="1"/>
    <col min="15351" max="15351" width="18" style="521" customWidth="1"/>
    <col min="15352" max="15352" width="0" style="521" hidden="1" customWidth="1"/>
    <col min="15353" max="15353" width="18.85546875" style="521" customWidth="1"/>
    <col min="15354" max="15354" width="0" style="521" hidden="1" customWidth="1"/>
    <col min="15355" max="15355" width="14.140625" style="521" customWidth="1"/>
    <col min="15356" max="15356" width="16.7109375" style="521" customWidth="1"/>
    <col min="15357" max="15369" width="0" style="521" hidden="1" customWidth="1"/>
    <col min="15370" max="15370" width="20.5703125" style="521" customWidth="1"/>
    <col min="15371" max="15372" width="8" style="521" customWidth="1"/>
    <col min="15373" max="15378" width="6.7109375" style="521" bestFit="1" customWidth="1"/>
    <col min="15379" max="15379" width="21.5703125" style="521" customWidth="1"/>
    <col min="15380" max="15390" width="11.7109375" style="521" customWidth="1"/>
    <col min="15391" max="15597" width="11.7109375" style="521"/>
    <col min="15598" max="15598" width="5" style="521" customWidth="1"/>
    <col min="15599" max="15599" width="11.28515625" style="521" customWidth="1"/>
    <col min="15600" max="15600" width="32.5703125" style="521" customWidth="1"/>
    <col min="15601" max="15601" width="38.5703125" style="521" customWidth="1"/>
    <col min="15602" max="15602" width="0" style="521" hidden="1" customWidth="1"/>
    <col min="15603" max="15603" width="16.85546875" style="521" customWidth="1"/>
    <col min="15604" max="15604" width="16" style="521" customWidth="1"/>
    <col min="15605" max="15605" width="18.7109375" style="521" customWidth="1"/>
    <col min="15606" max="15606" width="0" style="521" hidden="1" customWidth="1"/>
    <col min="15607" max="15607" width="18" style="521" customWidth="1"/>
    <col min="15608" max="15608" width="0" style="521" hidden="1" customWidth="1"/>
    <col min="15609" max="15609" width="18.85546875" style="521" customWidth="1"/>
    <col min="15610" max="15610" width="0" style="521" hidden="1" customWidth="1"/>
    <col min="15611" max="15611" width="14.140625" style="521" customWidth="1"/>
    <col min="15612" max="15612" width="16.7109375" style="521" customWidth="1"/>
    <col min="15613" max="15625" width="0" style="521" hidden="1" customWidth="1"/>
    <col min="15626" max="15626" width="20.5703125" style="521" customWidth="1"/>
    <col min="15627" max="15628" width="8" style="521" customWidth="1"/>
    <col min="15629" max="15634" width="6.7109375" style="521" bestFit="1" customWidth="1"/>
    <col min="15635" max="15635" width="21.5703125" style="521" customWidth="1"/>
    <col min="15636" max="15646" width="11.7109375" style="521" customWidth="1"/>
    <col min="15647" max="15853" width="11.7109375" style="521"/>
    <col min="15854" max="15854" width="5" style="521" customWidth="1"/>
    <col min="15855" max="15855" width="11.28515625" style="521" customWidth="1"/>
    <col min="15856" max="15856" width="32.5703125" style="521" customWidth="1"/>
    <col min="15857" max="15857" width="38.5703125" style="521" customWidth="1"/>
    <col min="15858" max="15858" width="0" style="521" hidden="1" customWidth="1"/>
    <col min="15859" max="15859" width="16.85546875" style="521" customWidth="1"/>
    <col min="15860" max="15860" width="16" style="521" customWidth="1"/>
    <col min="15861" max="15861" width="18.7109375" style="521" customWidth="1"/>
    <col min="15862" max="15862" width="0" style="521" hidden="1" customWidth="1"/>
    <col min="15863" max="15863" width="18" style="521" customWidth="1"/>
    <col min="15864" max="15864" width="0" style="521" hidden="1" customWidth="1"/>
    <col min="15865" max="15865" width="18.85546875" style="521" customWidth="1"/>
    <col min="15866" max="15866" width="0" style="521" hidden="1" customWidth="1"/>
    <col min="15867" max="15867" width="14.140625" style="521" customWidth="1"/>
    <col min="15868" max="15868" width="16.7109375" style="521" customWidth="1"/>
    <col min="15869" max="15881" width="0" style="521" hidden="1" customWidth="1"/>
    <col min="15882" max="15882" width="20.5703125" style="521" customWidth="1"/>
    <col min="15883" max="15884" width="8" style="521" customWidth="1"/>
    <col min="15885" max="15890" width="6.7109375" style="521" bestFit="1" customWidth="1"/>
    <col min="15891" max="15891" width="21.5703125" style="521" customWidth="1"/>
    <col min="15892" max="15902" width="11.7109375" style="521" customWidth="1"/>
    <col min="15903" max="16109" width="11.7109375" style="521"/>
    <col min="16110" max="16110" width="5" style="521" customWidth="1"/>
    <col min="16111" max="16111" width="11.28515625" style="521" customWidth="1"/>
    <col min="16112" max="16112" width="32.5703125" style="521" customWidth="1"/>
    <col min="16113" max="16113" width="38.5703125" style="521" customWidth="1"/>
    <col min="16114" max="16114" width="0" style="521" hidden="1" customWidth="1"/>
    <col min="16115" max="16115" width="16.85546875" style="521" customWidth="1"/>
    <col min="16116" max="16116" width="16" style="521" customWidth="1"/>
    <col min="16117" max="16117" width="18.7109375" style="521" customWidth="1"/>
    <col min="16118" max="16118" width="0" style="521" hidden="1" customWidth="1"/>
    <col min="16119" max="16119" width="18" style="521" customWidth="1"/>
    <col min="16120" max="16120" width="0" style="521" hidden="1" customWidth="1"/>
    <col min="16121" max="16121" width="18.85546875" style="521" customWidth="1"/>
    <col min="16122" max="16122" width="0" style="521" hidden="1" customWidth="1"/>
    <col min="16123" max="16123" width="14.140625" style="521" customWidth="1"/>
    <col min="16124" max="16124" width="16.7109375" style="521" customWidth="1"/>
    <col min="16125" max="16137" width="0" style="521" hidden="1" customWidth="1"/>
    <col min="16138" max="16138" width="20.5703125" style="521" customWidth="1"/>
    <col min="16139" max="16140" width="8" style="521" customWidth="1"/>
    <col min="16141" max="16146" width="6.7109375" style="521" bestFit="1" customWidth="1"/>
    <col min="16147" max="16147" width="21.5703125" style="521" customWidth="1"/>
    <col min="16148" max="16158" width="11.7109375" style="521" customWidth="1"/>
    <col min="16159" max="16384" width="11.7109375" style="521"/>
  </cols>
  <sheetData>
    <row r="1" spans="1:19" s="514" customFormat="1" x14ac:dyDescent="0.2">
      <c r="A1" s="1155"/>
      <c r="B1" s="1155"/>
      <c r="C1" s="1155"/>
      <c r="D1" s="1155"/>
      <c r="E1" s="1155"/>
      <c r="F1" s="1155"/>
      <c r="G1" s="1155"/>
      <c r="H1" s="1155"/>
      <c r="I1" s="1155"/>
      <c r="J1" s="1155"/>
      <c r="O1" s="512"/>
      <c r="P1" s="512"/>
      <c r="Q1" s="512"/>
      <c r="R1" s="512"/>
      <c r="S1" s="515"/>
    </row>
    <row r="2" spans="1:19" s="514" customFormat="1" x14ac:dyDescent="0.2">
      <c r="A2" s="516"/>
      <c r="B2" s="517"/>
      <c r="C2" s="518"/>
      <c r="D2" s="513"/>
      <c r="E2" s="519"/>
      <c r="F2" s="517"/>
      <c r="G2" s="517"/>
      <c r="H2" s="517"/>
      <c r="I2" s="517"/>
      <c r="J2" s="513"/>
      <c r="O2" s="512"/>
      <c r="P2" s="512"/>
      <c r="Q2" s="512"/>
      <c r="R2" s="512"/>
      <c r="S2" s="515"/>
    </row>
    <row r="3" spans="1:19" s="514" customFormat="1" x14ac:dyDescent="0.2">
      <c r="A3" s="516"/>
      <c r="B3" s="517"/>
      <c r="C3" s="518"/>
      <c r="D3" s="513"/>
      <c r="E3" s="519"/>
      <c r="F3" s="517"/>
      <c r="G3" s="517"/>
      <c r="H3" s="517"/>
      <c r="I3" s="517"/>
      <c r="J3" s="513"/>
      <c r="O3" s="512"/>
      <c r="P3" s="512"/>
      <c r="Q3" s="512"/>
      <c r="R3" s="512"/>
      <c r="S3" s="515"/>
    </row>
    <row r="4" spans="1:19" s="514" customFormat="1" x14ac:dyDescent="0.2">
      <c r="A4" s="516"/>
      <c r="B4" s="517"/>
      <c r="C4" s="518"/>
      <c r="D4" s="513"/>
      <c r="E4" s="519"/>
      <c r="F4" s="517"/>
      <c r="G4" s="517"/>
      <c r="H4" s="517"/>
      <c r="I4" s="517"/>
      <c r="J4" s="513"/>
      <c r="O4" s="512"/>
      <c r="P4" s="512"/>
      <c r="Q4" s="512"/>
      <c r="R4" s="512"/>
      <c r="S4" s="515"/>
    </row>
    <row r="5" spans="1:19" s="514" customFormat="1" x14ac:dyDescent="0.2">
      <c r="A5" s="516"/>
      <c r="B5" s="517"/>
      <c r="C5" s="518"/>
      <c r="D5" s="513"/>
      <c r="E5" s="519"/>
      <c r="F5" s="517"/>
      <c r="G5" s="517"/>
      <c r="H5" s="517"/>
      <c r="I5" s="517"/>
      <c r="J5" s="513"/>
      <c r="O5" s="512"/>
      <c r="P5" s="512"/>
      <c r="Q5" s="512"/>
      <c r="R5" s="512"/>
      <c r="S5" s="515"/>
    </row>
    <row r="6" spans="1:19" s="514" customFormat="1" x14ac:dyDescent="0.2">
      <c r="A6" s="516"/>
      <c r="B6" s="517"/>
      <c r="C6" s="518"/>
      <c r="D6" s="513"/>
      <c r="E6" s="519"/>
      <c r="F6" s="517"/>
      <c r="G6" s="517"/>
      <c r="H6" s="517"/>
      <c r="I6" s="517"/>
      <c r="J6" s="513"/>
      <c r="O6" s="512"/>
      <c r="P6" s="512"/>
      <c r="Q6" s="512"/>
      <c r="R6" s="512"/>
      <c r="S6" s="515"/>
    </row>
    <row r="7" spans="1:19" s="514" customFormat="1" ht="67.5" customHeight="1" x14ac:dyDescent="0.2">
      <c r="A7" s="516"/>
      <c r="B7" s="517"/>
      <c r="C7" s="518"/>
      <c r="D7" s="513"/>
      <c r="E7" s="519"/>
      <c r="F7" s="517"/>
      <c r="G7" s="517"/>
      <c r="H7" s="517"/>
      <c r="I7" s="517"/>
      <c r="J7" s="513"/>
      <c r="O7" s="512"/>
      <c r="P7" s="512"/>
      <c r="Q7" s="512"/>
      <c r="R7" s="512"/>
      <c r="S7" s="515"/>
    </row>
    <row r="8" spans="1:19" s="514" customFormat="1" x14ac:dyDescent="0.2">
      <c r="A8" s="516"/>
      <c r="B8" s="517"/>
      <c r="C8" s="518"/>
      <c r="D8" s="513"/>
      <c r="E8" s="519"/>
      <c r="F8" s="517"/>
      <c r="G8" s="517"/>
      <c r="H8" s="517"/>
      <c r="I8" s="517"/>
      <c r="J8" s="513"/>
      <c r="O8" s="512"/>
      <c r="P8" s="512"/>
      <c r="Q8" s="512"/>
      <c r="R8" s="512"/>
      <c r="S8" s="515"/>
    </row>
    <row r="9" spans="1:19" s="520" customFormat="1" ht="25.5" customHeight="1" x14ac:dyDescent="0.2">
      <c r="A9" s="1156" t="s">
        <v>7510</v>
      </c>
      <c r="B9" s="1156"/>
      <c r="C9" s="1156"/>
      <c r="D9" s="1156"/>
      <c r="E9" s="1156"/>
      <c r="F9" s="1156"/>
      <c r="G9" s="1156"/>
      <c r="H9" s="1156"/>
      <c r="I9" s="1156"/>
      <c r="J9" s="1156"/>
      <c r="K9" s="1156"/>
      <c r="L9" s="1156"/>
      <c r="M9" s="1156"/>
      <c r="N9" s="1156"/>
      <c r="O9" s="1156"/>
      <c r="P9" s="1156"/>
      <c r="Q9" s="1156"/>
      <c r="R9" s="1156"/>
      <c r="S9" s="1156"/>
    </row>
    <row r="10" spans="1:19" s="520" customFormat="1" ht="18" customHeight="1" x14ac:dyDescent="0.2">
      <c r="A10" s="1156" t="s">
        <v>8280</v>
      </c>
      <c r="B10" s="1156"/>
      <c r="C10" s="1156"/>
      <c r="D10" s="1156"/>
      <c r="E10" s="1156"/>
      <c r="F10" s="1156"/>
      <c r="G10" s="1156"/>
      <c r="H10" s="1156"/>
      <c r="I10" s="1156"/>
      <c r="J10" s="1156"/>
      <c r="K10" s="1156"/>
      <c r="L10" s="1156"/>
      <c r="M10" s="1156"/>
      <c r="N10" s="1156"/>
      <c r="O10" s="1156"/>
      <c r="P10" s="1156"/>
      <c r="Q10" s="1156"/>
      <c r="R10" s="1156"/>
      <c r="S10" s="1156"/>
    </row>
    <row r="11" spans="1:19" s="520" customFormat="1" ht="15.75" customHeight="1" x14ac:dyDescent="0.3">
      <c r="A11" s="1157" t="s">
        <v>6127</v>
      </c>
      <c r="B11" s="1157"/>
      <c r="C11" s="1157"/>
      <c r="D11" s="1157"/>
      <c r="E11" s="1157"/>
      <c r="F11" s="1157"/>
      <c r="G11" s="1157"/>
      <c r="H11" s="1157"/>
      <c r="I11" s="1157"/>
      <c r="J11" s="1157"/>
      <c r="K11" s="1157"/>
      <c r="L11" s="1157"/>
      <c r="M11" s="1157"/>
      <c r="N11" s="1157"/>
      <c r="O11" s="1157"/>
      <c r="P11" s="1157"/>
      <c r="Q11" s="1157"/>
      <c r="R11" s="1157"/>
      <c r="S11" s="1157"/>
    </row>
    <row r="12" spans="1:19" s="514" customFormat="1" ht="12" customHeight="1" thickBot="1" x14ac:dyDescent="0.35">
      <c r="A12" s="1158"/>
      <c r="B12" s="1158"/>
      <c r="C12" s="1158"/>
      <c r="D12" s="1158"/>
      <c r="E12" s="577"/>
      <c r="F12" s="557"/>
      <c r="G12" s="558"/>
      <c r="H12" s="557"/>
      <c r="I12" s="559"/>
      <c r="J12" s="560"/>
      <c r="K12" s="561"/>
      <c r="L12" s="561"/>
      <c r="M12" s="561"/>
      <c r="N12" s="561"/>
      <c r="O12" s="560"/>
      <c r="P12" s="560"/>
      <c r="Q12" s="560"/>
      <c r="R12" s="560"/>
      <c r="S12" s="562"/>
    </row>
    <row r="13" spans="1:19" ht="56.25" customHeight="1" thickTop="1" x14ac:dyDescent="0.2">
      <c r="A13" s="1129" t="s">
        <v>7239</v>
      </c>
      <c r="B13" s="1123" t="s">
        <v>4857</v>
      </c>
      <c r="C13" s="1131" t="s">
        <v>5514</v>
      </c>
      <c r="D13" s="1123" t="s">
        <v>2520</v>
      </c>
      <c r="E13" s="1131" t="s">
        <v>2521</v>
      </c>
      <c r="F13" s="1126" t="s">
        <v>2522</v>
      </c>
      <c r="G13" s="1126" t="s">
        <v>5515</v>
      </c>
      <c r="H13" s="1123" t="s">
        <v>5516</v>
      </c>
      <c r="I13" s="1123" t="s">
        <v>2525</v>
      </c>
      <c r="J13" s="1123" t="s">
        <v>2526</v>
      </c>
      <c r="K13" s="1123" t="s">
        <v>1079</v>
      </c>
      <c r="L13" s="1123"/>
      <c r="M13" s="1123" t="s">
        <v>1080</v>
      </c>
      <c r="N13" s="1123"/>
      <c r="O13" s="1123" t="s">
        <v>1081</v>
      </c>
      <c r="P13" s="1123"/>
      <c r="Q13" s="1123"/>
      <c r="R13" s="1123"/>
      <c r="S13" s="1124" t="s">
        <v>1082</v>
      </c>
    </row>
    <row r="14" spans="1:19" ht="27.75" customHeight="1" thickBot="1" x14ac:dyDescent="0.25">
      <c r="A14" s="1130"/>
      <c r="B14" s="1128"/>
      <c r="C14" s="1132"/>
      <c r="D14" s="1128"/>
      <c r="E14" s="1132"/>
      <c r="F14" s="1127"/>
      <c r="G14" s="1127"/>
      <c r="H14" s="1128"/>
      <c r="I14" s="1128"/>
      <c r="J14" s="1128"/>
      <c r="K14" s="582" t="s">
        <v>1085</v>
      </c>
      <c r="L14" s="582" t="s">
        <v>2527</v>
      </c>
      <c r="M14" s="582" t="s">
        <v>1085</v>
      </c>
      <c r="N14" s="582" t="s">
        <v>1084</v>
      </c>
      <c r="O14" s="582" t="s">
        <v>492</v>
      </c>
      <c r="P14" s="582" t="s">
        <v>493</v>
      </c>
      <c r="Q14" s="582" t="s">
        <v>494</v>
      </c>
      <c r="R14" s="582" t="s">
        <v>495</v>
      </c>
      <c r="S14" s="1125"/>
    </row>
    <row r="15" spans="1:19" s="514" customFormat="1" ht="68.25" customHeight="1" thickTop="1" x14ac:dyDescent="0.2">
      <c r="A15" s="651">
        <v>1</v>
      </c>
      <c r="B15" s="689" t="s">
        <v>4858</v>
      </c>
      <c r="C15" s="642" t="s">
        <v>5517</v>
      </c>
      <c r="D15" s="642" t="s">
        <v>2529</v>
      </c>
      <c r="E15" s="642" t="s">
        <v>2530</v>
      </c>
      <c r="F15" s="669">
        <v>16800</v>
      </c>
      <c r="G15" s="669" t="s">
        <v>2531</v>
      </c>
      <c r="H15" s="670">
        <v>43486</v>
      </c>
      <c r="I15" s="636" t="s">
        <v>6988</v>
      </c>
      <c r="J15" s="671" t="s">
        <v>4388</v>
      </c>
      <c r="K15" s="652" t="s">
        <v>6059</v>
      </c>
      <c r="L15" s="652" t="s">
        <v>6059</v>
      </c>
      <c r="M15" s="652" t="s">
        <v>6059</v>
      </c>
      <c r="N15" s="652" t="s">
        <v>6059</v>
      </c>
      <c r="O15" s="652" t="s">
        <v>6059</v>
      </c>
      <c r="P15" s="652" t="s">
        <v>6059</v>
      </c>
      <c r="Q15" s="652" t="s">
        <v>6059</v>
      </c>
      <c r="R15" s="652" t="s">
        <v>6059</v>
      </c>
      <c r="S15" s="653" t="s">
        <v>6059</v>
      </c>
    </row>
    <row r="16" spans="1:19" s="514" customFormat="1" ht="53.25" customHeight="1" x14ac:dyDescent="0.2">
      <c r="A16" s="644">
        <v>2</v>
      </c>
      <c r="B16" s="689" t="s">
        <v>4859</v>
      </c>
      <c r="C16" s="640" t="s">
        <v>5518</v>
      </c>
      <c r="D16" s="645" t="s">
        <v>2536</v>
      </c>
      <c r="E16" s="640" t="s">
        <v>2530</v>
      </c>
      <c r="F16" s="591">
        <v>14400</v>
      </c>
      <c r="G16" s="591" t="s">
        <v>2531</v>
      </c>
      <c r="H16" s="670">
        <v>43486</v>
      </c>
      <c r="I16" s="645" t="s">
        <v>6988</v>
      </c>
      <c r="J16" s="672" t="s">
        <v>4389</v>
      </c>
      <c r="K16" s="652" t="s">
        <v>6059</v>
      </c>
      <c r="L16" s="652" t="s">
        <v>6059</v>
      </c>
      <c r="M16" s="652" t="s">
        <v>6059</v>
      </c>
      <c r="N16" s="652" t="s">
        <v>6059</v>
      </c>
      <c r="O16" s="652" t="s">
        <v>6059</v>
      </c>
      <c r="P16" s="652" t="s">
        <v>6059</v>
      </c>
      <c r="Q16" s="652" t="s">
        <v>6059</v>
      </c>
      <c r="R16" s="652" t="s">
        <v>6059</v>
      </c>
      <c r="S16" s="629" t="s">
        <v>6059</v>
      </c>
    </row>
    <row r="17" spans="1:19" s="514" customFormat="1" ht="58.5" customHeight="1" x14ac:dyDescent="0.2">
      <c r="A17" s="644">
        <v>3</v>
      </c>
      <c r="B17" s="689" t="s">
        <v>3346</v>
      </c>
      <c r="C17" s="645" t="s">
        <v>5519</v>
      </c>
      <c r="D17" s="645" t="s">
        <v>2539</v>
      </c>
      <c r="E17" s="645" t="s">
        <v>2540</v>
      </c>
      <c r="F17" s="591">
        <v>53280</v>
      </c>
      <c r="G17" s="591" t="s">
        <v>2531</v>
      </c>
      <c r="H17" s="646">
        <v>43486</v>
      </c>
      <c r="I17" s="647" t="s">
        <v>6988</v>
      </c>
      <c r="J17" s="672" t="s">
        <v>4390</v>
      </c>
      <c r="K17" s="652" t="s">
        <v>6059</v>
      </c>
      <c r="L17" s="652" t="s">
        <v>6059</v>
      </c>
      <c r="M17" s="652" t="s">
        <v>6059</v>
      </c>
      <c r="N17" s="652" t="s">
        <v>6059</v>
      </c>
      <c r="O17" s="652" t="s">
        <v>6059</v>
      </c>
      <c r="P17" s="652" t="s">
        <v>6059</v>
      </c>
      <c r="Q17" s="652" t="s">
        <v>6059</v>
      </c>
      <c r="R17" s="652" t="s">
        <v>6059</v>
      </c>
      <c r="S17" s="629" t="s">
        <v>6059</v>
      </c>
    </row>
    <row r="18" spans="1:19" s="514" customFormat="1" ht="58.5" customHeight="1" x14ac:dyDescent="0.2">
      <c r="A18" s="1108">
        <v>4</v>
      </c>
      <c r="B18" s="1114" t="s">
        <v>6989</v>
      </c>
      <c r="C18" s="1111" t="s">
        <v>5521</v>
      </c>
      <c r="D18" s="640" t="s">
        <v>6990</v>
      </c>
      <c r="E18" s="1117" t="s">
        <v>4392</v>
      </c>
      <c r="F18" s="593">
        <f>26621.31+2945.43</f>
        <v>29566.74</v>
      </c>
      <c r="G18" s="593" t="s">
        <v>2531</v>
      </c>
      <c r="H18" s="584">
        <v>43497</v>
      </c>
      <c r="I18" s="1137" t="s">
        <v>6991</v>
      </c>
      <c r="J18" s="672" t="s">
        <v>6992</v>
      </c>
      <c r="K18" s="654"/>
      <c r="L18" s="655"/>
      <c r="M18" s="654"/>
      <c r="N18" s="655"/>
      <c r="O18" s="654"/>
      <c r="P18" s="654"/>
      <c r="Q18" s="654"/>
      <c r="R18" s="654"/>
      <c r="S18" s="526" t="s">
        <v>8281</v>
      </c>
    </row>
    <row r="19" spans="1:19" s="514" customFormat="1" ht="58.5" customHeight="1" x14ac:dyDescent="0.2">
      <c r="A19" s="1109"/>
      <c r="B19" s="1116"/>
      <c r="C19" s="1113"/>
      <c r="D19" s="640" t="s">
        <v>6993</v>
      </c>
      <c r="E19" s="1119"/>
      <c r="F19" s="593">
        <v>19728.57</v>
      </c>
      <c r="G19" s="593" t="s">
        <v>2531</v>
      </c>
      <c r="H19" s="584">
        <v>43497</v>
      </c>
      <c r="I19" s="1139"/>
      <c r="J19" s="672" t="s">
        <v>6994</v>
      </c>
      <c r="K19" s="654"/>
      <c r="L19" s="655"/>
      <c r="M19" s="654"/>
      <c r="N19" s="655"/>
      <c r="O19" s="654"/>
      <c r="P19" s="654"/>
      <c r="Q19" s="654"/>
      <c r="R19" s="654"/>
      <c r="S19" s="526" t="s">
        <v>8281</v>
      </c>
    </row>
    <row r="20" spans="1:19" s="514" customFormat="1" ht="69" customHeight="1" x14ac:dyDescent="0.2">
      <c r="A20" s="638">
        <v>5</v>
      </c>
      <c r="B20" s="690" t="s">
        <v>7792</v>
      </c>
      <c r="C20" s="641" t="s">
        <v>8282</v>
      </c>
      <c r="D20" s="640" t="s">
        <v>6990</v>
      </c>
      <c r="E20" s="641" t="s">
        <v>7793</v>
      </c>
      <c r="F20" s="593">
        <v>3000</v>
      </c>
      <c r="G20" s="593" t="s">
        <v>3128</v>
      </c>
      <c r="H20" s="584">
        <v>43755</v>
      </c>
      <c r="I20" s="673" t="s">
        <v>8283</v>
      </c>
      <c r="J20" s="672" t="s">
        <v>8284</v>
      </c>
      <c r="K20" s="1166" t="s">
        <v>7794</v>
      </c>
      <c r="L20" s="1167"/>
      <c r="M20" s="1167"/>
      <c r="N20" s="1167"/>
      <c r="O20" s="1167"/>
      <c r="P20" s="1167"/>
      <c r="Q20" s="1167"/>
      <c r="R20" s="1167"/>
      <c r="S20" s="1168"/>
    </row>
    <row r="21" spans="1:19" s="514" customFormat="1" ht="100.5" customHeight="1" x14ac:dyDescent="0.2">
      <c r="A21" s="637">
        <v>6</v>
      </c>
      <c r="B21" s="691" t="s">
        <v>6995</v>
      </c>
      <c r="C21" s="640" t="s">
        <v>6331</v>
      </c>
      <c r="D21" s="640" t="s">
        <v>6996</v>
      </c>
      <c r="E21" s="640" t="s">
        <v>6332</v>
      </c>
      <c r="F21" s="593">
        <v>3051</v>
      </c>
      <c r="G21" s="593" t="s">
        <v>2531</v>
      </c>
      <c r="H21" s="584">
        <v>43474</v>
      </c>
      <c r="I21" s="634" t="s">
        <v>6333</v>
      </c>
      <c r="J21" s="674" t="s">
        <v>7240</v>
      </c>
      <c r="K21" s="781" t="s">
        <v>496</v>
      </c>
      <c r="L21" s="696"/>
      <c r="M21" s="781" t="s">
        <v>496</v>
      </c>
      <c r="N21" s="696"/>
      <c r="O21" s="781" t="s">
        <v>496</v>
      </c>
      <c r="P21" s="781"/>
      <c r="Q21" s="781"/>
      <c r="R21" s="781"/>
      <c r="S21" s="526"/>
    </row>
    <row r="22" spans="1:19" s="514" customFormat="1" ht="40.5" customHeight="1" x14ac:dyDescent="0.2">
      <c r="A22" s="1108">
        <v>7</v>
      </c>
      <c r="B22" s="1114" t="s">
        <v>6997</v>
      </c>
      <c r="C22" s="1111" t="s">
        <v>6998</v>
      </c>
      <c r="D22" s="640" t="s">
        <v>2551</v>
      </c>
      <c r="E22" s="1111" t="s">
        <v>2737</v>
      </c>
      <c r="F22" s="593">
        <v>169.5</v>
      </c>
      <c r="G22" s="593" t="s">
        <v>2531</v>
      </c>
      <c r="H22" s="1140">
        <v>43474</v>
      </c>
      <c r="I22" s="1159" t="s">
        <v>6999</v>
      </c>
      <c r="J22" s="672" t="s">
        <v>7585</v>
      </c>
      <c r="K22" s="657" t="s">
        <v>496</v>
      </c>
      <c r="L22" s="658"/>
      <c r="M22" s="657" t="s">
        <v>496</v>
      </c>
      <c r="N22" s="658"/>
      <c r="O22" s="649" t="s">
        <v>496</v>
      </c>
      <c r="P22" s="649"/>
      <c r="Q22" s="649"/>
      <c r="R22" s="659"/>
      <c r="S22" s="660"/>
    </row>
    <row r="23" spans="1:19" s="514" customFormat="1" ht="40.5" customHeight="1" x14ac:dyDescent="0.2">
      <c r="A23" s="1109"/>
      <c r="B23" s="1116"/>
      <c r="C23" s="1113"/>
      <c r="D23" s="640" t="s">
        <v>2554</v>
      </c>
      <c r="E23" s="1113"/>
      <c r="F23" s="593">
        <v>169.5</v>
      </c>
      <c r="G23" s="593" t="s">
        <v>2531</v>
      </c>
      <c r="H23" s="1142"/>
      <c r="I23" s="1160"/>
      <c r="J23" s="672" t="s">
        <v>7241</v>
      </c>
      <c r="K23" s="657" t="s">
        <v>496</v>
      </c>
      <c r="L23" s="658"/>
      <c r="M23" s="657" t="s">
        <v>496</v>
      </c>
      <c r="N23" s="658"/>
      <c r="O23" s="649" t="s">
        <v>496</v>
      </c>
      <c r="P23" s="649"/>
      <c r="Q23" s="649"/>
      <c r="R23" s="659"/>
      <c r="S23" s="660"/>
    </row>
    <row r="24" spans="1:19" s="514" customFormat="1" ht="55.5" customHeight="1" x14ac:dyDescent="0.2">
      <c r="A24" s="637">
        <v>8</v>
      </c>
      <c r="B24" s="583" t="s">
        <v>7000</v>
      </c>
      <c r="C24" s="640" t="s">
        <v>7001</v>
      </c>
      <c r="D24" s="640" t="s">
        <v>6923</v>
      </c>
      <c r="E24" s="640" t="s">
        <v>6167</v>
      </c>
      <c r="F24" s="593">
        <v>687.5</v>
      </c>
      <c r="G24" s="593" t="s">
        <v>2531</v>
      </c>
      <c r="H24" s="584">
        <v>43476</v>
      </c>
      <c r="I24" s="634" t="s">
        <v>7002</v>
      </c>
      <c r="J24" s="672" t="s">
        <v>7242</v>
      </c>
      <c r="K24" s="657" t="s">
        <v>496</v>
      </c>
      <c r="L24" s="658"/>
      <c r="M24" s="657" t="s">
        <v>496</v>
      </c>
      <c r="N24" s="658"/>
      <c r="O24" s="649" t="s">
        <v>496</v>
      </c>
      <c r="P24" s="649"/>
      <c r="Q24" s="649"/>
      <c r="R24" s="659"/>
      <c r="S24" s="660"/>
    </row>
    <row r="25" spans="1:19" s="514" customFormat="1" ht="55.5" customHeight="1" x14ac:dyDescent="0.2">
      <c r="A25" s="637">
        <v>9</v>
      </c>
      <c r="B25" s="691" t="s">
        <v>7003</v>
      </c>
      <c r="C25" s="640" t="s">
        <v>7004</v>
      </c>
      <c r="D25" s="640" t="s">
        <v>7005</v>
      </c>
      <c r="E25" s="640" t="s">
        <v>7006</v>
      </c>
      <c r="F25" s="593">
        <v>1104.48</v>
      </c>
      <c r="G25" s="593" t="s">
        <v>2531</v>
      </c>
      <c r="H25" s="584">
        <v>43494</v>
      </c>
      <c r="I25" s="634" t="s">
        <v>7007</v>
      </c>
      <c r="J25" s="674" t="s">
        <v>7243</v>
      </c>
      <c r="K25" s="522" t="s">
        <v>496</v>
      </c>
      <c r="L25" s="523"/>
      <c r="M25" s="522" t="s">
        <v>496</v>
      </c>
      <c r="N25" s="523"/>
      <c r="O25" s="524" t="s">
        <v>496</v>
      </c>
      <c r="P25" s="524"/>
      <c r="Q25" s="524"/>
      <c r="R25" s="524" t="s">
        <v>496</v>
      </c>
      <c r="S25" s="526" t="s">
        <v>8285</v>
      </c>
    </row>
    <row r="26" spans="1:19" s="514" customFormat="1" ht="55.5" customHeight="1" x14ac:dyDescent="0.2">
      <c r="A26" s="1108">
        <v>10</v>
      </c>
      <c r="B26" s="1114" t="s">
        <v>7008</v>
      </c>
      <c r="C26" s="1146" t="s">
        <v>7009</v>
      </c>
      <c r="D26" s="640" t="s">
        <v>2706</v>
      </c>
      <c r="E26" s="1111" t="s">
        <v>7010</v>
      </c>
      <c r="F26" s="593">
        <v>11121.2</v>
      </c>
      <c r="G26" s="593" t="s">
        <v>2531</v>
      </c>
      <c r="H26" s="584">
        <v>43496</v>
      </c>
      <c r="I26" s="634" t="s">
        <v>7011</v>
      </c>
      <c r="J26" s="674" t="s">
        <v>7244</v>
      </c>
      <c r="K26" s="657" t="s">
        <v>496</v>
      </c>
      <c r="L26" s="658"/>
      <c r="M26" s="657" t="s">
        <v>496</v>
      </c>
      <c r="N26" s="658"/>
      <c r="O26" s="649" t="s">
        <v>496</v>
      </c>
      <c r="P26" s="649"/>
      <c r="Q26" s="649"/>
      <c r="R26" s="659"/>
      <c r="S26" s="656"/>
    </row>
    <row r="27" spans="1:19" s="514" customFormat="1" ht="55.5" customHeight="1" x14ac:dyDescent="0.2">
      <c r="A27" s="1109"/>
      <c r="B27" s="1116"/>
      <c r="C27" s="1148"/>
      <c r="D27" s="640" t="s">
        <v>2709</v>
      </c>
      <c r="E27" s="1113"/>
      <c r="F27" s="593">
        <v>6936.1</v>
      </c>
      <c r="G27" s="593" t="s">
        <v>2531</v>
      </c>
      <c r="H27" s="584">
        <v>43496</v>
      </c>
      <c r="I27" s="634" t="s">
        <v>7012</v>
      </c>
      <c r="J27" s="674" t="s">
        <v>7245</v>
      </c>
      <c r="K27" s="657" t="s">
        <v>496</v>
      </c>
      <c r="L27" s="658"/>
      <c r="M27" s="657" t="s">
        <v>496</v>
      </c>
      <c r="N27" s="658"/>
      <c r="O27" s="649" t="s">
        <v>496</v>
      </c>
      <c r="P27" s="649"/>
      <c r="Q27" s="649"/>
      <c r="R27" s="659"/>
      <c r="S27" s="656"/>
    </row>
    <row r="28" spans="1:19" s="514" customFormat="1" ht="38.25" customHeight="1" x14ac:dyDescent="0.2">
      <c r="A28" s="1108">
        <v>11</v>
      </c>
      <c r="B28" s="1114" t="s">
        <v>7013</v>
      </c>
      <c r="C28" s="1146" t="s">
        <v>7014</v>
      </c>
      <c r="D28" s="640" t="s">
        <v>2709</v>
      </c>
      <c r="E28" s="1111" t="s">
        <v>7015</v>
      </c>
      <c r="F28" s="593">
        <v>931</v>
      </c>
      <c r="G28" s="593" t="s">
        <v>2569</v>
      </c>
      <c r="H28" s="584">
        <v>43504</v>
      </c>
      <c r="I28" s="634" t="s">
        <v>7016</v>
      </c>
      <c r="J28" s="674" t="s">
        <v>7246</v>
      </c>
      <c r="K28" s="657" t="s">
        <v>496</v>
      </c>
      <c r="L28" s="658"/>
      <c r="M28" s="657" t="s">
        <v>496</v>
      </c>
      <c r="N28" s="658"/>
      <c r="O28" s="649" t="s">
        <v>496</v>
      </c>
      <c r="P28" s="649"/>
      <c r="Q28" s="649"/>
      <c r="R28" s="659"/>
      <c r="S28" s="656"/>
    </row>
    <row r="29" spans="1:19" s="514" customFormat="1" ht="40.5" customHeight="1" x14ac:dyDescent="0.2">
      <c r="A29" s="1110"/>
      <c r="B29" s="1115"/>
      <c r="C29" s="1147"/>
      <c r="D29" s="640" t="s">
        <v>2706</v>
      </c>
      <c r="E29" s="1112"/>
      <c r="F29" s="593">
        <v>616</v>
      </c>
      <c r="G29" s="593" t="s">
        <v>2569</v>
      </c>
      <c r="H29" s="584">
        <v>43504</v>
      </c>
      <c r="I29" s="634" t="s">
        <v>7017</v>
      </c>
      <c r="J29" s="674" t="s">
        <v>7247</v>
      </c>
      <c r="K29" s="657" t="s">
        <v>496</v>
      </c>
      <c r="L29" s="658"/>
      <c r="M29" s="657" t="s">
        <v>496</v>
      </c>
      <c r="N29" s="658"/>
      <c r="O29" s="649" t="s">
        <v>496</v>
      </c>
      <c r="P29" s="649"/>
      <c r="Q29" s="649"/>
      <c r="R29" s="659"/>
      <c r="S29" s="660"/>
    </row>
    <row r="30" spans="1:19" s="514" customFormat="1" ht="39" customHeight="1" x14ac:dyDescent="0.2">
      <c r="A30" s="1110"/>
      <c r="B30" s="1115"/>
      <c r="C30" s="1147"/>
      <c r="D30" s="640" t="s">
        <v>7018</v>
      </c>
      <c r="E30" s="1112"/>
      <c r="F30" s="593">
        <v>3948.75</v>
      </c>
      <c r="G30" s="593" t="s">
        <v>2569</v>
      </c>
      <c r="H30" s="584">
        <v>43504</v>
      </c>
      <c r="I30" s="634" t="s">
        <v>7016</v>
      </c>
      <c r="J30" s="674" t="s">
        <v>7586</v>
      </c>
      <c r="K30" s="657" t="s">
        <v>496</v>
      </c>
      <c r="L30" s="658"/>
      <c r="M30" s="657" t="s">
        <v>496</v>
      </c>
      <c r="N30" s="658"/>
      <c r="O30" s="649" t="s">
        <v>496</v>
      </c>
      <c r="P30" s="649"/>
      <c r="Q30" s="649"/>
      <c r="R30" s="659"/>
      <c r="S30" s="656"/>
    </row>
    <row r="31" spans="1:19" s="514" customFormat="1" ht="74.25" customHeight="1" x14ac:dyDescent="0.2">
      <c r="A31" s="637">
        <v>12</v>
      </c>
      <c r="B31" s="691" t="s">
        <v>7019</v>
      </c>
      <c r="C31" s="640" t="s">
        <v>7020</v>
      </c>
      <c r="D31" s="640" t="s">
        <v>7021</v>
      </c>
      <c r="E31" s="640" t="s">
        <v>7022</v>
      </c>
      <c r="F31" s="593">
        <v>21600</v>
      </c>
      <c r="G31" s="593" t="s">
        <v>2569</v>
      </c>
      <c r="H31" s="584">
        <v>43516</v>
      </c>
      <c r="I31" s="634" t="s">
        <v>7023</v>
      </c>
      <c r="J31" s="674" t="s">
        <v>8286</v>
      </c>
      <c r="K31" s="781" t="s">
        <v>496</v>
      </c>
      <c r="L31" s="696"/>
      <c r="M31" s="781" t="s">
        <v>496</v>
      </c>
      <c r="N31" s="696"/>
      <c r="O31" s="781" t="s">
        <v>496</v>
      </c>
      <c r="P31" s="781"/>
      <c r="Q31" s="781"/>
      <c r="R31" s="781"/>
      <c r="S31" s="526"/>
    </row>
    <row r="32" spans="1:19" s="514" customFormat="1" ht="81.75" customHeight="1" x14ac:dyDescent="0.2">
      <c r="A32" s="637">
        <v>13</v>
      </c>
      <c r="B32" s="691" t="s">
        <v>7024</v>
      </c>
      <c r="C32" s="640" t="s">
        <v>7025</v>
      </c>
      <c r="D32" s="640" t="s">
        <v>7026</v>
      </c>
      <c r="E32" s="640" t="s">
        <v>7027</v>
      </c>
      <c r="F32" s="593">
        <v>16375</v>
      </c>
      <c r="G32" s="593" t="s">
        <v>2569</v>
      </c>
      <c r="H32" s="584">
        <v>43509</v>
      </c>
      <c r="I32" s="634" t="s">
        <v>7028</v>
      </c>
      <c r="J32" s="674" t="s">
        <v>7248</v>
      </c>
      <c r="K32" s="825" t="s">
        <v>496</v>
      </c>
      <c r="L32" s="696"/>
      <c r="M32" s="825" t="s">
        <v>496</v>
      </c>
      <c r="N32" s="696"/>
      <c r="O32" s="825" t="s">
        <v>496</v>
      </c>
      <c r="P32" s="825"/>
      <c r="Q32" s="825"/>
      <c r="R32" s="825"/>
      <c r="S32" s="526"/>
    </row>
    <row r="33" spans="1:19" s="514" customFormat="1" ht="81.75" customHeight="1" x14ac:dyDescent="0.2">
      <c r="A33" s="1108">
        <v>14</v>
      </c>
      <c r="B33" s="1114" t="s">
        <v>7029</v>
      </c>
      <c r="C33" s="1111" t="s">
        <v>7030</v>
      </c>
      <c r="D33" s="640" t="s">
        <v>6923</v>
      </c>
      <c r="E33" s="1111" t="s">
        <v>7031</v>
      </c>
      <c r="F33" s="593">
        <v>12556</v>
      </c>
      <c r="G33" s="593" t="s">
        <v>2569</v>
      </c>
      <c r="H33" s="584">
        <v>43523</v>
      </c>
      <c r="I33" s="634" t="s">
        <v>7032</v>
      </c>
      <c r="J33" s="674" t="s">
        <v>8287</v>
      </c>
      <c r="K33" s="781" t="s">
        <v>496</v>
      </c>
      <c r="L33" s="696"/>
      <c r="M33" s="781" t="s">
        <v>496</v>
      </c>
      <c r="N33" s="696"/>
      <c r="O33" s="781" t="s">
        <v>496</v>
      </c>
      <c r="P33" s="781"/>
      <c r="Q33" s="781"/>
      <c r="R33" s="781"/>
      <c r="S33" s="526"/>
    </row>
    <row r="34" spans="1:19" s="514" customFormat="1" ht="42.75" customHeight="1" x14ac:dyDescent="0.2">
      <c r="A34" s="1109"/>
      <c r="B34" s="1116"/>
      <c r="C34" s="1113"/>
      <c r="D34" s="640" t="s">
        <v>7033</v>
      </c>
      <c r="E34" s="1113"/>
      <c r="F34" s="593">
        <v>10000</v>
      </c>
      <c r="G34" s="593" t="s">
        <v>2569</v>
      </c>
      <c r="H34" s="646">
        <v>43531</v>
      </c>
      <c r="I34" s="1153" t="s">
        <v>7032</v>
      </c>
      <c r="J34" s="1164" t="s">
        <v>8288</v>
      </c>
      <c r="K34" s="1173" t="s">
        <v>496</v>
      </c>
      <c r="L34" s="1173"/>
      <c r="M34" s="1173" t="s">
        <v>496</v>
      </c>
      <c r="N34" s="1173"/>
      <c r="O34" s="1173" t="s">
        <v>496</v>
      </c>
      <c r="P34" s="1173"/>
      <c r="Q34" s="1173"/>
      <c r="R34" s="1173"/>
      <c r="S34" s="1169"/>
    </row>
    <row r="35" spans="1:19" s="514" customFormat="1" ht="72.75" customHeight="1" x14ac:dyDescent="0.2">
      <c r="A35" s="638">
        <v>15</v>
      </c>
      <c r="B35" s="690" t="s">
        <v>7825</v>
      </c>
      <c r="C35" s="675" t="s">
        <v>8289</v>
      </c>
      <c r="D35" s="640" t="s">
        <v>7033</v>
      </c>
      <c r="E35" s="641" t="s">
        <v>8290</v>
      </c>
      <c r="F35" s="593">
        <v>2000</v>
      </c>
      <c r="G35" s="593" t="s">
        <v>3075</v>
      </c>
      <c r="H35" s="584">
        <v>43809</v>
      </c>
      <c r="I35" s="1154"/>
      <c r="J35" s="1165"/>
      <c r="K35" s="1174"/>
      <c r="L35" s="1174"/>
      <c r="M35" s="1174"/>
      <c r="N35" s="1174"/>
      <c r="O35" s="1174"/>
      <c r="P35" s="1174"/>
      <c r="Q35" s="1174"/>
      <c r="R35" s="1174"/>
      <c r="S35" s="1170"/>
    </row>
    <row r="36" spans="1:19" s="514" customFormat="1" ht="51.75" customHeight="1" x14ac:dyDescent="0.2">
      <c r="A36" s="1108">
        <v>16</v>
      </c>
      <c r="B36" s="1114" t="s">
        <v>7034</v>
      </c>
      <c r="C36" s="1111" t="s">
        <v>7035</v>
      </c>
      <c r="D36" s="640" t="s">
        <v>3298</v>
      </c>
      <c r="E36" s="1111" t="s">
        <v>7036</v>
      </c>
      <c r="F36" s="593">
        <v>23750</v>
      </c>
      <c r="G36" s="593" t="s">
        <v>2569</v>
      </c>
      <c r="H36" s="584">
        <v>43518</v>
      </c>
      <c r="I36" s="1153" t="s">
        <v>7037</v>
      </c>
      <c r="J36" s="674" t="s">
        <v>8291</v>
      </c>
      <c r="K36" s="657" t="s">
        <v>496</v>
      </c>
      <c r="L36" s="658"/>
      <c r="M36" s="657" t="s">
        <v>496</v>
      </c>
      <c r="N36" s="658"/>
      <c r="O36" s="649" t="s">
        <v>496</v>
      </c>
      <c r="P36" s="649"/>
      <c r="Q36" s="649"/>
      <c r="R36" s="659"/>
      <c r="S36" s="656"/>
    </row>
    <row r="37" spans="1:19" s="514" customFormat="1" ht="41.25" customHeight="1" x14ac:dyDescent="0.2">
      <c r="A37" s="1109"/>
      <c r="B37" s="1116"/>
      <c r="C37" s="1113"/>
      <c r="D37" s="640" t="s">
        <v>3581</v>
      </c>
      <c r="E37" s="1113"/>
      <c r="F37" s="593">
        <v>15750</v>
      </c>
      <c r="G37" s="591" t="s">
        <v>2569</v>
      </c>
      <c r="H37" s="584">
        <v>43518</v>
      </c>
      <c r="I37" s="1154"/>
      <c r="J37" s="674" t="s">
        <v>8292</v>
      </c>
      <c r="K37" s="657" t="s">
        <v>496</v>
      </c>
      <c r="L37" s="658"/>
      <c r="M37" s="657" t="s">
        <v>496</v>
      </c>
      <c r="N37" s="658"/>
      <c r="O37" s="649" t="s">
        <v>496</v>
      </c>
      <c r="P37" s="649"/>
      <c r="Q37" s="649"/>
      <c r="R37" s="659"/>
      <c r="S37" s="656"/>
    </row>
    <row r="38" spans="1:19" s="514" customFormat="1" ht="81.75" customHeight="1" x14ac:dyDescent="0.2">
      <c r="A38" s="637">
        <v>17</v>
      </c>
      <c r="B38" s="691" t="s">
        <v>7038</v>
      </c>
      <c r="C38" s="640" t="s">
        <v>7039</v>
      </c>
      <c r="D38" s="640" t="s">
        <v>2659</v>
      </c>
      <c r="E38" s="640" t="s">
        <v>7040</v>
      </c>
      <c r="F38" s="593">
        <v>14700</v>
      </c>
      <c r="G38" s="669" t="s">
        <v>2703</v>
      </c>
      <c r="H38" s="584">
        <v>43536</v>
      </c>
      <c r="I38" s="634" t="s">
        <v>7041</v>
      </c>
      <c r="J38" s="674" t="s">
        <v>8293</v>
      </c>
      <c r="K38" s="781" t="s">
        <v>496</v>
      </c>
      <c r="L38" s="696"/>
      <c r="M38" s="781" t="s">
        <v>496</v>
      </c>
      <c r="N38" s="696"/>
      <c r="O38" s="781"/>
      <c r="P38" s="781"/>
      <c r="Q38" s="781" t="s">
        <v>496</v>
      </c>
      <c r="R38" s="781"/>
      <c r="S38" s="526"/>
    </row>
    <row r="39" spans="1:19" s="514" customFormat="1" ht="102.75" customHeight="1" x14ac:dyDescent="0.2">
      <c r="A39" s="637">
        <v>18</v>
      </c>
      <c r="B39" s="691" t="s">
        <v>7042</v>
      </c>
      <c r="C39" s="640" t="s">
        <v>7043</v>
      </c>
      <c r="D39" s="640" t="s">
        <v>7044</v>
      </c>
      <c r="E39" s="640" t="s">
        <v>7045</v>
      </c>
      <c r="F39" s="593">
        <v>1200</v>
      </c>
      <c r="G39" s="593" t="s">
        <v>2569</v>
      </c>
      <c r="H39" s="584">
        <v>43503</v>
      </c>
      <c r="I39" s="634" t="s">
        <v>7046</v>
      </c>
      <c r="J39" s="674" t="s">
        <v>7249</v>
      </c>
      <c r="K39" s="820" t="s">
        <v>496</v>
      </c>
      <c r="L39" s="696"/>
      <c r="M39" s="820" t="s">
        <v>496</v>
      </c>
      <c r="N39" s="696"/>
      <c r="O39" s="820" t="s">
        <v>496</v>
      </c>
      <c r="P39" s="820"/>
      <c r="Q39" s="820"/>
      <c r="R39" s="820"/>
      <c r="S39" s="526"/>
    </row>
    <row r="40" spans="1:19" s="514" customFormat="1" ht="41.25" customHeight="1" x14ac:dyDescent="0.2">
      <c r="A40" s="1108">
        <v>19</v>
      </c>
      <c r="B40" s="1114" t="s">
        <v>7047</v>
      </c>
      <c r="C40" s="1111" t="s">
        <v>7048</v>
      </c>
      <c r="D40" s="640" t="s">
        <v>7049</v>
      </c>
      <c r="E40" s="1111" t="s">
        <v>7050</v>
      </c>
      <c r="F40" s="593">
        <v>5880</v>
      </c>
      <c r="G40" s="593" t="s">
        <v>2569</v>
      </c>
      <c r="H40" s="584">
        <v>43523</v>
      </c>
      <c r="I40" s="634" t="s">
        <v>7051</v>
      </c>
      <c r="J40" s="674" t="s">
        <v>7250</v>
      </c>
      <c r="K40" s="657" t="s">
        <v>496</v>
      </c>
      <c r="L40" s="658"/>
      <c r="M40" s="657" t="s">
        <v>496</v>
      </c>
      <c r="N40" s="658"/>
      <c r="O40" s="649" t="s">
        <v>496</v>
      </c>
      <c r="P40" s="649"/>
      <c r="Q40" s="649"/>
      <c r="R40" s="659"/>
      <c r="S40" s="656"/>
    </row>
    <row r="41" spans="1:19" s="514" customFormat="1" ht="39.75" customHeight="1" x14ac:dyDescent="0.2">
      <c r="A41" s="1110"/>
      <c r="B41" s="1115"/>
      <c r="C41" s="1112"/>
      <c r="D41" s="640" t="s">
        <v>2549</v>
      </c>
      <c r="E41" s="1112"/>
      <c r="F41" s="593">
        <v>276</v>
      </c>
      <c r="G41" s="593" t="s">
        <v>2569</v>
      </c>
      <c r="H41" s="584">
        <v>43523</v>
      </c>
      <c r="I41" s="634" t="s">
        <v>7052</v>
      </c>
      <c r="J41" s="674" t="s">
        <v>7251</v>
      </c>
      <c r="K41" s="657" t="s">
        <v>496</v>
      </c>
      <c r="L41" s="658"/>
      <c r="M41" s="657" t="s">
        <v>496</v>
      </c>
      <c r="N41" s="658"/>
      <c r="O41" s="649" t="s">
        <v>496</v>
      </c>
      <c r="P41" s="649"/>
      <c r="Q41" s="649"/>
      <c r="R41" s="659"/>
      <c r="S41" s="656"/>
    </row>
    <row r="42" spans="1:19" s="514" customFormat="1" ht="30" customHeight="1" x14ac:dyDescent="0.2">
      <c r="A42" s="1109"/>
      <c r="B42" s="1116"/>
      <c r="C42" s="1113"/>
      <c r="D42" s="640" t="s">
        <v>7053</v>
      </c>
      <c r="E42" s="1113"/>
      <c r="F42" s="593">
        <v>275</v>
      </c>
      <c r="G42" s="593" t="s">
        <v>2569</v>
      </c>
      <c r="H42" s="584">
        <v>43544</v>
      </c>
      <c r="I42" s="634" t="s">
        <v>7054</v>
      </c>
      <c r="J42" s="674" t="s">
        <v>7252</v>
      </c>
      <c r="K42" s="657" t="s">
        <v>496</v>
      </c>
      <c r="L42" s="658"/>
      <c r="M42" s="657" t="s">
        <v>496</v>
      </c>
      <c r="N42" s="658"/>
      <c r="O42" s="649" t="s">
        <v>496</v>
      </c>
      <c r="P42" s="649"/>
      <c r="Q42" s="649"/>
      <c r="R42" s="659"/>
      <c r="S42" s="656"/>
    </row>
    <row r="43" spans="1:19" s="514" customFormat="1" ht="95.25" customHeight="1" x14ac:dyDescent="0.2">
      <c r="A43" s="637">
        <v>20</v>
      </c>
      <c r="B43" s="691" t="s">
        <v>7055</v>
      </c>
      <c r="C43" s="640" t="s">
        <v>7056</v>
      </c>
      <c r="D43" s="640" t="s">
        <v>2885</v>
      </c>
      <c r="E43" s="640" t="s">
        <v>7057</v>
      </c>
      <c r="F43" s="593">
        <v>4855</v>
      </c>
      <c r="G43" s="593" t="s">
        <v>2703</v>
      </c>
      <c r="H43" s="584">
        <v>43537</v>
      </c>
      <c r="I43" s="634" t="s">
        <v>7041</v>
      </c>
      <c r="J43" s="674" t="s">
        <v>8294</v>
      </c>
      <c r="K43" s="522" t="s">
        <v>496</v>
      </c>
      <c r="L43" s="523"/>
      <c r="M43" s="522" t="s">
        <v>496</v>
      </c>
      <c r="N43" s="523"/>
      <c r="O43" s="524" t="s">
        <v>496</v>
      </c>
      <c r="P43" s="649"/>
      <c r="Q43" s="649"/>
      <c r="R43" s="659"/>
      <c r="S43" s="656"/>
    </row>
    <row r="44" spans="1:19" s="514" customFormat="1" ht="41.25" customHeight="1" x14ac:dyDescent="0.2">
      <c r="A44" s="1108">
        <v>21</v>
      </c>
      <c r="B44" s="1114" t="s">
        <v>7058</v>
      </c>
      <c r="C44" s="1111" t="s">
        <v>7059</v>
      </c>
      <c r="D44" s="640" t="s">
        <v>3826</v>
      </c>
      <c r="E44" s="1111" t="s">
        <v>7060</v>
      </c>
      <c r="F44" s="593">
        <v>207.5</v>
      </c>
      <c r="G44" s="593" t="s">
        <v>2569</v>
      </c>
      <c r="H44" s="584">
        <v>43508</v>
      </c>
      <c r="I44" s="634" t="s">
        <v>7061</v>
      </c>
      <c r="J44" s="674" t="s">
        <v>7253</v>
      </c>
      <c r="K44" s="657" t="s">
        <v>496</v>
      </c>
      <c r="L44" s="658"/>
      <c r="M44" s="657" t="s">
        <v>496</v>
      </c>
      <c r="N44" s="658"/>
      <c r="O44" s="649" t="s">
        <v>496</v>
      </c>
      <c r="P44" s="649"/>
      <c r="Q44" s="649"/>
      <c r="R44" s="659"/>
      <c r="S44" s="660"/>
    </row>
    <row r="45" spans="1:19" s="514" customFormat="1" ht="39" customHeight="1" x14ac:dyDescent="0.2">
      <c r="A45" s="1109"/>
      <c r="B45" s="1116"/>
      <c r="C45" s="1113"/>
      <c r="D45" s="640" t="s">
        <v>7062</v>
      </c>
      <c r="E45" s="1113"/>
      <c r="F45" s="593">
        <v>82.5</v>
      </c>
      <c r="G45" s="593" t="s">
        <v>2569</v>
      </c>
      <c r="H45" s="584">
        <v>43508</v>
      </c>
      <c r="I45" s="634" t="s">
        <v>7063</v>
      </c>
      <c r="J45" s="674" t="s">
        <v>7254</v>
      </c>
      <c r="K45" s="657" t="s">
        <v>496</v>
      </c>
      <c r="L45" s="658"/>
      <c r="M45" s="657" t="s">
        <v>496</v>
      </c>
      <c r="N45" s="658"/>
      <c r="O45" s="649" t="s">
        <v>496</v>
      </c>
      <c r="P45" s="649"/>
      <c r="Q45" s="649"/>
      <c r="R45" s="659"/>
      <c r="S45" s="660"/>
    </row>
    <row r="46" spans="1:19" s="514" customFormat="1" ht="82.5" customHeight="1" x14ac:dyDescent="0.2">
      <c r="A46" s="637">
        <v>22</v>
      </c>
      <c r="B46" s="691" t="s">
        <v>7064</v>
      </c>
      <c r="C46" s="640" t="s">
        <v>7065</v>
      </c>
      <c r="D46" s="640" t="s">
        <v>7066</v>
      </c>
      <c r="E46" s="640" t="s">
        <v>7067</v>
      </c>
      <c r="F46" s="593">
        <v>6000</v>
      </c>
      <c r="G46" s="593" t="s">
        <v>2703</v>
      </c>
      <c r="H46" s="584">
        <v>43532</v>
      </c>
      <c r="I46" s="634" t="s">
        <v>7041</v>
      </c>
      <c r="J46" s="674" t="s">
        <v>7255</v>
      </c>
      <c r="K46" s="657" t="s">
        <v>496</v>
      </c>
      <c r="L46" s="658"/>
      <c r="M46" s="657" t="s">
        <v>496</v>
      </c>
      <c r="N46" s="658"/>
      <c r="O46" s="649"/>
      <c r="P46" s="649"/>
      <c r="Q46" s="649" t="s">
        <v>496</v>
      </c>
      <c r="R46" s="659"/>
      <c r="S46" s="656"/>
    </row>
    <row r="47" spans="1:19" s="514" customFormat="1" ht="48" customHeight="1" x14ac:dyDescent="0.2">
      <c r="A47" s="1108">
        <v>23</v>
      </c>
      <c r="B47" s="1114" t="s">
        <v>7068</v>
      </c>
      <c r="C47" s="1150" t="s">
        <v>6281</v>
      </c>
      <c r="D47" s="692" t="s">
        <v>75</v>
      </c>
      <c r="E47" s="1111" t="s">
        <v>7069</v>
      </c>
      <c r="F47" s="593">
        <v>1675.65</v>
      </c>
      <c r="G47" s="593" t="s">
        <v>2569</v>
      </c>
      <c r="H47" s="584">
        <v>43516</v>
      </c>
      <c r="I47" s="634" t="s">
        <v>7070</v>
      </c>
      <c r="J47" s="674" t="s">
        <v>7256</v>
      </c>
      <c r="K47" s="657" t="s">
        <v>496</v>
      </c>
      <c r="L47" s="658"/>
      <c r="M47" s="657" t="s">
        <v>496</v>
      </c>
      <c r="N47" s="658"/>
      <c r="O47" s="649" t="s">
        <v>496</v>
      </c>
      <c r="P47" s="649"/>
      <c r="Q47" s="649"/>
      <c r="R47" s="659"/>
      <c r="S47" s="656"/>
    </row>
    <row r="48" spans="1:19" s="514" customFormat="1" ht="48.75" customHeight="1" x14ac:dyDescent="0.2">
      <c r="A48" s="1110"/>
      <c r="B48" s="1115"/>
      <c r="C48" s="1151"/>
      <c r="D48" s="692" t="s">
        <v>78</v>
      </c>
      <c r="E48" s="1112"/>
      <c r="F48" s="593">
        <v>1919.28</v>
      </c>
      <c r="G48" s="593" t="s">
        <v>2569</v>
      </c>
      <c r="H48" s="584">
        <v>43516</v>
      </c>
      <c r="I48" s="634" t="s">
        <v>7071</v>
      </c>
      <c r="J48" s="674" t="s">
        <v>7257</v>
      </c>
      <c r="K48" s="657" t="s">
        <v>496</v>
      </c>
      <c r="L48" s="658"/>
      <c r="M48" s="657" t="s">
        <v>496</v>
      </c>
      <c r="N48" s="658"/>
      <c r="O48" s="649" t="s">
        <v>496</v>
      </c>
      <c r="P48" s="649"/>
      <c r="Q48" s="649"/>
      <c r="R48" s="659"/>
      <c r="S48" s="660"/>
    </row>
    <row r="49" spans="1:19" s="514" customFormat="1" ht="36" x14ac:dyDescent="0.2">
      <c r="A49" s="1110"/>
      <c r="B49" s="1115"/>
      <c r="C49" s="1151"/>
      <c r="D49" s="692" t="s">
        <v>7072</v>
      </c>
      <c r="E49" s="1112"/>
      <c r="F49" s="593">
        <v>45</v>
      </c>
      <c r="G49" s="593" t="s">
        <v>2569</v>
      </c>
      <c r="H49" s="584">
        <v>43516</v>
      </c>
      <c r="I49" s="634" t="s">
        <v>7073</v>
      </c>
      <c r="J49" s="674" t="s">
        <v>7258</v>
      </c>
      <c r="K49" s="657" t="s">
        <v>496</v>
      </c>
      <c r="L49" s="658"/>
      <c r="M49" s="657" t="s">
        <v>496</v>
      </c>
      <c r="N49" s="658"/>
      <c r="O49" s="649" t="s">
        <v>496</v>
      </c>
      <c r="P49" s="649"/>
      <c r="Q49" s="649"/>
      <c r="R49" s="659"/>
      <c r="S49" s="656"/>
    </row>
    <row r="50" spans="1:19" s="514" customFormat="1" ht="41.25" customHeight="1" x14ac:dyDescent="0.2">
      <c r="A50" s="1110"/>
      <c r="B50" s="1115"/>
      <c r="C50" s="1151"/>
      <c r="D50" s="692" t="s">
        <v>82</v>
      </c>
      <c r="E50" s="1112"/>
      <c r="F50" s="593">
        <v>1785</v>
      </c>
      <c r="G50" s="593" t="s">
        <v>2569</v>
      </c>
      <c r="H50" s="584">
        <v>43516</v>
      </c>
      <c r="I50" s="634" t="s">
        <v>7070</v>
      </c>
      <c r="J50" s="674" t="s">
        <v>7259</v>
      </c>
      <c r="K50" s="657" t="s">
        <v>496</v>
      </c>
      <c r="L50" s="658"/>
      <c r="M50" s="657" t="s">
        <v>496</v>
      </c>
      <c r="N50" s="658"/>
      <c r="O50" s="649" t="s">
        <v>496</v>
      </c>
      <c r="P50" s="649"/>
      <c r="Q50" s="649"/>
      <c r="R50" s="659"/>
      <c r="S50" s="656"/>
    </row>
    <row r="51" spans="1:19" s="514" customFormat="1" ht="36" x14ac:dyDescent="0.2">
      <c r="A51" s="1110"/>
      <c r="B51" s="1115"/>
      <c r="C51" s="1151"/>
      <c r="D51" s="692" t="s">
        <v>7074</v>
      </c>
      <c r="E51" s="1112"/>
      <c r="F51" s="593">
        <v>1162.5</v>
      </c>
      <c r="G51" s="593" t="s">
        <v>2569</v>
      </c>
      <c r="H51" s="584">
        <v>43516</v>
      </c>
      <c r="I51" s="634" t="s">
        <v>7075</v>
      </c>
      <c r="J51" s="674" t="s">
        <v>7260</v>
      </c>
      <c r="K51" s="657" t="s">
        <v>496</v>
      </c>
      <c r="L51" s="658"/>
      <c r="M51" s="657" t="s">
        <v>496</v>
      </c>
      <c r="N51" s="658"/>
      <c r="O51" s="649" t="s">
        <v>496</v>
      </c>
      <c r="P51" s="649"/>
      <c r="Q51" s="649"/>
      <c r="R51" s="659"/>
      <c r="S51" s="656"/>
    </row>
    <row r="52" spans="1:19" s="514" customFormat="1" ht="44.25" customHeight="1" x14ac:dyDescent="0.2">
      <c r="A52" s="1109"/>
      <c r="B52" s="1116"/>
      <c r="C52" s="1152"/>
      <c r="D52" s="692" t="s">
        <v>54</v>
      </c>
      <c r="E52" s="1113"/>
      <c r="F52" s="591">
        <v>86</v>
      </c>
      <c r="G52" s="591" t="s">
        <v>2569</v>
      </c>
      <c r="H52" s="584">
        <v>43516</v>
      </c>
      <c r="I52" s="634" t="s">
        <v>7070</v>
      </c>
      <c r="J52" s="674" t="s">
        <v>7261</v>
      </c>
      <c r="K52" s="657" t="s">
        <v>496</v>
      </c>
      <c r="L52" s="658"/>
      <c r="M52" s="657" t="s">
        <v>496</v>
      </c>
      <c r="N52" s="658"/>
      <c r="O52" s="649" t="s">
        <v>496</v>
      </c>
      <c r="P52" s="649"/>
      <c r="Q52" s="649"/>
      <c r="R52" s="659"/>
      <c r="S52" s="656"/>
    </row>
    <row r="53" spans="1:19" s="514" customFormat="1" ht="57" customHeight="1" x14ac:dyDescent="0.2">
      <c r="A53" s="637">
        <v>24</v>
      </c>
      <c r="B53" s="691" t="s">
        <v>7076</v>
      </c>
      <c r="C53" s="640" t="s">
        <v>7077</v>
      </c>
      <c r="D53" s="692" t="s">
        <v>7078</v>
      </c>
      <c r="E53" s="640" t="s">
        <v>7079</v>
      </c>
      <c r="F53" s="669">
        <v>5664</v>
      </c>
      <c r="G53" s="676" t="s">
        <v>2703</v>
      </c>
      <c r="H53" s="584">
        <v>43531</v>
      </c>
      <c r="I53" s="634" t="s">
        <v>7032</v>
      </c>
      <c r="J53" s="674" t="s">
        <v>7262</v>
      </c>
      <c r="K53" s="764" t="s">
        <v>496</v>
      </c>
      <c r="L53" s="696"/>
      <c r="M53" s="764" t="s">
        <v>496</v>
      </c>
      <c r="N53" s="696"/>
      <c r="O53" s="764" t="s">
        <v>496</v>
      </c>
      <c r="P53" s="764"/>
      <c r="Q53" s="764"/>
      <c r="R53" s="764"/>
      <c r="S53" s="526"/>
    </row>
    <row r="54" spans="1:19" s="514" customFormat="1" ht="60.75" customHeight="1" x14ac:dyDescent="0.2">
      <c r="A54" s="637">
        <v>25</v>
      </c>
      <c r="B54" s="691" t="s">
        <v>7080</v>
      </c>
      <c r="C54" s="640" t="s">
        <v>7081</v>
      </c>
      <c r="D54" s="692" t="s">
        <v>7082</v>
      </c>
      <c r="E54" s="640" t="s">
        <v>7083</v>
      </c>
      <c r="F54" s="669">
        <v>2040</v>
      </c>
      <c r="G54" s="593" t="s">
        <v>2569</v>
      </c>
      <c r="H54" s="584">
        <v>43522</v>
      </c>
      <c r="I54" s="634" t="s">
        <v>7084</v>
      </c>
      <c r="J54" s="674" t="s">
        <v>7263</v>
      </c>
      <c r="K54" s="764" t="s">
        <v>496</v>
      </c>
      <c r="L54" s="696"/>
      <c r="M54" s="764" t="s">
        <v>496</v>
      </c>
      <c r="N54" s="696"/>
      <c r="O54" s="764" t="s">
        <v>496</v>
      </c>
      <c r="P54" s="764"/>
      <c r="Q54" s="764"/>
      <c r="R54" s="764"/>
      <c r="S54" s="526"/>
    </row>
    <row r="55" spans="1:19" s="514" customFormat="1" ht="39.75" customHeight="1" x14ac:dyDescent="0.2">
      <c r="A55" s="637">
        <v>26</v>
      </c>
      <c r="B55" s="691" t="s">
        <v>7085</v>
      </c>
      <c r="C55" s="640" t="s">
        <v>7086</v>
      </c>
      <c r="D55" s="692" t="s">
        <v>2925</v>
      </c>
      <c r="E55" s="640" t="s">
        <v>7087</v>
      </c>
      <c r="F55" s="669">
        <v>2124</v>
      </c>
      <c r="G55" s="593" t="s">
        <v>2569</v>
      </c>
      <c r="H55" s="584">
        <v>43516</v>
      </c>
      <c r="I55" s="634" t="s">
        <v>7389</v>
      </c>
      <c r="J55" s="674" t="s">
        <v>7264</v>
      </c>
      <c r="K55" s="781" t="s">
        <v>496</v>
      </c>
      <c r="L55" s="696"/>
      <c r="M55" s="781" t="s">
        <v>496</v>
      </c>
      <c r="N55" s="696"/>
      <c r="O55" s="781" t="s">
        <v>496</v>
      </c>
      <c r="P55" s="781"/>
      <c r="Q55" s="781"/>
      <c r="R55" s="781"/>
      <c r="S55" s="526"/>
    </row>
    <row r="56" spans="1:19" s="514" customFormat="1" ht="36" x14ac:dyDescent="0.2">
      <c r="A56" s="637">
        <v>27</v>
      </c>
      <c r="B56" s="691" t="s">
        <v>7088</v>
      </c>
      <c r="C56" s="640" t="s">
        <v>7089</v>
      </c>
      <c r="D56" s="640" t="s">
        <v>7090</v>
      </c>
      <c r="E56" s="640" t="s">
        <v>7091</v>
      </c>
      <c r="F56" s="593">
        <v>327.87</v>
      </c>
      <c r="G56" s="593" t="s">
        <v>2569</v>
      </c>
      <c r="H56" s="584">
        <v>43509</v>
      </c>
      <c r="I56" s="634" t="s">
        <v>7092</v>
      </c>
      <c r="J56" s="674" t="s">
        <v>7265</v>
      </c>
      <c r="K56" s="657" t="s">
        <v>496</v>
      </c>
      <c r="L56" s="658"/>
      <c r="M56" s="657" t="s">
        <v>496</v>
      </c>
      <c r="N56" s="658"/>
      <c r="O56" s="649"/>
      <c r="P56" s="649"/>
      <c r="Q56" s="649" t="s">
        <v>496</v>
      </c>
      <c r="R56" s="659"/>
      <c r="S56" s="661" t="s">
        <v>7388</v>
      </c>
    </row>
    <row r="57" spans="1:19" s="514" customFormat="1" ht="48" x14ac:dyDescent="0.2">
      <c r="A57" s="637">
        <v>28</v>
      </c>
      <c r="B57" s="691" t="s">
        <v>7093</v>
      </c>
      <c r="C57" s="640" t="s">
        <v>7094</v>
      </c>
      <c r="D57" s="640" t="s">
        <v>2678</v>
      </c>
      <c r="E57" s="640" t="s">
        <v>7095</v>
      </c>
      <c r="F57" s="593">
        <v>1485</v>
      </c>
      <c r="G57" s="593" t="s">
        <v>2569</v>
      </c>
      <c r="H57" s="584">
        <v>43518</v>
      </c>
      <c r="I57" s="634" t="s">
        <v>7096</v>
      </c>
      <c r="J57" s="674" t="s">
        <v>7266</v>
      </c>
      <c r="K57" s="657" t="s">
        <v>496</v>
      </c>
      <c r="L57" s="658"/>
      <c r="M57" s="657" t="s">
        <v>496</v>
      </c>
      <c r="N57" s="658"/>
      <c r="O57" s="649" t="s">
        <v>496</v>
      </c>
      <c r="P57" s="649"/>
      <c r="Q57" s="649"/>
      <c r="R57" s="659"/>
      <c r="S57" s="656"/>
    </row>
    <row r="58" spans="1:19" s="514" customFormat="1" ht="39.75" customHeight="1" x14ac:dyDescent="0.2">
      <c r="A58" s="1108">
        <v>29</v>
      </c>
      <c r="B58" s="1114" t="s">
        <v>7097</v>
      </c>
      <c r="C58" s="1111" t="s">
        <v>8295</v>
      </c>
      <c r="D58" s="640" t="s">
        <v>7098</v>
      </c>
      <c r="E58" s="1117" t="s">
        <v>7099</v>
      </c>
      <c r="F58" s="593">
        <v>400</v>
      </c>
      <c r="G58" s="593" t="s">
        <v>2569</v>
      </c>
      <c r="H58" s="584">
        <v>43518</v>
      </c>
      <c r="I58" s="634" t="s">
        <v>7100</v>
      </c>
      <c r="J58" s="674" t="s">
        <v>7267</v>
      </c>
      <c r="K58" s="657" t="s">
        <v>496</v>
      </c>
      <c r="L58" s="658"/>
      <c r="M58" s="657" t="s">
        <v>496</v>
      </c>
      <c r="N58" s="658"/>
      <c r="O58" s="649" t="s">
        <v>496</v>
      </c>
      <c r="P58" s="649"/>
      <c r="Q58" s="649"/>
      <c r="R58" s="659"/>
      <c r="S58" s="660"/>
    </row>
    <row r="59" spans="1:19" s="514" customFormat="1" ht="48.75" customHeight="1" x14ac:dyDescent="0.2">
      <c r="A59" s="1110"/>
      <c r="B59" s="1115"/>
      <c r="C59" s="1112"/>
      <c r="D59" s="640" t="s">
        <v>5379</v>
      </c>
      <c r="E59" s="1118"/>
      <c r="F59" s="593">
        <v>22</v>
      </c>
      <c r="G59" s="593" t="s">
        <v>2569</v>
      </c>
      <c r="H59" s="584">
        <v>43518</v>
      </c>
      <c r="I59" s="634" t="s">
        <v>7101</v>
      </c>
      <c r="J59" s="674" t="s">
        <v>7268</v>
      </c>
      <c r="K59" s="657" t="s">
        <v>496</v>
      </c>
      <c r="L59" s="658"/>
      <c r="M59" s="657" t="s">
        <v>496</v>
      </c>
      <c r="N59" s="658"/>
      <c r="O59" s="649"/>
      <c r="P59" s="649"/>
      <c r="Q59" s="649"/>
      <c r="R59" s="659" t="s">
        <v>496</v>
      </c>
      <c r="S59" s="661" t="s">
        <v>7102</v>
      </c>
    </row>
    <row r="60" spans="1:19" s="514" customFormat="1" ht="36.75" thickBot="1" x14ac:dyDescent="0.25">
      <c r="A60" s="1109"/>
      <c r="B60" s="1116"/>
      <c r="C60" s="1113"/>
      <c r="D60" s="640" t="s">
        <v>7103</v>
      </c>
      <c r="E60" s="1119"/>
      <c r="F60" s="593">
        <v>236</v>
      </c>
      <c r="G60" s="593" t="s">
        <v>2569</v>
      </c>
      <c r="H60" s="584">
        <v>43518</v>
      </c>
      <c r="I60" s="634" t="s">
        <v>7101</v>
      </c>
      <c r="J60" s="674" t="s">
        <v>7269</v>
      </c>
      <c r="K60" s="657" t="s">
        <v>496</v>
      </c>
      <c r="L60" s="658"/>
      <c r="M60" s="657" t="s">
        <v>496</v>
      </c>
      <c r="N60" s="658"/>
      <c r="O60" s="649" t="s">
        <v>496</v>
      </c>
      <c r="P60" s="649"/>
      <c r="Q60" s="649"/>
      <c r="R60" s="659"/>
      <c r="S60" s="660"/>
    </row>
    <row r="61" spans="1:19" s="514" customFormat="1" ht="45.75" customHeight="1" thickTop="1" x14ac:dyDescent="0.2">
      <c r="A61" s="1149">
        <v>30</v>
      </c>
      <c r="B61" s="1114" t="s">
        <v>7104</v>
      </c>
      <c r="C61" s="1111" t="s">
        <v>7105</v>
      </c>
      <c r="D61" s="640" t="s">
        <v>2854</v>
      </c>
      <c r="E61" s="1111" t="s">
        <v>7106</v>
      </c>
      <c r="F61" s="593">
        <v>1508.32</v>
      </c>
      <c r="G61" s="593" t="s">
        <v>2569</v>
      </c>
      <c r="H61" s="584">
        <v>43522</v>
      </c>
      <c r="I61" s="634" t="s">
        <v>7107</v>
      </c>
      <c r="J61" s="674" t="s">
        <v>7270</v>
      </c>
      <c r="K61" s="657" t="s">
        <v>496</v>
      </c>
      <c r="L61" s="658"/>
      <c r="M61" s="657" t="s">
        <v>496</v>
      </c>
      <c r="N61" s="658"/>
      <c r="O61" s="649" t="s">
        <v>496</v>
      </c>
      <c r="P61" s="649"/>
      <c r="Q61" s="649"/>
      <c r="R61" s="659"/>
      <c r="S61" s="656"/>
    </row>
    <row r="62" spans="1:19" s="514" customFormat="1" ht="41.25" customHeight="1" x14ac:dyDescent="0.2">
      <c r="A62" s="1109"/>
      <c r="B62" s="1116"/>
      <c r="C62" s="1113"/>
      <c r="D62" s="640" t="s">
        <v>2764</v>
      </c>
      <c r="E62" s="1113"/>
      <c r="F62" s="593">
        <v>388.72</v>
      </c>
      <c r="G62" s="593" t="s">
        <v>2569</v>
      </c>
      <c r="H62" s="584">
        <v>43522</v>
      </c>
      <c r="I62" s="634" t="s">
        <v>7107</v>
      </c>
      <c r="J62" s="674" t="s">
        <v>7271</v>
      </c>
      <c r="K62" s="657" t="s">
        <v>496</v>
      </c>
      <c r="L62" s="658"/>
      <c r="M62" s="657" t="s">
        <v>496</v>
      </c>
      <c r="N62" s="658"/>
      <c r="O62" s="649" t="s">
        <v>496</v>
      </c>
      <c r="P62" s="649"/>
      <c r="Q62" s="649"/>
      <c r="R62" s="659"/>
      <c r="S62" s="660"/>
    </row>
    <row r="63" spans="1:19" s="514" customFormat="1" ht="56.25" customHeight="1" x14ac:dyDescent="0.2">
      <c r="A63" s="637">
        <v>31</v>
      </c>
      <c r="B63" s="691" t="s">
        <v>7108</v>
      </c>
      <c r="C63" s="640" t="s">
        <v>7109</v>
      </c>
      <c r="D63" s="640" t="s">
        <v>7110</v>
      </c>
      <c r="E63" s="640" t="s">
        <v>7111</v>
      </c>
      <c r="F63" s="593">
        <v>12430</v>
      </c>
      <c r="G63" s="593" t="s">
        <v>2569</v>
      </c>
      <c r="H63" s="584">
        <v>43522</v>
      </c>
      <c r="I63" s="634" t="s">
        <v>7112</v>
      </c>
      <c r="J63" s="674" t="s">
        <v>7272</v>
      </c>
      <c r="K63" s="522" t="s">
        <v>496</v>
      </c>
      <c r="L63" s="523"/>
      <c r="M63" s="522" t="s">
        <v>496</v>
      </c>
      <c r="N63" s="523"/>
      <c r="O63" s="524" t="s">
        <v>496</v>
      </c>
      <c r="P63" s="524"/>
      <c r="Q63" s="649"/>
      <c r="R63" s="659"/>
      <c r="S63" s="656"/>
    </row>
    <row r="64" spans="1:19" s="514" customFormat="1" ht="80.25" customHeight="1" x14ac:dyDescent="0.2">
      <c r="A64" s="637">
        <v>32</v>
      </c>
      <c r="B64" s="691" t="s">
        <v>7113</v>
      </c>
      <c r="C64" s="640" t="s">
        <v>7114</v>
      </c>
      <c r="D64" s="679" t="s">
        <v>7115</v>
      </c>
      <c r="E64" s="640" t="s">
        <v>7116</v>
      </c>
      <c r="F64" s="593">
        <v>13027.2</v>
      </c>
      <c r="G64" s="593" t="s">
        <v>2703</v>
      </c>
      <c r="H64" s="584">
        <v>43542</v>
      </c>
      <c r="I64" s="634" t="s">
        <v>7273</v>
      </c>
      <c r="J64" s="674" t="s">
        <v>7274</v>
      </c>
      <c r="K64" s="524" t="s">
        <v>496</v>
      </c>
      <c r="L64" s="696"/>
      <c r="M64" s="524" t="s">
        <v>496</v>
      </c>
      <c r="N64" s="696"/>
      <c r="O64" s="524"/>
      <c r="P64" s="524"/>
      <c r="Q64" s="524" t="s">
        <v>496</v>
      </c>
      <c r="R64" s="524"/>
      <c r="S64" s="526"/>
    </row>
    <row r="65" spans="1:19" s="514" customFormat="1" ht="80.25" customHeight="1" x14ac:dyDescent="0.2">
      <c r="A65" s="637">
        <v>33</v>
      </c>
      <c r="B65" s="691" t="s">
        <v>7390</v>
      </c>
      <c r="C65" s="640" t="s">
        <v>7391</v>
      </c>
      <c r="D65" s="679" t="s">
        <v>7392</v>
      </c>
      <c r="E65" s="640" t="s">
        <v>7393</v>
      </c>
      <c r="F65" s="593">
        <f>13262.63-668.24</f>
        <v>12594.39</v>
      </c>
      <c r="G65" s="593" t="s">
        <v>2847</v>
      </c>
      <c r="H65" s="584">
        <v>43591</v>
      </c>
      <c r="I65" s="634" t="s">
        <v>7394</v>
      </c>
      <c r="J65" s="674" t="s">
        <v>7395</v>
      </c>
      <c r="K65" s="657" t="s">
        <v>496</v>
      </c>
      <c r="L65" s="658"/>
      <c r="M65" s="657" t="s">
        <v>496</v>
      </c>
      <c r="N65" s="658"/>
      <c r="O65" s="649"/>
      <c r="P65" s="649"/>
      <c r="Q65" s="649"/>
      <c r="R65" s="659" t="s">
        <v>496</v>
      </c>
      <c r="S65" s="656" t="s">
        <v>8831</v>
      </c>
    </row>
    <row r="66" spans="1:19" s="514" customFormat="1" ht="74.25" customHeight="1" x14ac:dyDescent="0.2">
      <c r="A66" s="637">
        <v>34</v>
      </c>
      <c r="B66" s="691" t="s">
        <v>7117</v>
      </c>
      <c r="C66" s="640" t="s">
        <v>7118</v>
      </c>
      <c r="D66" s="640" t="s">
        <v>5333</v>
      </c>
      <c r="E66" s="640" t="s">
        <v>7119</v>
      </c>
      <c r="F66" s="593">
        <v>1755</v>
      </c>
      <c r="G66" s="593" t="s">
        <v>2703</v>
      </c>
      <c r="H66" s="584">
        <v>43531</v>
      </c>
      <c r="I66" s="634" t="s">
        <v>7120</v>
      </c>
      <c r="J66" s="674" t="s">
        <v>7275</v>
      </c>
      <c r="K66" s="657" t="s">
        <v>496</v>
      </c>
      <c r="L66" s="658"/>
      <c r="M66" s="657" t="s">
        <v>496</v>
      </c>
      <c r="N66" s="658"/>
      <c r="O66" s="649" t="s">
        <v>496</v>
      </c>
      <c r="P66" s="649"/>
      <c r="Q66" s="649"/>
      <c r="R66" s="659"/>
      <c r="S66" s="656"/>
    </row>
    <row r="67" spans="1:19" s="514" customFormat="1" ht="74.25" customHeight="1" x14ac:dyDescent="0.2">
      <c r="A67" s="639">
        <v>35</v>
      </c>
      <c r="B67" s="691" t="s">
        <v>7117</v>
      </c>
      <c r="C67" s="640" t="s">
        <v>7396</v>
      </c>
      <c r="D67" s="640" t="s">
        <v>5333</v>
      </c>
      <c r="E67" s="640" t="s">
        <v>7119</v>
      </c>
      <c r="F67" s="593">
        <v>1755</v>
      </c>
      <c r="G67" s="593" t="s">
        <v>2847</v>
      </c>
      <c r="H67" s="584">
        <v>43615</v>
      </c>
      <c r="I67" s="634" t="s">
        <v>7120</v>
      </c>
      <c r="J67" s="674" t="s">
        <v>7397</v>
      </c>
      <c r="K67" s="657" t="s">
        <v>496</v>
      </c>
      <c r="L67" s="658"/>
      <c r="M67" s="657" t="s">
        <v>496</v>
      </c>
      <c r="N67" s="658"/>
      <c r="O67" s="649" t="s">
        <v>496</v>
      </c>
      <c r="P67" s="649"/>
      <c r="Q67" s="649"/>
      <c r="R67" s="659"/>
      <c r="S67" s="656"/>
    </row>
    <row r="68" spans="1:19" s="514" customFormat="1" ht="75" customHeight="1" x14ac:dyDescent="0.2">
      <c r="A68" s="644">
        <v>36</v>
      </c>
      <c r="B68" s="691" t="s">
        <v>7121</v>
      </c>
      <c r="C68" s="640" t="s">
        <v>7122</v>
      </c>
      <c r="D68" s="640" t="s">
        <v>3465</v>
      </c>
      <c r="E68" s="677" t="s">
        <v>7123</v>
      </c>
      <c r="F68" s="593">
        <v>3600</v>
      </c>
      <c r="G68" s="593" t="s">
        <v>2703</v>
      </c>
      <c r="H68" s="584">
        <v>43543</v>
      </c>
      <c r="I68" s="634" t="s">
        <v>7120</v>
      </c>
      <c r="J68" s="674" t="s">
        <v>7276</v>
      </c>
      <c r="K68" s="522" t="s">
        <v>496</v>
      </c>
      <c r="L68" s="523"/>
      <c r="M68" s="522" t="s">
        <v>496</v>
      </c>
      <c r="N68" s="523"/>
      <c r="O68" s="524"/>
      <c r="P68" s="524"/>
      <c r="Q68" s="524" t="s">
        <v>496</v>
      </c>
      <c r="R68" s="659"/>
      <c r="S68" s="656"/>
    </row>
    <row r="69" spans="1:19" s="514" customFormat="1" ht="48" x14ac:dyDescent="0.2">
      <c r="A69" s="644">
        <v>37</v>
      </c>
      <c r="B69" s="691" t="s">
        <v>7124</v>
      </c>
      <c r="C69" s="645" t="s">
        <v>7125</v>
      </c>
      <c r="D69" s="645" t="s">
        <v>4409</v>
      </c>
      <c r="E69" s="645" t="s">
        <v>7126</v>
      </c>
      <c r="F69" s="591">
        <v>1083</v>
      </c>
      <c r="G69" s="591" t="s">
        <v>2703</v>
      </c>
      <c r="H69" s="670">
        <v>43532</v>
      </c>
      <c r="I69" s="647" t="s">
        <v>7127</v>
      </c>
      <c r="J69" s="674" t="s">
        <v>7277</v>
      </c>
      <c r="K69" s="781" t="s">
        <v>496</v>
      </c>
      <c r="L69" s="696"/>
      <c r="M69" s="781" t="s">
        <v>496</v>
      </c>
      <c r="N69" s="696"/>
      <c r="O69" s="781" t="s">
        <v>496</v>
      </c>
      <c r="P69" s="781"/>
      <c r="Q69" s="781"/>
      <c r="R69" s="781"/>
      <c r="S69" s="526"/>
    </row>
    <row r="70" spans="1:19" s="514" customFormat="1" ht="49.5" customHeight="1" x14ac:dyDescent="0.2">
      <c r="A70" s="1110">
        <v>38</v>
      </c>
      <c r="B70" s="1114" t="s">
        <v>7128</v>
      </c>
      <c r="C70" s="1111" t="s">
        <v>7278</v>
      </c>
      <c r="D70" s="645" t="s">
        <v>2554</v>
      </c>
      <c r="E70" s="1111" t="s">
        <v>7129</v>
      </c>
      <c r="F70" s="591">
        <v>169.5</v>
      </c>
      <c r="G70" s="591" t="s">
        <v>2569</v>
      </c>
      <c r="H70" s="670">
        <v>43510</v>
      </c>
      <c r="I70" s="1137" t="s">
        <v>7130</v>
      </c>
      <c r="J70" s="674" t="s">
        <v>7279</v>
      </c>
      <c r="K70" s="611" t="s">
        <v>496</v>
      </c>
      <c r="L70" s="612"/>
      <c r="M70" s="611" t="s">
        <v>496</v>
      </c>
      <c r="N70" s="612"/>
      <c r="O70" s="648" t="s">
        <v>496</v>
      </c>
      <c r="P70" s="648"/>
      <c r="Q70" s="648"/>
      <c r="R70" s="648"/>
      <c r="S70" s="662"/>
    </row>
    <row r="71" spans="1:19" s="514" customFormat="1" ht="48" customHeight="1" x14ac:dyDescent="0.2">
      <c r="A71" s="1109"/>
      <c r="B71" s="1116"/>
      <c r="C71" s="1113"/>
      <c r="D71" s="645" t="s">
        <v>2551</v>
      </c>
      <c r="E71" s="1113"/>
      <c r="F71" s="591">
        <v>169.5</v>
      </c>
      <c r="G71" s="591" t="s">
        <v>2569</v>
      </c>
      <c r="H71" s="678">
        <v>43510</v>
      </c>
      <c r="I71" s="1139"/>
      <c r="J71" s="674" t="s">
        <v>7280</v>
      </c>
      <c r="K71" s="611" t="s">
        <v>496</v>
      </c>
      <c r="L71" s="612"/>
      <c r="M71" s="611" t="s">
        <v>496</v>
      </c>
      <c r="N71" s="612"/>
      <c r="O71" s="648" t="s">
        <v>496</v>
      </c>
      <c r="P71" s="648"/>
      <c r="Q71" s="648"/>
      <c r="R71" s="648"/>
      <c r="S71" s="663"/>
    </row>
    <row r="72" spans="1:19" s="514" customFormat="1" ht="48" x14ac:dyDescent="0.2">
      <c r="A72" s="637">
        <v>39</v>
      </c>
      <c r="B72" s="691" t="s">
        <v>7131</v>
      </c>
      <c r="C72" s="640" t="s">
        <v>6193</v>
      </c>
      <c r="D72" s="640" t="s">
        <v>2706</v>
      </c>
      <c r="E72" s="640" t="s">
        <v>7132</v>
      </c>
      <c r="F72" s="593">
        <v>14388.92</v>
      </c>
      <c r="G72" s="593" t="s">
        <v>2703</v>
      </c>
      <c r="H72" s="584">
        <v>43531</v>
      </c>
      <c r="I72" s="634" t="s">
        <v>7120</v>
      </c>
      <c r="J72" s="674" t="s">
        <v>8296</v>
      </c>
      <c r="K72" s="820" t="s">
        <v>496</v>
      </c>
      <c r="L72" s="696"/>
      <c r="M72" s="820" t="s">
        <v>496</v>
      </c>
      <c r="N72" s="696"/>
      <c r="O72" s="820"/>
      <c r="P72" s="820"/>
      <c r="Q72" s="820" t="s">
        <v>496</v>
      </c>
      <c r="R72" s="820"/>
      <c r="S72" s="526"/>
    </row>
    <row r="73" spans="1:19" s="514" customFormat="1" ht="48" x14ac:dyDescent="0.2">
      <c r="A73" s="1108">
        <v>40</v>
      </c>
      <c r="B73" s="1114" t="s">
        <v>7281</v>
      </c>
      <c r="C73" s="1111" t="s">
        <v>7282</v>
      </c>
      <c r="D73" s="640" t="s">
        <v>7283</v>
      </c>
      <c r="E73" s="1111" t="s">
        <v>7284</v>
      </c>
      <c r="F73" s="593">
        <v>35750</v>
      </c>
      <c r="G73" s="593" t="s">
        <v>2827</v>
      </c>
      <c r="H73" s="584">
        <v>43578</v>
      </c>
      <c r="I73" s="634" t="s">
        <v>7120</v>
      </c>
      <c r="J73" s="674" t="s">
        <v>8297</v>
      </c>
      <c r="K73" s="654"/>
      <c r="L73" s="655"/>
      <c r="M73" s="654"/>
      <c r="N73" s="655"/>
      <c r="O73" s="654"/>
      <c r="P73" s="654"/>
      <c r="Q73" s="654"/>
      <c r="R73" s="654"/>
      <c r="S73" s="526" t="s">
        <v>6987</v>
      </c>
    </row>
    <row r="74" spans="1:19" s="514" customFormat="1" ht="36" x14ac:dyDescent="0.2">
      <c r="A74" s="1109"/>
      <c r="B74" s="1116"/>
      <c r="C74" s="1113"/>
      <c r="D74" s="640" t="s">
        <v>3483</v>
      </c>
      <c r="E74" s="1113"/>
      <c r="F74" s="591">
        <v>1250</v>
      </c>
      <c r="G74" s="593" t="s">
        <v>2827</v>
      </c>
      <c r="H74" s="584">
        <v>43559</v>
      </c>
      <c r="I74" s="634" t="s">
        <v>7285</v>
      </c>
      <c r="J74" s="674" t="s">
        <v>8298</v>
      </c>
      <c r="K74" s="522" t="s">
        <v>496</v>
      </c>
      <c r="L74" s="523"/>
      <c r="M74" s="522" t="s">
        <v>496</v>
      </c>
      <c r="N74" s="523"/>
      <c r="O74" s="524" t="s">
        <v>496</v>
      </c>
      <c r="P74" s="649"/>
      <c r="Q74" s="649"/>
      <c r="R74" s="659"/>
      <c r="S74" s="656"/>
    </row>
    <row r="75" spans="1:19" s="514" customFormat="1" ht="63" customHeight="1" x14ac:dyDescent="0.2">
      <c r="A75" s="1108">
        <v>41</v>
      </c>
      <c r="B75" s="1114" t="s">
        <v>7133</v>
      </c>
      <c r="C75" s="1111" t="s">
        <v>7134</v>
      </c>
      <c r="D75" s="640" t="s">
        <v>5261</v>
      </c>
      <c r="E75" s="1117" t="s">
        <v>7135</v>
      </c>
      <c r="F75" s="669">
        <v>4500</v>
      </c>
      <c r="G75" s="591" t="s">
        <v>2703</v>
      </c>
      <c r="H75" s="584">
        <v>43535</v>
      </c>
      <c r="I75" s="634" t="s">
        <v>7136</v>
      </c>
      <c r="J75" s="674" t="s">
        <v>7286</v>
      </c>
      <c r="K75" s="817" t="s">
        <v>496</v>
      </c>
      <c r="L75" s="696"/>
      <c r="M75" s="817" t="s">
        <v>496</v>
      </c>
      <c r="N75" s="696"/>
      <c r="O75" s="817" t="s">
        <v>496</v>
      </c>
      <c r="P75" s="817"/>
      <c r="Q75" s="817" t="s">
        <v>496</v>
      </c>
      <c r="R75" s="817"/>
      <c r="S75" s="526" t="s">
        <v>8677</v>
      </c>
    </row>
    <row r="76" spans="1:19" s="514" customFormat="1" ht="48" x14ac:dyDescent="0.2">
      <c r="A76" s="1110"/>
      <c r="B76" s="1115"/>
      <c r="C76" s="1112"/>
      <c r="D76" s="640" t="s">
        <v>2557</v>
      </c>
      <c r="E76" s="1118"/>
      <c r="F76" s="669">
        <v>4500</v>
      </c>
      <c r="G76" s="591" t="s">
        <v>2703</v>
      </c>
      <c r="H76" s="584">
        <v>43535</v>
      </c>
      <c r="I76" s="634" t="s">
        <v>7136</v>
      </c>
      <c r="J76" s="674" t="s">
        <v>7287</v>
      </c>
      <c r="K76" s="654"/>
      <c r="L76" s="655"/>
      <c r="M76" s="654"/>
      <c r="N76" s="655"/>
      <c r="O76" s="654"/>
      <c r="P76" s="654"/>
      <c r="Q76" s="654"/>
      <c r="R76" s="654"/>
      <c r="S76" s="526" t="s">
        <v>6987</v>
      </c>
    </row>
    <row r="77" spans="1:19" s="514" customFormat="1" ht="48" x14ac:dyDescent="0.2">
      <c r="A77" s="1109"/>
      <c r="B77" s="1116"/>
      <c r="C77" s="1113"/>
      <c r="D77" s="645" t="s">
        <v>3598</v>
      </c>
      <c r="E77" s="1119"/>
      <c r="F77" s="669">
        <v>9000</v>
      </c>
      <c r="G77" s="591" t="s">
        <v>2703</v>
      </c>
      <c r="H77" s="584">
        <v>43537</v>
      </c>
      <c r="I77" s="634" t="s">
        <v>7136</v>
      </c>
      <c r="J77" s="674" t="s">
        <v>7288</v>
      </c>
      <c r="K77" s="817" t="s">
        <v>496</v>
      </c>
      <c r="L77" s="696"/>
      <c r="M77" s="817" t="s">
        <v>496</v>
      </c>
      <c r="N77" s="696"/>
      <c r="O77" s="817" t="s">
        <v>496</v>
      </c>
      <c r="P77" s="817"/>
      <c r="Q77" s="817"/>
      <c r="R77" s="817"/>
      <c r="S77" s="526"/>
    </row>
    <row r="78" spans="1:19" s="514" customFormat="1" ht="46.5" customHeight="1" x14ac:dyDescent="0.2">
      <c r="A78" s="1108">
        <v>42</v>
      </c>
      <c r="B78" s="1114" t="s">
        <v>7137</v>
      </c>
      <c r="C78" s="1146" t="s">
        <v>7138</v>
      </c>
      <c r="D78" s="642" t="s">
        <v>3598</v>
      </c>
      <c r="E78" s="1117" t="s">
        <v>7135</v>
      </c>
      <c r="F78" s="669">
        <v>2650</v>
      </c>
      <c r="G78" s="591" t="s">
        <v>2703</v>
      </c>
      <c r="H78" s="1140">
        <v>43536</v>
      </c>
      <c r="I78" s="1137" t="s">
        <v>7136</v>
      </c>
      <c r="J78" s="674" t="s">
        <v>7289</v>
      </c>
      <c r="K78" s="817" t="s">
        <v>496</v>
      </c>
      <c r="L78" s="696"/>
      <c r="M78" s="817" t="s">
        <v>496</v>
      </c>
      <c r="N78" s="696"/>
      <c r="O78" s="817" t="s">
        <v>496</v>
      </c>
      <c r="P78" s="817"/>
      <c r="Q78" s="817"/>
      <c r="R78" s="817"/>
      <c r="S78" s="526" t="s">
        <v>6987</v>
      </c>
    </row>
    <row r="79" spans="1:19" s="514" customFormat="1" ht="39" customHeight="1" x14ac:dyDescent="0.2">
      <c r="A79" s="1110"/>
      <c r="B79" s="1115"/>
      <c r="C79" s="1147"/>
      <c r="D79" s="642" t="s">
        <v>2557</v>
      </c>
      <c r="E79" s="1118"/>
      <c r="F79" s="669">
        <v>2650</v>
      </c>
      <c r="G79" s="591" t="s">
        <v>2703</v>
      </c>
      <c r="H79" s="1141"/>
      <c r="I79" s="1138"/>
      <c r="J79" s="674" t="s">
        <v>7290</v>
      </c>
      <c r="K79" s="654"/>
      <c r="L79" s="655"/>
      <c r="M79" s="654"/>
      <c r="N79" s="655"/>
      <c r="O79" s="654"/>
      <c r="P79" s="654"/>
      <c r="Q79" s="654"/>
      <c r="R79" s="654"/>
      <c r="S79" s="526" t="s">
        <v>6987</v>
      </c>
    </row>
    <row r="80" spans="1:19" s="514" customFormat="1" ht="41.25" customHeight="1" x14ac:dyDescent="0.2">
      <c r="A80" s="1109"/>
      <c r="B80" s="1116"/>
      <c r="C80" s="1148"/>
      <c r="D80" s="642" t="s">
        <v>7139</v>
      </c>
      <c r="E80" s="1119"/>
      <c r="F80" s="669">
        <v>5300</v>
      </c>
      <c r="G80" s="591" t="s">
        <v>2703</v>
      </c>
      <c r="H80" s="1142"/>
      <c r="I80" s="1139"/>
      <c r="J80" s="674" t="s">
        <v>7291</v>
      </c>
      <c r="K80" s="654"/>
      <c r="L80" s="655"/>
      <c r="M80" s="654"/>
      <c r="N80" s="655"/>
      <c r="O80" s="654"/>
      <c r="P80" s="654"/>
      <c r="Q80" s="654"/>
      <c r="R80" s="654"/>
      <c r="S80" s="526" t="s">
        <v>6987</v>
      </c>
    </row>
    <row r="81" spans="1:19" s="514" customFormat="1" ht="36.75" customHeight="1" x14ac:dyDescent="0.2">
      <c r="A81" s="1108">
        <v>43</v>
      </c>
      <c r="B81" s="1114" t="s">
        <v>7140</v>
      </c>
      <c r="C81" s="1111" t="s">
        <v>7141</v>
      </c>
      <c r="D81" s="642" t="s">
        <v>5281</v>
      </c>
      <c r="E81" s="1117" t="s">
        <v>7135</v>
      </c>
      <c r="F81" s="669">
        <v>3500</v>
      </c>
      <c r="G81" s="591" t="s">
        <v>2703</v>
      </c>
      <c r="H81" s="1140">
        <v>43531</v>
      </c>
      <c r="I81" s="1137" t="s">
        <v>7142</v>
      </c>
      <c r="J81" s="674" t="s">
        <v>7292</v>
      </c>
      <c r="K81" s="820" t="s">
        <v>496</v>
      </c>
      <c r="L81" s="696"/>
      <c r="M81" s="820" t="s">
        <v>496</v>
      </c>
      <c r="N81" s="696"/>
      <c r="O81" s="820" t="s">
        <v>496</v>
      </c>
      <c r="P81" s="820"/>
      <c r="Q81" s="820"/>
      <c r="R81" s="820"/>
      <c r="S81" s="526"/>
    </row>
    <row r="82" spans="1:19" s="514" customFormat="1" ht="36.75" customHeight="1" x14ac:dyDescent="0.2">
      <c r="A82" s="1110"/>
      <c r="B82" s="1115"/>
      <c r="C82" s="1112"/>
      <c r="D82" s="642" t="s">
        <v>5285</v>
      </c>
      <c r="E82" s="1118"/>
      <c r="F82" s="669">
        <v>2851</v>
      </c>
      <c r="G82" s="591" t="s">
        <v>2703</v>
      </c>
      <c r="H82" s="1141"/>
      <c r="I82" s="1138"/>
      <c r="J82" s="674" t="s">
        <v>7293</v>
      </c>
      <c r="K82" s="654"/>
      <c r="L82" s="655"/>
      <c r="M82" s="654"/>
      <c r="N82" s="655"/>
      <c r="O82" s="654"/>
      <c r="P82" s="654"/>
      <c r="Q82" s="654"/>
      <c r="R82" s="654"/>
      <c r="S82" s="526" t="s">
        <v>6987</v>
      </c>
    </row>
    <row r="83" spans="1:19" s="514" customFormat="1" ht="36.75" customHeight="1" x14ac:dyDescent="0.2">
      <c r="A83" s="1110"/>
      <c r="B83" s="1115"/>
      <c r="C83" s="1112"/>
      <c r="D83" s="642" t="s">
        <v>3595</v>
      </c>
      <c r="E83" s="1118"/>
      <c r="F83" s="669">
        <v>4000</v>
      </c>
      <c r="G83" s="591" t="s">
        <v>2703</v>
      </c>
      <c r="H83" s="1141"/>
      <c r="I83" s="1138"/>
      <c r="J83" s="674" t="s">
        <v>7294</v>
      </c>
      <c r="K83" s="654"/>
      <c r="L83" s="655"/>
      <c r="M83" s="654"/>
      <c r="N83" s="655"/>
      <c r="O83" s="654"/>
      <c r="P83" s="654"/>
      <c r="Q83" s="654"/>
      <c r="R83" s="654"/>
      <c r="S83" s="526" t="s">
        <v>6987</v>
      </c>
    </row>
    <row r="84" spans="1:19" s="514" customFormat="1" ht="36.75" customHeight="1" x14ac:dyDescent="0.2">
      <c r="A84" s="1109"/>
      <c r="B84" s="1116"/>
      <c r="C84" s="1113"/>
      <c r="D84" s="642" t="s">
        <v>5287</v>
      </c>
      <c r="E84" s="1119"/>
      <c r="F84" s="669">
        <v>300</v>
      </c>
      <c r="G84" s="591" t="s">
        <v>2703</v>
      </c>
      <c r="H84" s="1142"/>
      <c r="I84" s="1139"/>
      <c r="J84" s="674" t="s">
        <v>7295</v>
      </c>
      <c r="K84" s="657" t="s">
        <v>496</v>
      </c>
      <c r="L84" s="658"/>
      <c r="M84" s="657" t="s">
        <v>496</v>
      </c>
      <c r="N84" s="658"/>
      <c r="O84" s="649" t="s">
        <v>496</v>
      </c>
      <c r="P84" s="649"/>
      <c r="Q84" s="649"/>
      <c r="R84" s="659"/>
      <c r="S84" s="656"/>
    </row>
    <row r="85" spans="1:19" s="514" customFormat="1" ht="48" x14ac:dyDescent="0.2">
      <c r="A85" s="644">
        <v>44</v>
      </c>
      <c r="B85" s="633" t="s">
        <v>7143</v>
      </c>
      <c r="C85" s="645" t="s">
        <v>7144</v>
      </c>
      <c r="D85" s="645" t="s">
        <v>7145</v>
      </c>
      <c r="E85" s="630" t="s">
        <v>7135</v>
      </c>
      <c r="F85" s="591">
        <v>3000</v>
      </c>
      <c r="G85" s="591" t="s">
        <v>2703</v>
      </c>
      <c r="H85" s="646">
        <v>43543</v>
      </c>
      <c r="I85" s="647" t="s">
        <v>7142</v>
      </c>
      <c r="J85" s="674" t="s">
        <v>7296</v>
      </c>
      <c r="K85" s="825" t="s">
        <v>496</v>
      </c>
      <c r="L85" s="696"/>
      <c r="M85" s="825" t="s">
        <v>496</v>
      </c>
      <c r="N85" s="696"/>
      <c r="O85" s="825" t="s">
        <v>496</v>
      </c>
      <c r="P85" s="825"/>
      <c r="Q85" s="825" t="s">
        <v>496</v>
      </c>
      <c r="R85" s="825"/>
      <c r="S85" s="526" t="s">
        <v>8348</v>
      </c>
    </row>
    <row r="86" spans="1:19" s="514" customFormat="1" ht="45" customHeight="1" x14ac:dyDescent="0.2">
      <c r="A86" s="1108">
        <v>45</v>
      </c>
      <c r="B86" s="1114" t="s">
        <v>7146</v>
      </c>
      <c r="C86" s="1111" t="s">
        <v>7147</v>
      </c>
      <c r="D86" s="645" t="s">
        <v>7098</v>
      </c>
      <c r="E86" s="1117" t="s">
        <v>7148</v>
      </c>
      <c r="F86" s="591">
        <v>1770</v>
      </c>
      <c r="G86" s="591" t="s">
        <v>2703</v>
      </c>
      <c r="H86" s="646">
        <v>43551</v>
      </c>
      <c r="I86" s="647" t="s">
        <v>7149</v>
      </c>
      <c r="J86" s="674" t="s">
        <v>7297</v>
      </c>
      <c r="K86" s="657" t="s">
        <v>496</v>
      </c>
      <c r="L86" s="658"/>
      <c r="M86" s="657" t="s">
        <v>496</v>
      </c>
      <c r="N86" s="658"/>
      <c r="O86" s="649" t="s">
        <v>496</v>
      </c>
      <c r="P86" s="649"/>
      <c r="Q86" s="649"/>
      <c r="R86" s="659"/>
      <c r="S86" s="664"/>
    </row>
    <row r="87" spans="1:19" s="514" customFormat="1" ht="37.5" customHeight="1" x14ac:dyDescent="0.2">
      <c r="A87" s="1109"/>
      <c r="B87" s="1116"/>
      <c r="C87" s="1113"/>
      <c r="D87" s="645" t="s">
        <v>7082</v>
      </c>
      <c r="E87" s="1119"/>
      <c r="F87" s="591">
        <v>11320</v>
      </c>
      <c r="G87" s="593" t="s">
        <v>2703</v>
      </c>
      <c r="H87" s="584">
        <v>43551</v>
      </c>
      <c r="I87" s="647" t="s">
        <v>7150</v>
      </c>
      <c r="J87" s="674" t="s">
        <v>7298</v>
      </c>
      <c r="K87" s="657" t="s">
        <v>496</v>
      </c>
      <c r="L87" s="658"/>
      <c r="M87" s="657" t="s">
        <v>496</v>
      </c>
      <c r="N87" s="658"/>
      <c r="O87" s="649" t="s">
        <v>496</v>
      </c>
      <c r="P87" s="649"/>
      <c r="Q87" s="649"/>
      <c r="R87" s="659"/>
      <c r="S87" s="664"/>
    </row>
    <row r="88" spans="1:19" s="514" customFormat="1" ht="48" customHeight="1" x14ac:dyDescent="0.2">
      <c r="A88" s="637">
        <v>46</v>
      </c>
      <c r="B88" s="691" t="s">
        <v>7151</v>
      </c>
      <c r="C88" s="640" t="s">
        <v>7152</v>
      </c>
      <c r="D88" s="640" t="s">
        <v>7746</v>
      </c>
      <c r="E88" s="640" t="s">
        <v>7153</v>
      </c>
      <c r="F88" s="593">
        <v>1508.75</v>
      </c>
      <c r="G88" s="593" t="s">
        <v>2703</v>
      </c>
      <c r="H88" s="584">
        <v>43530</v>
      </c>
      <c r="I88" s="634" t="s">
        <v>7154</v>
      </c>
      <c r="J88" s="674" t="s">
        <v>7299</v>
      </c>
      <c r="K88" s="654"/>
      <c r="L88" s="655"/>
      <c r="M88" s="654"/>
      <c r="N88" s="655"/>
      <c r="O88" s="654"/>
      <c r="P88" s="654"/>
      <c r="Q88" s="654"/>
      <c r="R88" s="654"/>
      <c r="S88" s="526" t="s">
        <v>6987</v>
      </c>
    </row>
    <row r="89" spans="1:19" s="514" customFormat="1" ht="71.25" customHeight="1" x14ac:dyDescent="0.2">
      <c r="A89" s="637">
        <v>47</v>
      </c>
      <c r="B89" s="691" t="s">
        <v>7155</v>
      </c>
      <c r="C89" s="640" t="s">
        <v>7156</v>
      </c>
      <c r="D89" s="640" t="s">
        <v>7157</v>
      </c>
      <c r="E89" s="640" t="s">
        <v>7158</v>
      </c>
      <c r="F89" s="593">
        <v>10000</v>
      </c>
      <c r="G89" s="593" t="s">
        <v>2703</v>
      </c>
      <c r="H89" s="584">
        <v>43528</v>
      </c>
      <c r="I89" s="634" t="s">
        <v>7159</v>
      </c>
      <c r="J89" s="674" t="s">
        <v>7300</v>
      </c>
      <c r="K89" s="654"/>
      <c r="L89" s="655"/>
      <c r="M89" s="654"/>
      <c r="N89" s="655"/>
      <c r="O89" s="654"/>
      <c r="P89" s="654"/>
      <c r="Q89" s="654"/>
      <c r="R89" s="654"/>
      <c r="S89" s="526" t="s">
        <v>6987</v>
      </c>
    </row>
    <row r="90" spans="1:19" s="514" customFormat="1" ht="60" x14ac:dyDescent="0.2">
      <c r="A90" s="637">
        <v>48</v>
      </c>
      <c r="B90" s="691" t="s">
        <v>7301</v>
      </c>
      <c r="C90" s="640" t="s">
        <v>7302</v>
      </c>
      <c r="D90" s="640" t="s">
        <v>6425</v>
      </c>
      <c r="E90" s="640" t="s">
        <v>7574</v>
      </c>
      <c r="F90" s="593">
        <v>49999.92</v>
      </c>
      <c r="G90" s="591" t="s">
        <v>2703</v>
      </c>
      <c r="H90" s="646">
        <v>43552</v>
      </c>
      <c r="I90" s="647" t="s">
        <v>7303</v>
      </c>
      <c r="J90" s="674" t="s">
        <v>8299</v>
      </c>
      <c r="K90" s="657" t="s">
        <v>496</v>
      </c>
      <c r="L90" s="658"/>
      <c r="M90" s="657" t="s">
        <v>496</v>
      </c>
      <c r="N90" s="658"/>
      <c r="O90" s="649" t="s">
        <v>496</v>
      </c>
      <c r="P90" s="649"/>
      <c r="Q90" s="649"/>
      <c r="R90" s="659"/>
      <c r="S90" s="656"/>
    </row>
    <row r="91" spans="1:19" s="514" customFormat="1" ht="33" customHeight="1" x14ac:dyDescent="0.2">
      <c r="A91" s="1108">
        <v>49</v>
      </c>
      <c r="B91" s="1114" t="s">
        <v>7160</v>
      </c>
      <c r="C91" s="1111" t="s">
        <v>7161</v>
      </c>
      <c r="D91" s="692" t="s">
        <v>7062</v>
      </c>
      <c r="E91" s="1144" t="s">
        <v>7162</v>
      </c>
      <c r="F91" s="693">
        <v>300</v>
      </c>
      <c r="G91" s="591" t="s">
        <v>2703</v>
      </c>
      <c r="H91" s="646">
        <v>43531</v>
      </c>
      <c r="I91" s="634" t="s">
        <v>7061</v>
      </c>
      <c r="J91" s="674" t="s">
        <v>7304</v>
      </c>
      <c r="K91" s="657" t="s">
        <v>496</v>
      </c>
      <c r="L91" s="658"/>
      <c r="M91" s="657" t="s">
        <v>496</v>
      </c>
      <c r="N91" s="658"/>
      <c r="O91" s="649" t="s">
        <v>496</v>
      </c>
      <c r="P91" s="649"/>
      <c r="Q91" s="649"/>
      <c r="R91" s="659"/>
      <c r="S91" s="656"/>
    </row>
    <row r="92" spans="1:19" s="514" customFormat="1" ht="42.75" customHeight="1" x14ac:dyDescent="0.2">
      <c r="A92" s="1110"/>
      <c r="B92" s="1115"/>
      <c r="C92" s="1112"/>
      <c r="D92" s="692" t="s">
        <v>3826</v>
      </c>
      <c r="E92" s="1144"/>
      <c r="F92" s="693">
        <v>500</v>
      </c>
      <c r="G92" s="591" t="s">
        <v>2703</v>
      </c>
      <c r="H92" s="646">
        <v>43531</v>
      </c>
      <c r="I92" s="634" t="s">
        <v>7163</v>
      </c>
      <c r="J92" s="321" t="s">
        <v>7305</v>
      </c>
      <c r="K92" s="657" t="s">
        <v>496</v>
      </c>
      <c r="L92" s="658"/>
      <c r="M92" s="657" t="s">
        <v>496</v>
      </c>
      <c r="N92" s="658"/>
      <c r="O92" s="649"/>
      <c r="P92" s="649"/>
      <c r="Q92" s="649" t="s">
        <v>496</v>
      </c>
      <c r="R92" s="659"/>
      <c r="S92" s="661" t="s">
        <v>8300</v>
      </c>
    </row>
    <row r="93" spans="1:19" s="514" customFormat="1" ht="25.5" x14ac:dyDescent="0.2">
      <c r="A93" s="1109"/>
      <c r="B93" s="1116"/>
      <c r="C93" s="1113"/>
      <c r="D93" s="642" t="s">
        <v>7164</v>
      </c>
      <c r="E93" s="1144"/>
      <c r="F93" s="693">
        <v>314.58999999999997</v>
      </c>
      <c r="G93" s="591" t="s">
        <v>2703</v>
      </c>
      <c r="H93" s="646">
        <v>43531</v>
      </c>
      <c r="I93" s="634" t="s">
        <v>7061</v>
      </c>
      <c r="J93" s="321" t="s">
        <v>7306</v>
      </c>
      <c r="K93" s="657" t="s">
        <v>496</v>
      </c>
      <c r="L93" s="658"/>
      <c r="M93" s="657" t="s">
        <v>496</v>
      </c>
      <c r="N93" s="658"/>
      <c r="O93" s="649" t="s">
        <v>496</v>
      </c>
      <c r="P93" s="649"/>
      <c r="Q93" s="649"/>
      <c r="R93" s="659"/>
      <c r="S93" s="656"/>
    </row>
    <row r="94" spans="1:19" s="514" customFormat="1" ht="36" x14ac:dyDescent="0.2">
      <c r="A94" s="1143">
        <v>50</v>
      </c>
      <c r="B94" s="1114" t="s">
        <v>7398</v>
      </c>
      <c r="C94" s="1111" t="s">
        <v>7399</v>
      </c>
      <c r="D94" s="640" t="s">
        <v>5285</v>
      </c>
      <c r="E94" s="1145" t="s">
        <v>7400</v>
      </c>
      <c r="F94" s="593">
        <v>1523.85</v>
      </c>
      <c r="G94" s="593" t="s">
        <v>2847</v>
      </c>
      <c r="H94" s="646">
        <v>43584</v>
      </c>
      <c r="I94" s="634" t="s">
        <v>7401</v>
      </c>
      <c r="J94" s="321" t="s">
        <v>8301</v>
      </c>
      <c r="K94" s="654"/>
      <c r="L94" s="655"/>
      <c r="M94" s="654"/>
      <c r="N94" s="655"/>
      <c r="O94" s="654"/>
      <c r="P94" s="654"/>
      <c r="Q94" s="654"/>
      <c r="R94" s="654"/>
      <c r="S94" s="526" t="s">
        <v>6987</v>
      </c>
    </row>
    <row r="95" spans="1:19" s="514" customFormat="1" ht="48" x14ac:dyDescent="0.2">
      <c r="A95" s="1143"/>
      <c r="B95" s="1115"/>
      <c r="C95" s="1112"/>
      <c r="D95" s="640" t="s">
        <v>6499</v>
      </c>
      <c r="E95" s="1145"/>
      <c r="F95" s="593">
        <v>13170</v>
      </c>
      <c r="G95" s="593" t="s">
        <v>2847</v>
      </c>
      <c r="H95" s="646">
        <v>43602</v>
      </c>
      <c r="I95" s="634" t="s">
        <v>7127</v>
      </c>
      <c r="J95" s="321" t="s">
        <v>7402</v>
      </c>
      <c r="K95" s="823" t="s">
        <v>496</v>
      </c>
      <c r="L95" s="696"/>
      <c r="M95" s="823" t="s">
        <v>496</v>
      </c>
      <c r="N95" s="696"/>
      <c r="O95" s="823" t="s">
        <v>496</v>
      </c>
      <c r="P95" s="823"/>
      <c r="Q95" s="823"/>
      <c r="R95" s="823"/>
      <c r="S95" s="526"/>
    </row>
    <row r="96" spans="1:19" s="514" customFormat="1" ht="48" x14ac:dyDescent="0.2">
      <c r="A96" s="1143"/>
      <c r="B96" s="1116"/>
      <c r="C96" s="1113"/>
      <c r="D96" s="640" t="s">
        <v>3595</v>
      </c>
      <c r="E96" s="1145"/>
      <c r="F96" s="593">
        <v>13736.15</v>
      </c>
      <c r="G96" s="593" t="s">
        <v>2847</v>
      </c>
      <c r="H96" s="646">
        <v>43602</v>
      </c>
      <c r="I96" s="634" t="s">
        <v>7127</v>
      </c>
      <c r="J96" s="321" t="s">
        <v>7403</v>
      </c>
      <c r="K96" s="654"/>
      <c r="L96" s="655"/>
      <c r="M96" s="654"/>
      <c r="N96" s="655"/>
      <c r="O96" s="654"/>
      <c r="P96" s="654"/>
      <c r="Q96" s="654"/>
      <c r="R96" s="654"/>
      <c r="S96" s="526" t="s">
        <v>6987</v>
      </c>
    </row>
    <row r="97" spans="1:19" s="514" customFormat="1" ht="33" customHeight="1" x14ac:dyDescent="0.2">
      <c r="A97" s="1143">
        <v>51</v>
      </c>
      <c r="B97" s="1114" t="s">
        <v>7307</v>
      </c>
      <c r="C97" s="1117" t="s">
        <v>5559</v>
      </c>
      <c r="D97" s="640" t="s">
        <v>7308</v>
      </c>
      <c r="E97" s="1117" t="s">
        <v>7309</v>
      </c>
      <c r="F97" s="591">
        <v>1073.9000000000001</v>
      </c>
      <c r="G97" s="593" t="s">
        <v>2827</v>
      </c>
      <c r="H97" s="1140">
        <v>43567</v>
      </c>
      <c r="I97" s="1137" t="s">
        <v>7310</v>
      </c>
      <c r="J97" s="321" t="s">
        <v>7587</v>
      </c>
      <c r="K97" s="657" t="s">
        <v>496</v>
      </c>
      <c r="L97" s="658"/>
      <c r="M97" s="657" t="s">
        <v>496</v>
      </c>
      <c r="N97" s="658"/>
      <c r="O97" s="649" t="s">
        <v>496</v>
      </c>
      <c r="P97" s="649"/>
      <c r="Q97" s="649"/>
      <c r="R97" s="659"/>
      <c r="S97" s="656"/>
    </row>
    <row r="98" spans="1:19" s="514" customFormat="1" ht="33" customHeight="1" x14ac:dyDescent="0.2">
      <c r="A98" s="1143"/>
      <c r="B98" s="1115"/>
      <c r="C98" s="1118"/>
      <c r="D98" s="640" t="s">
        <v>3654</v>
      </c>
      <c r="E98" s="1118"/>
      <c r="F98" s="591">
        <v>537.76</v>
      </c>
      <c r="G98" s="593" t="s">
        <v>2827</v>
      </c>
      <c r="H98" s="1141"/>
      <c r="I98" s="1138"/>
      <c r="J98" s="321" t="s">
        <v>7588</v>
      </c>
      <c r="K98" s="657" t="s">
        <v>496</v>
      </c>
      <c r="L98" s="658"/>
      <c r="M98" s="657" t="s">
        <v>496</v>
      </c>
      <c r="N98" s="658"/>
      <c r="O98" s="649" t="s">
        <v>496</v>
      </c>
      <c r="P98" s="649"/>
      <c r="Q98" s="649"/>
      <c r="R98" s="659"/>
      <c r="S98" s="656"/>
    </row>
    <row r="99" spans="1:19" s="514" customFormat="1" ht="33" customHeight="1" x14ac:dyDescent="0.2">
      <c r="A99" s="1143"/>
      <c r="B99" s="1115"/>
      <c r="C99" s="1118"/>
      <c r="D99" s="640" t="s">
        <v>75</v>
      </c>
      <c r="E99" s="1118"/>
      <c r="F99" s="591">
        <v>599.35</v>
      </c>
      <c r="G99" s="593" t="s">
        <v>2827</v>
      </c>
      <c r="H99" s="1141"/>
      <c r="I99" s="1138"/>
      <c r="J99" s="321" t="s">
        <v>7589</v>
      </c>
      <c r="K99" s="657" t="s">
        <v>496</v>
      </c>
      <c r="L99" s="658"/>
      <c r="M99" s="657" t="s">
        <v>496</v>
      </c>
      <c r="N99" s="658"/>
      <c r="O99" s="649" t="s">
        <v>496</v>
      </c>
      <c r="P99" s="649"/>
      <c r="Q99" s="649"/>
      <c r="R99" s="659"/>
      <c r="S99" s="656"/>
    </row>
    <row r="100" spans="1:19" s="514" customFormat="1" ht="33" customHeight="1" x14ac:dyDescent="0.2">
      <c r="A100" s="1143"/>
      <c r="B100" s="1115"/>
      <c r="C100" s="1118"/>
      <c r="D100" s="640" t="s">
        <v>7311</v>
      </c>
      <c r="E100" s="1118"/>
      <c r="F100" s="591">
        <v>749.35</v>
      </c>
      <c r="G100" s="593" t="s">
        <v>2827</v>
      </c>
      <c r="H100" s="1141"/>
      <c r="I100" s="1138"/>
      <c r="J100" s="321" t="s">
        <v>7590</v>
      </c>
      <c r="K100" s="657" t="s">
        <v>496</v>
      </c>
      <c r="L100" s="658"/>
      <c r="M100" s="657" t="s">
        <v>496</v>
      </c>
      <c r="N100" s="658"/>
      <c r="O100" s="649" t="s">
        <v>496</v>
      </c>
      <c r="P100" s="649"/>
      <c r="Q100" s="649"/>
      <c r="R100" s="659"/>
      <c r="S100" s="656"/>
    </row>
    <row r="101" spans="1:19" s="514" customFormat="1" ht="33" customHeight="1" x14ac:dyDescent="0.2">
      <c r="A101" s="1143"/>
      <c r="B101" s="1115"/>
      <c r="C101" s="1118"/>
      <c r="D101" s="640" t="s">
        <v>5379</v>
      </c>
      <c r="E101" s="1118"/>
      <c r="F101" s="591">
        <v>77.5</v>
      </c>
      <c r="G101" s="593" t="s">
        <v>2827</v>
      </c>
      <c r="H101" s="1141"/>
      <c r="I101" s="1138"/>
      <c r="J101" s="321" t="s">
        <v>7591</v>
      </c>
      <c r="K101" s="657" t="s">
        <v>496</v>
      </c>
      <c r="L101" s="658"/>
      <c r="M101" s="657" t="s">
        <v>496</v>
      </c>
      <c r="N101" s="658"/>
      <c r="O101" s="649" t="s">
        <v>496</v>
      </c>
      <c r="P101" s="649"/>
      <c r="Q101" s="649"/>
      <c r="R101" s="659"/>
      <c r="S101" s="656"/>
    </row>
    <row r="102" spans="1:19" s="514" customFormat="1" ht="33" customHeight="1" x14ac:dyDescent="0.2">
      <c r="A102" s="1143"/>
      <c r="B102" s="1115"/>
      <c r="C102" s="1118"/>
      <c r="D102" s="640" t="s">
        <v>2699</v>
      </c>
      <c r="E102" s="1118"/>
      <c r="F102" s="591">
        <v>1681.6</v>
      </c>
      <c r="G102" s="593" t="s">
        <v>2827</v>
      </c>
      <c r="H102" s="1141"/>
      <c r="I102" s="1138"/>
      <c r="J102" s="321" t="s">
        <v>7592</v>
      </c>
      <c r="K102" s="657" t="s">
        <v>496</v>
      </c>
      <c r="L102" s="658"/>
      <c r="M102" s="657" t="s">
        <v>496</v>
      </c>
      <c r="N102" s="658"/>
      <c r="O102" s="649"/>
      <c r="P102" s="649"/>
      <c r="Q102" s="649" t="s">
        <v>496</v>
      </c>
      <c r="R102" s="659"/>
      <c r="S102" s="661" t="s">
        <v>8302</v>
      </c>
    </row>
    <row r="103" spans="1:19" s="514" customFormat="1" ht="33" customHeight="1" x14ac:dyDescent="0.2">
      <c r="A103" s="1143"/>
      <c r="B103" s="1115"/>
      <c r="C103" s="1118"/>
      <c r="D103" s="640" t="s">
        <v>7312</v>
      </c>
      <c r="E103" s="1118"/>
      <c r="F103" s="591">
        <v>61.65</v>
      </c>
      <c r="G103" s="593" t="s">
        <v>2827</v>
      </c>
      <c r="H103" s="1141"/>
      <c r="I103" s="1138"/>
      <c r="J103" s="321" t="s">
        <v>7593</v>
      </c>
      <c r="K103" s="657" t="s">
        <v>496</v>
      </c>
      <c r="L103" s="658"/>
      <c r="M103" s="657" t="s">
        <v>496</v>
      </c>
      <c r="N103" s="658"/>
      <c r="O103" s="649" t="s">
        <v>496</v>
      </c>
      <c r="P103" s="649"/>
      <c r="Q103" s="649"/>
      <c r="R103" s="659"/>
      <c r="S103" s="656"/>
    </row>
    <row r="104" spans="1:19" s="514" customFormat="1" ht="33" customHeight="1" x14ac:dyDescent="0.2">
      <c r="A104" s="1143"/>
      <c r="B104" s="1116"/>
      <c r="C104" s="1119"/>
      <c r="D104" s="640" t="s">
        <v>3648</v>
      </c>
      <c r="E104" s="1119"/>
      <c r="F104" s="591">
        <v>5022.1499999999996</v>
      </c>
      <c r="G104" s="593" t="s">
        <v>2827</v>
      </c>
      <c r="H104" s="1142"/>
      <c r="I104" s="1139"/>
      <c r="J104" s="321" t="s">
        <v>7594</v>
      </c>
      <c r="K104" s="657" t="s">
        <v>496</v>
      </c>
      <c r="L104" s="658"/>
      <c r="M104" s="657" t="s">
        <v>496</v>
      </c>
      <c r="N104" s="658"/>
      <c r="O104" s="649" t="s">
        <v>496</v>
      </c>
      <c r="P104" s="649"/>
      <c r="Q104" s="649"/>
      <c r="R104" s="659"/>
      <c r="S104" s="656"/>
    </row>
    <row r="105" spans="1:19" s="514" customFormat="1" ht="34.5" customHeight="1" x14ac:dyDescent="0.2">
      <c r="A105" s="637">
        <v>52</v>
      </c>
      <c r="B105" s="691" t="s">
        <v>7165</v>
      </c>
      <c r="C105" s="677" t="s">
        <v>7166</v>
      </c>
      <c r="D105" s="640" t="s">
        <v>2744</v>
      </c>
      <c r="E105" s="677" t="s">
        <v>7167</v>
      </c>
      <c r="F105" s="593">
        <v>2797</v>
      </c>
      <c r="G105" s="593" t="s">
        <v>2569</v>
      </c>
      <c r="H105" s="584">
        <v>43521</v>
      </c>
      <c r="I105" s="634" t="s">
        <v>7168</v>
      </c>
      <c r="J105" s="321" t="s">
        <v>7313</v>
      </c>
      <c r="K105" s="657" t="s">
        <v>496</v>
      </c>
      <c r="L105" s="658"/>
      <c r="M105" s="657" t="s">
        <v>496</v>
      </c>
      <c r="N105" s="658"/>
      <c r="O105" s="649"/>
      <c r="P105" s="649"/>
      <c r="Q105" s="649" t="s">
        <v>496</v>
      </c>
      <c r="R105" s="659"/>
      <c r="S105" s="660"/>
    </row>
    <row r="106" spans="1:19" s="514" customFormat="1" ht="36.75" customHeight="1" x14ac:dyDescent="0.2">
      <c r="A106" s="1143">
        <v>53</v>
      </c>
      <c r="B106" s="1114" t="s">
        <v>7314</v>
      </c>
      <c r="C106" s="1117" t="s">
        <v>6831</v>
      </c>
      <c r="D106" s="640" t="s">
        <v>7315</v>
      </c>
      <c r="E106" s="1144" t="s">
        <v>7316</v>
      </c>
      <c r="F106" s="593">
        <v>869.5</v>
      </c>
      <c r="G106" s="593" t="s">
        <v>2827</v>
      </c>
      <c r="H106" s="584">
        <v>43565</v>
      </c>
      <c r="I106" s="634" t="s">
        <v>7317</v>
      </c>
      <c r="J106" s="321" t="s">
        <v>7595</v>
      </c>
      <c r="K106" s="657" t="s">
        <v>496</v>
      </c>
      <c r="L106" s="658"/>
      <c r="M106" s="657" t="s">
        <v>496</v>
      </c>
      <c r="N106" s="658"/>
      <c r="O106" s="649" t="s">
        <v>496</v>
      </c>
      <c r="P106" s="649"/>
      <c r="Q106" s="649"/>
      <c r="R106" s="659"/>
      <c r="S106" s="660"/>
    </row>
    <row r="107" spans="1:19" s="514" customFormat="1" ht="36.75" customHeight="1" x14ac:dyDescent="0.2">
      <c r="A107" s="1143"/>
      <c r="B107" s="1115"/>
      <c r="C107" s="1118"/>
      <c r="D107" s="640" t="s">
        <v>7103</v>
      </c>
      <c r="E107" s="1144"/>
      <c r="F107" s="593">
        <v>230</v>
      </c>
      <c r="G107" s="593" t="s">
        <v>2827</v>
      </c>
      <c r="H107" s="584">
        <v>43565</v>
      </c>
      <c r="I107" s="634" t="s">
        <v>7317</v>
      </c>
      <c r="J107" s="321" t="s">
        <v>7596</v>
      </c>
      <c r="K107" s="657" t="s">
        <v>496</v>
      </c>
      <c r="L107" s="658"/>
      <c r="M107" s="657" t="s">
        <v>496</v>
      </c>
      <c r="N107" s="658"/>
      <c r="O107" s="649" t="s">
        <v>496</v>
      </c>
      <c r="P107" s="649"/>
      <c r="Q107" s="649"/>
      <c r="R107" s="659"/>
      <c r="S107" s="656"/>
    </row>
    <row r="108" spans="1:19" s="514" customFormat="1" ht="36.75" customHeight="1" x14ac:dyDescent="0.2">
      <c r="A108" s="1143"/>
      <c r="B108" s="1115"/>
      <c r="C108" s="1118"/>
      <c r="D108" s="640" t="s">
        <v>4316</v>
      </c>
      <c r="E108" s="1144"/>
      <c r="F108" s="593">
        <v>84</v>
      </c>
      <c r="G108" s="593" t="s">
        <v>2827</v>
      </c>
      <c r="H108" s="584">
        <v>43565</v>
      </c>
      <c r="I108" s="634" t="s">
        <v>7317</v>
      </c>
      <c r="J108" s="321" t="s">
        <v>7597</v>
      </c>
      <c r="K108" s="657" t="s">
        <v>496</v>
      </c>
      <c r="L108" s="658"/>
      <c r="M108" s="657" t="s">
        <v>496</v>
      </c>
      <c r="N108" s="658"/>
      <c r="O108" s="649" t="s">
        <v>496</v>
      </c>
      <c r="P108" s="649"/>
      <c r="Q108" s="649"/>
      <c r="R108" s="659"/>
      <c r="S108" s="656"/>
    </row>
    <row r="109" spans="1:19" s="514" customFormat="1" ht="63" customHeight="1" x14ac:dyDescent="0.2">
      <c r="A109" s="1143"/>
      <c r="B109" s="1116"/>
      <c r="C109" s="1119"/>
      <c r="D109" s="640" t="s">
        <v>4320</v>
      </c>
      <c r="E109" s="1144"/>
      <c r="F109" s="593">
        <v>2200</v>
      </c>
      <c r="G109" s="593" t="s">
        <v>2827</v>
      </c>
      <c r="H109" s="584">
        <v>43565</v>
      </c>
      <c r="I109" s="634" t="s">
        <v>7318</v>
      </c>
      <c r="J109" s="321" t="s">
        <v>7598</v>
      </c>
      <c r="K109" s="657"/>
      <c r="L109" s="657" t="s">
        <v>496</v>
      </c>
      <c r="M109" s="657" t="s">
        <v>496</v>
      </c>
      <c r="N109" s="658"/>
      <c r="O109" s="649"/>
      <c r="P109" s="649"/>
      <c r="Q109" s="649" t="s">
        <v>496</v>
      </c>
      <c r="R109" s="659"/>
      <c r="S109" s="656" t="s">
        <v>8599</v>
      </c>
    </row>
    <row r="110" spans="1:19" s="514" customFormat="1" ht="36" x14ac:dyDescent="0.2">
      <c r="A110" s="637">
        <v>54</v>
      </c>
      <c r="B110" s="691" t="s">
        <v>7169</v>
      </c>
      <c r="C110" s="642" t="s">
        <v>7170</v>
      </c>
      <c r="D110" s="640" t="s">
        <v>7171</v>
      </c>
      <c r="E110" s="679" t="s">
        <v>7172</v>
      </c>
      <c r="F110" s="593">
        <v>1761</v>
      </c>
      <c r="G110" s="593" t="s">
        <v>2703</v>
      </c>
      <c r="H110" s="584">
        <v>43537</v>
      </c>
      <c r="I110" s="634" t="s">
        <v>7173</v>
      </c>
      <c r="J110" s="321" t="s">
        <v>7319</v>
      </c>
      <c r="K110" s="657" t="s">
        <v>496</v>
      </c>
      <c r="L110" s="658"/>
      <c r="M110" s="657" t="s">
        <v>496</v>
      </c>
      <c r="N110" s="658"/>
      <c r="O110" s="649" t="s">
        <v>496</v>
      </c>
      <c r="P110" s="649"/>
      <c r="Q110" s="649"/>
      <c r="R110" s="659"/>
      <c r="S110" s="660"/>
    </row>
    <row r="111" spans="1:19" s="514" customFormat="1" ht="48" x14ac:dyDescent="0.2">
      <c r="A111" s="637">
        <v>55</v>
      </c>
      <c r="B111" s="691" t="s">
        <v>7174</v>
      </c>
      <c r="C111" s="640" t="s">
        <v>6302</v>
      </c>
      <c r="D111" s="640" t="s">
        <v>3904</v>
      </c>
      <c r="E111" s="679" t="s">
        <v>7175</v>
      </c>
      <c r="F111" s="593">
        <v>1985</v>
      </c>
      <c r="G111" s="593" t="s">
        <v>2703</v>
      </c>
      <c r="H111" s="584">
        <v>43551</v>
      </c>
      <c r="I111" s="634" t="s">
        <v>7107</v>
      </c>
      <c r="J111" s="321" t="s">
        <v>7320</v>
      </c>
      <c r="K111" s="657" t="s">
        <v>496</v>
      </c>
      <c r="L111" s="658"/>
      <c r="M111" s="657" t="s">
        <v>496</v>
      </c>
      <c r="N111" s="658"/>
      <c r="O111" s="649" t="s">
        <v>496</v>
      </c>
      <c r="P111" s="649"/>
      <c r="Q111" s="649"/>
      <c r="R111" s="659"/>
      <c r="S111" s="660"/>
    </row>
    <row r="112" spans="1:19" s="514" customFormat="1" ht="48" x14ac:dyDescent="0.2">
      <c r="A112" s="637">
        <v>56</v>
      </c>
      <c r="B112" s="691" t="s">
        <v>7176</v>
      </c>
      <c r="C112" s="640" t="s">
        <v>7177</v>
      </c>
      <c r="D112" s="640" t="s">
        <v>7178</v>
      </c>
      <c r="E112" s="640" t="s">
        <v>7179</v>
      </c>
      <c r="F112" s="593">
        <v>1088</v>
      </c>
      <c r="G112" s="593" t="s">
        <v>2703</v>
      </c>
      <c r="H112" s="584">
        <v>43536</v>
      </c>
      <c r="I112" s="634" t="s">
        <v>7136</v>
      </c>
      <c r="J112" s="321" t="s">
        <v>7321</v>
      </c>
      <c r="K112" s="522" t="s">
        <v>496</v>
      </c>
      <c r="L112" s="523"/>
      <c r="M112" s="522" t="s">
        <v>496</v>
      </c>
      <c r="N112" s="523"/>
      <c r="O112" s="524" t="s">
        <v>496</v>
      </c>
      <c r="P112" s="524"/>
      <c r="Q112" s="524" t="s">
        <v>496</v>
      </c>
      <c r="R112" s="524"/>
      <c r="S112" s="526" t="s">
        <v>8303</v>
      </c>
    </row>
    <row r="113" spans="1:19" s="514" customFormat="1" ht="49.5" customHeight="1" x14ac:dyDescent="0.2">
      <c r="A113" s="637">
        <v>57</v>
      </c>
      <c r="B113" s="691" t="s">
        <v>7180</v>
      </c>
      <c r="C113" s="640" t="s">
        <v>7181</v>
      </c>
      <c r="D113" s="640" t="s">
        <v>3465</v>
      </c>
      <c r="E113" s="640" t="s">
        <v>7182</v>
      </c>
      <c r="F113" s="593">
        <v>2965</v>
      </c>
      <c r="G113" s="593" t="s">
        <v>2703</v>
      </c>
      <c r="H113" s="584">
        <v>43552</v>
      </c>
      <c r="I113" s="634" t="s">
        <v>7136</v>
      </c>
      <c r="J113" s="321" t="s">
        <v>7322</v>
      </c>
      <c r="K113" s="522" t="s">
        <v>496</v>
      </c>
      <c r="L113" s="523"/>
      <c r="M113" s="522" t="s">
        <v>496</v>
      </c>
      <c r="N113" s="523"/>
      <c r="O113" s="524" t="s">
        <v>496</v>
      </c>
      <c r="P113" s="524"/>
      <c r="Q113" s="524"/>
      <c r="R113" s="524"/>
      <c r="S113" s="526"/>
    </row>
    <row r="114" spans="1:19" s="514" customFormat="1" ht="36" x14ac:dyDescent="0.2">
      <c r="A114" s="637">
        <v>58</v>
      </c>
      <c r="B114" s="691" t="s">
        <v>7183</v>
      </c>
      <c r="C114" s="640" t="s">
        <v>7184</v>
      </c>
      <c r="D114" s="640" t="s">
        <v>1529</v>
      </c>
      <c r="E114" s="640" t="s">
        <v>7185</v>
      </c>
      <c r="F114" s="593">
        <v>273</v>
      </c>
      <c r="G114" s="593" t="s">
        <v>2703</v>
      </c>
      <c r="H114" s="584">
        <v>43531</v>
      </c>
      <c r="I114" s="634" t="s">
        <v>7186</v>
      </c>
      <c r="J114" s="321" t="s">
        <v>7323</v>
      </c>
      <c r="K114" s="522" t="s">
        <v>496</v>
      </c>
      <c r="L114" s="523"/>
      <c r="M114" s="522" t="s">
        <v>496</v>
      </c>
      <c r="N114" s="523"/>
      <c r="O114" s="524" t="s">
        <v>496</v>
      </c>
      <c r="P114" s="524"/>
      <c r="Q114" s="524"/>
      <c r="R114" s="524"/>
      <c r="S114" s="526"/>
    </row>
    <row r="115" spans="1:19" s="514" customFormat="1" ht="63.75" customHeight="1" x14ac:dyDescent="0.2">
      <c r="A115" s="637">
        <v>59</v>
      </c>
      <c r="B115" s="691" t="s">
        <v>7187</v>
      </c>
      <c r="C115" s="640" t="s">
        <v>7188</v>
      </c>
      <c r="D115" s="640" t="s">
        <v>5667</v>
      </c>
      <c r="E115" s="640" t="s">
        <v>7189</v>
      </c>
      <c r="F115" s="593">
        <v>1200</v>
      </c>
      <c r="G115" s="593" t="s">
        <v>2703</v>
      </c>
      <c r="H115" s="584">
        <v>43552</v>
      </c>
      <c r="I115" s="634" t="s">
        <v>7136</v>
      </c>
      <c r="J115" s="321" t="s">
        <v>7324</v>
      </c>
      <c r="K115" s="522" t="s">
        <v>496</v>
      </c>
      <c r="L115" s="523"/>
      <c r="M115" s="522" t="s">
        <v>496</v>
      </c>
      <c r="N115" s="523"/>
      <c r="O115" s="524"/>
      <c r="P115" s="524"/>
      <c r="Q115" s="524" t="s">
        <v>496</v>
      </c>
      <c r="R115" s="524" t="s">
        <v>496</v>
      </c>
      <c r="S115" s="526" t="s">
        <v>8304</v>
      </c>
    </row>
    <row r="116" spans="1:19" s="514" customFormat="1" ht="36" x14ac:dyDescent="0.2">
      <c r="A116" s="637">
        <v>60</v>
      </c>
      <c r="B116" s="691" t="s">
        <v>7190</v>
      </c>
      <c r="C116" s="640" t="s">
        <v>7191</v>
      </c>
      <c r="D116" s="640" t="s">
        <v>6337</v>
      </c>
      <c r="E116" s="640" t="s">
        <v>7192</v>
      </c>
      <c r="F116" s="593">
        <v>2788.9</v>
      </c>
      <c r="G116" s="593" t="s">
        <v>2703</v>
      </c>
      <c r="H116" s="584">
        <v>43543</v>
      </c>
      <c r="I116" s="634" t="s">
        <v>7193</v>
      </c>
      <c r="J116" s="321" t="s">
        <v>7325</v>
      </c>
      <c r="K116" s="522" t="s">
        <v>496</v>
      </c>
      <c r="L116" s="523"/>
      <c r="M116" s="522" t="s">
        <v>496</v>
      </c>
      <c r="N116" s="523"/>
      <c r="O116" s="524" t="s">
        <v>496</v>
      </c>
      <c r="P116" s="524"/>
      <c r="Q116" s="524"/>
      <c r="R116" s="524"/>
      <c r="S116" s="526"/>
    </row>
    <row r="117" spans="1:19" s="514" customFormat="1" ht="60" customHeight="1" x14ac:dyDescent="0.2">
      <c r="A117" s="594">
        <v>61</v>
      </c>
      <c r="B117" s="633" t="s">
        <v>7405</v>
      </c>
      <c r="C117" s="645" t="s">
        <v>7404</v>
      </c>
      <c r="D117" s="645" t="s">
        <v>8305</v>
      </c>
      <c r="E117" s="645" t="s">
        <v>8306</v>
      </c>
      <c r="F117" s="591" t="s">
        <v>2534</v>
      </c>
      <c r="G117" s="591" t="s">
        <v>2847</v>
      </c>
      <c r="H117" s="646">
        <v>43585</v>
      </c>
      <c r="I117" s="680" t="s">
        <v>4327</v>
      </c>
      <c r="J117" s="681" t="s">
        <v>4327</v>
      </c>
      <c r="K117" s="665" t="s">
        <v>6059</v>
      </c>
      <c r="L117" s="665" t="s">
        <v>6059</v>
      </c>
      <c r="M117" s="665" t="s">
        <v>6059</v>
      </c>
      <c r="N117" s="665" t="s">
        <v>6059</v>
      </c>
      <c r="O117" s="665" t="s">
        <v>6059</v>
      </c>
      <c r="P117" s="665" t="s">
        <v>6059</v>
      </c>
      <c r="Q117" s="665" t="s">
        <v>6059</v>
      </c>
      <c r="R117" s="665" t="s">
        <v>6059</v>
      </c>
      <c r="S117" s="656" t="s">
        <v>5513</v>
      </c>
    </row>
    <row r="118" spans="1:19" s="514" customFormat="1" ht="69.75" customHeight="1" x14ac:dyDescent="0.2">
      <c r="A118" s="594">
        <v>62</v>
      </c>
      <c r="B118" s="690" t="s">
        <v>7194</v>
      </c>
      <c r="C118" s="642" t="s">
        <v>8307</v>
      </c>
      <c r="D118" s="642" t="s">
        <v>7195</v>
      </c>
      <c r="E118" s="641" t="s">
        <v>7196</v>
      </c>
      <c r="F118" s="676">
        <v>2300</v>
      </c>
      <c r="G118" s="676" t="s">
        <v>2703</v>
      </c>
      <c r="H118" s="678">
        <v>43539</v>
      </c>
      <c r="I118" s="635" t="s">
        <v>7197</v>
      </c>
      <c r="J118" s="682" t="s">
        <v>7326</v>
      </c>
      <c r="K118" s="657" t="s">
        <v>496</v>
      </c>
      <c r="L118" s="658"/>
      <c r="M118" s="657" t="s">
        <v>496</v>
      </c>
      <c r="N118" s="658"/>
      <c r="O118" s="649"/>
      <c r="P118" s="649"/>
      <c r="Q118" s="649" t="s">
        <v>496</v>
      </c>
      <c r="R118" s="659"/>
      <c r="S118" s="656"/>
    </row>
    <row r="119" spans="1:19" s="514" customFormat="1" ht="36" x14ac:dyDescent="0.2">
      <c r="A119" s="594">
        <v>63</v>
      </c>
      <c r="B119" s="1114" t="s">
        <v>7327</v>
      </c>
      <c r="C119" s="1111" t="s">
        <v>7328</v>
      </c>
      <c r="D119" s="640" t="s">
        <v>7103</v>
      </c>
      <c r="E119" s="1117" t="s">
        <v>7329</v>
      </c>
      <c r="F119" s="694">
        <v>299</v>
      </c>
      <c r="G119" s="643" t="s">
        <v>2827</v>
      </c>
      <c r="H119" s="584">
        <v>43584</v>
      </c>
      <c r="I119" s="643" t="s">
        <v>7330</v>
      </c>
      <c r="J119" s="674" t="s">
        <v>7331</v>
      </c>
      <c r="K119" s="657" t="s">
        <v>496</v>
      </c>
      <c r="L119" s="658"/>
      <c r="M119" s="657" t="s">
        <v>496</v>
      </c>
      <c r="N119" s="658"/>
      <c r="O119" s="649" t="s">
        <v>496</v>
      </c>
      <c r="P119" s="649"/>
      <c r="Q119" s="649"/>
      <c r="R119" s="659"/>
      <c r="S119" s="656"/>
    </row>
    <row r="120" spans="1:19" s="514" customFormat="1" ht="64.5" customHeight="1" x14ac:dyDescent="0.2">
      <c r="A120" s="594">
        <v>64</v>
      </c>
      <c r="B120" s="1116"/>
      <c r="C120" s="1113"/>
      <c r="D120" s="640" t="s">
        <v>7204</v>
      </c>
      <c r="E120" s="1119"/>
      <c r="F120" s="694">
        <v>464.85</v>
      </c>
      <c r="G120" s="643" t="s">
        <v>2827</v>
      </c>
      <c r="H120" s="584">
        <v>43584</v>
      </c>
      <c r="I120" s="643" t="s">
        <v>7332</v>
      </c>
      <c r="J120" s="682" t="s">
        <v>7333</v>
      </c>
      <c r="K120" s="657" t="s">
        <v>496</v>
      </c>
      <c r="L120" s="658"/>
      <c r="M120" s="657" t="s">
        <v>496</v>
      </c>
      <c r="N120" s="658"/>
      <c r="O120" s="649" t="s">
        <v>496</v>
      </c>
      <c r="P120" s="649"/>
      <c r="Q120" s="649"/>
      <c r="R120" s="659"/>
      <c r="S120" s="656"/>
    </row>
    <row r="121" spans="1:19" s="514" customFormat="1" ht="36" x14ac:dyDescent="0.2">
      <c r="A121" s="594">
        <v>65</v>
      </c>
      <c r="B121" s="691" t="s">
        <v>7198</v>
      </c>
      <c r="C121" s="642" t="s">
        <v>7199</v>
      </c>
      <c r="D121" s="640" t="s">
        <v>7103</v>
      </c>
      <c r="E121" s="640" t="s">
        <v>7200</v>
      </c>
      <c r="F121" s="669">
        <v>478</v>
      </c>
      <c r="G121" s="643" t="s">
        <v>2703</v>
      </c>
      <c r="H121" s="584">
        <v>43544</v>
      </c>
      <c r="I121" s="640" t="s">
        <v>7201</v>
      </c>
      <c r="J121" s="683" t="s">
        <v>7334</v>
      </c>
      <c r="K121" s="657" t="s">
        <v>496</v>
      </c>
      <c r="L121" s="658"/>
      <c r="M121" s="657" t="s">
        <v>496</v>
      </c>
      <c r="N121" s="658"/>
      <c r="O121" s="649" t="s">
        <v>496</v>
      </c>
      <c r="P121" s="649"/>
      <c r="Q121" s="649"/>
      <c r="R121" s="659"/>
      <c r="S121" s="660"/>
    </row>
    <row r="122" spans="1:19" s="514" customFormat="1" ht="65.25" customHeight="1" x14ac:dyDescent="0.2">
      <c r="A122" s="637">
        <v>66</v>
      </c>
      <c r="B122" s="691" t="s">
        <v>7335</v>
      </c>
      <c r="C122" s="645" t="s">
        <v>8600</v>
      </c>
      <c r="D122" s="640" t="s">
        <v>6923</v>
      </c>
      <c r="E122" s="640" t="s">
        <v>7336</v>
      </c>
      <c r="F122" s="593">
        <v>32281.75</v>
      </c>
      <c r="G122" s="593" t="s">
        <v>2827</v>
      </c>
      <c r="H122" s="584">
        <v>43579</v>
      </c>
      <c r="I122" s="634" t="s">
        <v>7337</v>
      </c>
      <c r="J122" s="321" t="s">
        <v>7338</v>
      </c>
      <c r="K122" s="816" t="s">
        <v>496</v>
      </c>
      <c r="L122" s="696"/>
      <c r="M122" s="816" t="s">
        <v>496</v>
      </c>
      <c r="N122" s="696"/>
      <c r="O122" s="816" t="s">
        <v>496</v>
      </c>
      <c r="P122" s="816"/>
      <c r="Q122" s="816"/>
      <c r="R122" s="816"/>
      <c r="S122" s="526"/>
    </row>
    <row r="123" spans="1:19" s="514" customFormat="1" ht="41.25" customHeight="1" x14ac:dyDescent="0.2">
      <c r="A123" s="1108">
        <v>67</v>
      </c>
      <c r="B123" s="1114" t="s">
        <v>7339</v>
      </c>
      <c r="C123" s="1111" t="s">
        <v>7340</v>
      </c>
      <c r="D123" s="640" t="s">
        <v>7341</v>
      </c>
      <c r="E123" s="1144" t="s">
        <v>7342</v>
      </c>
      <c r="F123" s="593">
        <v>588.95000000000005</v>
      </c>
      <c r="G123" s="593" t="s">
        <v>2827</v>
      </c>
      <c r="H123" s="584">
        <v>43468</v>
      </c>
      <c r="I123" s="634" t="s">
        <v>7343</v>
      </c>
      <c r="J123" s="321" t="s">
        <v>7599</v>
      </c>
      <c r="K123" s="657" t="s">
        <v>496</v>
      </c>
      <c r="L123" s="657"/>
      <c r="M123" s="657" t="s">
        <v>496</v>
      </c>
      <c r="N123" s="658"/>
      <c r="O123" s="649"/>
      <c r="P123" s="649"/>
      <c r="Q123" s="649" t="s">
        <v>496</v>
      </c>
      <c r="R123" s="659"/>
      <c r="S123" s="656"/>
    </row>
    <row r="124" spans="1:19" s="514" customFormat="1" ht="38.25" customHeight="1" x14ac:dyDescent="0.2">
      <c r="A124" s="1110"/>
      <c r="B124" s="1115"/>
      <c r="C124" s="1112"/>
      <c r="D124" s="640" t="s">
        <v>6410</v>
      </c>
      <c r="E124" s="1144"/>
      <c r="F124" s="593">
        <v>595</v>
      </c>
      <c r="G124" s="593" t="s">
        <v>2827</v>
      </c>
      <c r="H124" s="584">
        <v>43566</v>
      </c>
      <c r="I124" s="634" t="s">
        <v>7343</v>
      </c>
      <c r="J124" s="321" t="s">
        <v>7600</v>
      </c>
      <c r="K124" s="657" t="s">
        <v>496</v>
      </c>
      <c r="L124" s="657"/>
      <c r="M124" s="657" t="s">
        <v>496</v>
      </c>
      <c r="N124" s="658"/>
      <c r="O124" s="649" t="s">
        <v>496</v>
      </c>
      <c r="P124" s="649"/>
      <c r="Q124" s="649"/>
      <c r="R124" s="659"/>
      <c r="S124" s="656"/>
    </row>
    <row r="125" spans="1:19" s="514" customFormat="1" ht="35.25" customHeight="1" x14ac:dyDescent="0.2">
      <c r="A125" s="1110"/>
      <c r="B125" s="1115"/>
      <c r="C125" s="1112"/>
      <c r="D125" s="640" t="s">
        <v>3298</v>
      </c>
      <c r="E125" s="1144"/>
      <c r="F125" s="593">
        <v>1200</v>
      </c>
      <c r="G125" s="593" t="s">
        <v>2827</v>
      </c>
      <c r="H125" s="584">
        <v>43566</v>
      </c>
      <c r="I125" s="634" t="s">
        <v>5802</v>
      </c>
      <c r="J125" s="321" t="s">
        <v>8308</v>
      </c>
      <c r="K125" s="657" t="s">
        <v>496</v>
      </c>
      <c r="L125" s="657"/>
      <c r="M125" s="657" t="s">
        <v>496</v>
      </c>
      <c r="N125" s="658"/>
      <c r="O125" s="649" t="s">
        <v>496</v>
      </c>
      <c r="P125" s="649"/>
      <c r="Q125" s="649"/>
      <c r="R125" s="659"/>
      <c r="S125" s="656"/>
    </row>
    <row r="126" spans="1:19" s="514" customFormat="1" ht="42" customHeight="1" x14ac:dyDescent="0.2">
      <c r="A126" s="1110"/>
      <c r="B126" s="1116"/>
      <c r="C126" s="1113"/>
      <c r="D126" s="640" t="s">
        <v>3581</v>
      </c>
      <c r="E126" s="1144"/>
      <c r="F126" s="593">
        <v>522</v>
      </c>
      <c r="G126" s="593" t="s">
        <v>2827</v>
      </c>
      <c r="H126" s="584">
        <v>43566</v>
      </c>
      <c r="I126" s="634" t="s">
        <v>7343</v>
      </c>
      <c r="J126" s="321" t="s">
        <v>8309</v>
      </c>
      <c r="K126" s="657" t="s">
        <v>496</v>
      </c>
      <c r="L126" s="657"/>
      <c r="M126" s="657" t="s">
        <v>496</v>
      </c>
      <c r="N126" s="658"/>
      <c r="O126" s="649" t="s">
        <v>496</v>
      </c>
      <c r="P126" s="649"/>
      <c r="Q126" s="649"/>
      <c r="R126" s="659"/>
      <c r="S126" s="656"/>
    </row>
    <row r="127" spans="1:19" s="514" customFormat="1" ht="39" customHeight="1" x14ac:dyDescent="0.2">
      <c r="A127" s="639">
        <v>68</v>
      </c>
      <c r="B127" s="691" t="s">
        <v>7202</v>
      </c>
      <c r="C127" s="630" t="s">
        <v>7203</v>
      </c>
      <c r="D127" s="645" t="s">
        <v>7204</v>
      </c>
      <c r="E127" s="684" t="s">
        <v>7205</v>
      </c>
      <c r="F127" s="591">
        <v>1440</v>
      </c>
      <c r="G127" s="593" t="s">
        <v>2703</v>
      </c>
      <c r="H127" s="584">
        <v>43544</v>
      </c>
      <c r="I127" s="640" t="s">
        <v>7201</v>
      </c>
      <c r="J127" s="321" t="s">
        <v>7601</v>
      </c>
      <c r="K127" s="657" t="s">
        <v>496</v>
      </c>
      <c r="L127" s="658"/>
      <c r="M127" s="657" t="s">
        <v>496</v>
      </c>
      <c r="N127" s="658"/>
      <c r="O127" s="649" t="s">
        <v>496</v>
      </c>
      <c r="P127" s="649"/>
      <c r="Q127" s="649"/>
      <c r="R127" s="659"/>
      <c r="S127" s="660"/>
    </row>
    <row r="128" spans="1:19" s="514" customFormat="1" ht="25.5" customHeight="1" x14ac:dyDescent="0.2">
      <c r="A128" s="1108">
        <v>69</v>
      </c>
      <c r="B128" s="1114" t="s">
        <v>7206</v>
      </c>
      <c r="C128" s="1111" t="s">
        <v>7207</v>
      </c>
      <c r="D128" s="642" t="s">
        <v>7208</v>
      </c>
      <c r="E128" s="1146" t="s">
        <v>7209</v>
      </c>
      <c r="F128" s="669">
        <v>664.5</v>
      </c>
      <c r="G128" s="593" t="s">
        <v>2703</v>
      </c>
      <c r="H128" s="584">
        <v>43546</v>
      </c>
      <c r="I128" s="634" t="s">
        <v>7210</v>
      </c>
      <c r="J128" s="321" t="s">
        <v>7344</v>
      </c>
      <c r="K128" s="657" t="s">
        <v>496</v>
      </c>
      <c r="L128" s="658"/>
      <c r="M128" s="657" t="s">
        <v>496</v>
      </c>
      <c r="N128" s="658"/>
      <c r="O128" s="649" t="s">
        <v>496</v>
      </c>
      <c r="P128" s="649"/>
      <c r="Q128" s="649"/>
      <c r="R128" s="659"/>
      <c r="S128" s="660"/>
    </row>
    <row r="129" spans="1:19" s="514" customFormat="1" ht="25.5" x14ac:dyDescent="0.2">
      <c r="A129" s="1110"/>
      <c r="B129" s="1115"/>
      <c r="C129" s="1112"/>
      <c r="D129" s="642" t="s">
        <v>1159</v>
      </c>
      <c r="E129" s="1147"/>
      <c r="F129" s="669">
        <v>759.3</v>
      </c>
      <c r="G129" s="593" t="s">
        <v>2703</v>
      </c>
      <c r="H129" s="584">
        <v>43546</v>
      </c>
      <c r="I129" s="634" t="s">
        <v>7210</v>
      </c>
      <c r="J129" s="321" t="s">
        <v>7345</v>
      </c>
      <c r="K129" s="657" t="s">
        <v>496</v>
      </c>
      <c r="L129" s="658"/>
      <c r="M129" s="657" t="s">
        <v>496</v>
      </c>
      <c r="N129" s="658"/>
      <c r="O129" s="649" t="s">
        <v>496</v>
      </c>
      <c r="P129" s="649"/>
      <c r="Q129" s="649"/>
      <c r="R129" s="659"/>
      <c r="S129" s="660"/>
    </row>
    <row r="130" spans="1:19" s="514" customFormat="1" ht="25.5" x14ac:dyDescent="0.2">
      <c r="A130" s="1110"/>
      <c r="B130" s="1115"/>
      <c r="C130" s="1112"/>
      <c r="D130" s="642" t="s">
        <v>7211</v>
      </c>
      <c r="E130" s="1147"/>
      <c r="F130" s="669">
        <v>664.5</v>
      </c>
      <c r="G130" s="593" t="s">
        <v>2703</v>
      </c>
      <c r="H130" s="584">
        <v>43546</v>
      </c>
      <c r="I130" s="634" t="s">
        <v>7210</v>
      </c>
      <c r="J130" s="321" t="s">
        <v>7346</v>
      </c>
      <c r="K130" s="657" t="s">
        <v>496</v>
      </c>
      <c r="L130" s="658"/>
      <c r="M130" s="657" t="s">
        <v>496</v>
      </c>
      <c r="N130" s="658"/>
      <c r="O130" s="649" t="s">
        <v>496</v>
      </c>
      <c r="P130" s="649"/>
      <c r="Q130" s="649"/>
      <c r="R130" s="659"/>
      <c r="S130" s="660"/>
    </row>
    <row r="131" spans="1:19" s="514" customFormat="1" ht="25.5" x14ac:dyDescent="0.2">
      <c r="A131" s="1110"/>
      <c r="B131" s="1115"/>
      <c r="C131" s="1112"/>
      <c r="D131" s="642" t="s">
        <v>441</v>
      </c>
      <c r="E131" s="1147"/>
      <c r="F131" s="669">
        <v>339</v>
      </c>
      <c r="G131" s="593" t="s">
        <v>2703</v>
      </c>
      <c r="H131" s="584">
        <v>43546</v>
      </c>
      <c r="I131" s="634" t="s">
        <v>7210</v>
      </c>
      <c r="J131" s="321" t="s">
        <v>7347</v>
      </c>
      <c r="K131" s="657" t="s">
        <v>496</v>
      </c>
      <c r="L131" s="658"/>
      <c r="M131" s="657" t="s">
        <v>496</v>
      </c>
      <c r="N131" s="658"/>
      <c r="O131" s="649" t="s">
        <v>496</v>
      </c>
      <c r="P131" s="649"/>
      <c r="Q131" s="649"/>
      <c r="R131" s="659"/>
      <c r="S131" s="660"/>
    </row>
    <row r="132" spans="1:19" s="514" customFormat="1" ht="25.5" x14ac:dyDescent="0.2">
      <c r="A132" s="1109"/>
      <c r="B132" s="1116"/>
      <c r="C132" s="1113"/>
      <c r="D132" s="642" t="s">
        <v>7212</v>
      </c>
      <c r="E132" s="1148"/>
      <c r="F132" s="669">
        <v>560.1</v>
      </c>
      <c r="G132" s="593" t="s">
        <v>2703</v>
      </c>
      <c r="H132" s="584">
        <v>43546</v>
      </c>
      <c r="I132" s="634" t="s">
        <v>7210</v>
      </c>
      <c r="J132" s="321" t="s">
        <v>7348</v>
      </c>
      <c r="K132" s="657" t="s">
        <v>496</v>
      </c>
      <c r="L132" s="658"/>
      <c r="M132" s="657" t="s">
        <v>496</v>
      </c>
      <c r="N132" s="658"/>
      <c r="O132" s="649" t="s">
        <v>496</v>
      </c>
      <c r="P132" s="649"/>
      <c r="Q132" s="649"/>
      <c r="R132" s="659"/>
      <c r="S132" s="656"/>
    </row>
    <row r="133" spans="1:19" s="514" customFormat="1" ht="57.75" customHeight="1" x14ac:dyDescent="0.2">
      <c r="A133" s="1108">
        <v>70</v>
      </c>
      <c r="B133" s="1114" t="s">
        <v>7213</v>
      </c>
      <c r="C133" s="1111" t="s">
        <v>7214</v>
      </c>
      <c r="D133" s="642" t="s">
        <v>2551</v>
      </c>
      <c r="E133" s="1146" t="s">
        <v>7215</v>
      </c>
      <c r="F133" s="669">
        <v>664.44</v>
      </c>
      <c r="G133" s="593" t="s">
        <v>2703</v>
      </c>
      <c r="H133" s="584">
        <v>43546</v>
      </c>
      <c r="I133" s="634" t="s">
        <v>7216</v>
      </c>
      <c r="J133" s="321" t="s">
        <v>7349</v>
      </c>
      <c r="K133" s="657" t="s">
        <v>496</v>
      </c>
      <c r="L133" s="658"/>
      <c r="M133" s="657" t="s">
        <v>496</v>
      </c>
      <c r="N133" s="658"/>
      <c r="O133" s="649" t="s">
        <v>496</v>
      </c>
      <c r="P133" s="649"/>
      <c r="Q133" s="649"/>
      <c r="R133" s="659"/>
      <c r="S133" s="656"/>
    </row>
    <row r="134" spans="1:19" s="514" customFormat="1" ht="41.25" customHeight="1" x14ac:dyDescent="0.2">
      <c r="A134" s="1109"/>
      <c r="B134" s="1116"/>
      <c r="C134" s="1113"/>
      <c r="D134" s="642" t="s">
        <v>7217</v>
      </c>
      <c r="E134" s="1161"/>
      <c r="F134" s="669">
        <v>569.52</v>
      </c>
      <c r="G134" s="593" t="s">
        <v>2703</v>
      </c>
      <c r="H134" s="584">
        <v>43546</v>
      </c>
      <c r="I134" s="634" t="s">
        <v>7218</v>
      </c>
      <c r="J134" s="321" t="s">
        <v>7350</v>
      </c>
      <c r="K134" s="657" t="s">
        <v>496</v>
      </c>
      <c r="L134" s="658"/>
      <c r="M134" s="657" t="s">
        <v>496</v>
      </c>
      <c r="N134" s="658"/>
      <c r="O134" s="649" t="s">
        <v>496</v>
      </c>
      <c r="P134" s="649"/>
      <c r="Q134" s="649"/>
      <c r="R134" s="659"/>
      <c r="S134" s="656"/>
    </row>
    <row r="135" spans="1:19" s="514" customFormat="1" ht="33" customHeight="1" x14ac:dyDescent="0.2">
      <c r="A135" s="637">
        <v>71</v>
      </c>
      <c r="B135" s="633" t="s">
        <v>7351</v>
      </c>
      <c r="C135" s="630" t="s">
        <v>7352</v>
      </c>
      <c r="D135" s="645" t="s">
        <v>2564</v>
      </c>
      <c r="E135" s="630" t="s">
        <v>7353</v>
      </c>
      <c r="F135" s="591">
        <v>2631</v>
      </c>
      <c r="G135" s="591" t="s">
        <v>2827</v>
      </c>
      <c r="H135" s="646">
        <v>43566</v>
      </c>
      <c r="I135" s="647" t="s">
        <v>7354</v>
      </c>
      <c r="J135" s="674" t="s">
        <v>8310</v>
      </c>
      <c r="K135" s="524" t="s">
        <v>496</v>
      </c>
      <c r="L135" s="696"/>
      <c r="M135" s="524" t="s">
        <v>496</v>
      </c>
      <c r="N135" s="696"/>
      <c r="O135" s="524" t="s">
        <v>496</v>
      </c>
      <c r="P135" s="524"/>
      <c r="Q135" s="524"/>
      <c r="R135" s="524"/>
      <c r="S135" s="526"/>
    </row>
    <row r="136" spans="1:19" s="514" customFormat="1" ht="36" x14ac:dyDescent="0.2">
      <c r="A136" s="638">
        <v>72</v>
      </c>
      <c r="B136" s="695" t="s">
        <v>7219</v>
      </c>
      <c r="C136" s="645" t="s">
        <v>7220</v>
      </c>
      <c r="D136" s="642" t="s">
        <v>2744</v>
      </c>
      <c r="E136" s="684" t="s">
        <v>7221</v>
      </c>
      <c r="F136" s="669">
        <v>2350</v>
      </c>
      <c r="G136" s="669" t="s">
        <v>2703</v>
      </c>
      <c r="H136" s="670">
        <v>43546</v>
      </c>
      <c r="I136" s="636" t="s">
        <v>7222</v>
      </c>
      <c r="J136" s="321" t="s">
        <v>7355</v>
      </c>
      <c r="K136" s="522" t="s">
        <v>496</v>
      </c>
      <c r="L136" s="523"/>
      <c r="M136" s="522" t="s">
        <v>496</v>
      </c>
      <c r="N136" s="523"/>
      <c r="O136" s="524"/>
      <c r="P136" s="524"/>
      <c r="Q136" s="524" t="s">
        <v>496</v>
      </c>
      <c r="R136" s="524"/>
      <c r="S136" s="526"/>
    </row>
    <row r="137" spans="1:19" s="514" customFormat="1" ht="36" x14ac:dyDescent="0.2">
      <c r="A137" s="639">
        <v>73</v>
      </c>
      <c r="B137" s="583" t="s">
        <v>7223</v>
      </c>
      <c r="C137" s="645" t="s">
        <v>7220</v>
      </c>
      <c r="D137" s="645" t="s">
        <v>2744</v>
      </c>
      <c r="E137" s="677" t="s">
        <v>7221</v>
      </c>
      <c r="F137" s="591">
        <v>4200</v>
      </c>
      <c r="G137" s="593" t="s">
        <v>2703</v>
      </c>
      <c r="H137" s="646">
        <v>43546</v>
      </c>
      <c r="I137" s="634" t="s">
        <v>7224</v>
      </c>
      <c r="J137" s="321" t="s">
        <v>7356</v>
      </c>
      <c r="K137" s="522" t="s">
        <v>496</v>
      </c>
      <c r="L137" s="523"/>
      <c r="M137" s="522" t="s">
        <v>496</v>
      </c>
      <c r="N137" s="523"/>
      <c r="O137" s="524"/>
      <c r="P137" s="524"/>
      <c r="Q137" s="524" t="s">
        <v>496</v>
      </c>
      <c r="R137" s="524"/>
      <c r="S137" s="526"/>
    </row>
    <row r="138" spans="1:19" s="514" customFormat="1" ht="48" x14ac:dyDescent="0.2">
      <c r="A138" s="637">
        <v>74</v>
      </c>
      <c r="B138" s="691" t="s">
        <v>7357</v>
      </c>
      <c r="C138" s="640" t="s">
        <v>7358</v>
      </c>
      <c r="D138" s="640" t="s">
        <v>5667</v>
      </c>
      <c r="E138" s="640" t="s">
        <v>7359</v>
      </c>
      <c r="F138" s="593">
        <v>1400</v>
      </c>
      <c r="G138" s="593" t="s">
        <v>2827</v>
      </c>
      <c r="H138" s="584">
        <v>43564</v>
      </c>
      <c r="I138" s="634" t="s">
        <v>7360</v>
      </c>
      <c r="J138" s="321" t="s">
        <v>8311</v>
      </c>
      <c r="K138" s="522" t="s">
        <v>496</v>
      </c>
      <c r="L138" s="523"/>
      <c r="M138" s="522" t="s">
        <v>496</v>
      </c>
      <c r="N138" s="523"/>
      <c r="O138" s="524"/>
      <c r="P138" s="524"/>
      <c r="Q138" s="524" t="s">
        <v>496</v>
      </c>
      <c r="R138" s="524" t="s">
        <v>496</v>
      </c>
      <c r="S138" s="526" t="s">
        <v>8312</v>
      </c>
    </row>
    <row r="139" spans="1:19" s="514" customFormat="1" ht="48" x14ac:dyDescent="0.2">
      <c r="A139" s="637">
        <v>75</v>
      </c>
      <c r="B139" s="691" t="s">
        <v>7406</v>
      </c>
      <c r="C139" s="630" t="s">
        <v>7407</v>
      </c>
      <c r="D139" s="645" t="s">
        <v>7408</v>
      </c>
      <c r="E139" s="645" t="s">
        <v>7409</v>
      </c>
      <c r="F139" s="591">
        <v>15157</v>
      </c>
      <c r="G139" s="593" t="s">
        <v>2847</v>
      </c>
      <c r="H139" s="584">
        <v>43588</v>
      </c>
      <c r="I139" s="634" t="s">
        <v>7360</v>
      </c>
      <c r="J139" s="321" t="s">
        <v>7410</v>
      </c>
      <c r="K139" s="772" t="s">
        <v>496</v>
      </c>
      <c r="L139" s="696"/>
      <c r="M139" s="772" t="s">
        <v>496</v>
      </c>
      <c r="N139" s="696"/>
      <c r="O139" s="772" t="s">
        <v>496</v>
      </c>
      <c r="P139" s="772"/>
      <c r="Q139" s="772"/>
      <c r="R139" s="772"/>
      <c r="S139" s="526"/>
    </row>
    <row r="140" spans="1:19" s="514" customFormat="1" ht="36" x14ac:dyDescent="0.2">
      <c r="A140" s="638">
        <v>76</v>
      </c>
      <c r="B140" s="691" t="s">
        <v>7225</v>
      </c>
      <c r="C140" s="685" t="s">
        <v>7226</v>
      </c>
      <c r="D140" s="641" t="s">
        <v>7227</v>
      </c>
      <c r="E140" s="641" t="s">
        <v>7228</v>
      </c>
      <c r="F140" s="676">
        <v>164.64</v>
      </c>
      <c r="G140" s="593" t="s">
        <v>2703</v>
      </c>
      <c r="H140" s="584">
        <v>43552</v>
      </c>
      <c r="I140" s="634" t="s">
        <v>7229</v>
      </c>
      <c r="J140" s="321" t="s">
        <v>7361</v>
      </c>
      <c r="K140" s="657" t="s">
        <v>496</v>
      </c>
      <c r="L140" s="658"/>
      <c r="M140" s="657" t="s">
        <v>496</v>
      </c>
      <c r="N140" s="658"/>
      <c r="O140" s="649" t="s">
        <v>496</v>
      </c>
      <c r="P140" s="649"/>
      <c r="Q140" s="649"/>
      <c r="R140" s="659"/>
      <c r="S140" s="660"/>
    </row>
    <row r="141" spans="1:19" s="514" customFormat="1" ht="43.5" customHeight="1" x14ac:dyDescent="0.2">
      <c r="A141" s="1108">
        <v>77</v>
      </c>
      <c r="B141" s="1114" t="s">
        <v>7362</v>
      </c>
      <c r="C141" s="1111" t="s">
        <v>7363</v>
      </c>
      <c r="D141" s="640" t="s">
        <v>2709</v>
      </c>
      <c r="E141" s="1146" t="s">
        <v>7364</v>
      </c>
      <c r="F141" s="593">
        <v>2352.85</v>
      </c>
      <c r="G141" s="593" t="s">
        <v>2827</v>
      </c>
      <c r="H141" s="584">
        <v>43566</v>
      </c>
      <c r="I141" s="634" t="s">
        <v>7365</v>
      </c>
      <c r="J141" s="321" t="s">
        <v>7602</v>
      </c>
      <c r="K141" s="657" t="s">
        <v>496</v>
      </c>
      <c r="L141" s="658"/>
      <c r="M141" s="657" t="s">
        <v>496</v>
      </c>
      <c r="N141" s="658"/>
      <c r="O141" s="649"/>
      <c r="P141" s="649"/>
      <c r="Q141" s="649" t="s">
        <v>496</v>
      </c>
      <c r="R141" s="659"/>
      <c r="S141" s="656"/>
    </row>
    <row r="142" spans="1:19" s="514" customFormat="1" ht="36" x14ac:dyDescent="0.2">
      <c r="A142" s="1110"/>
      <c r="B142" s="1115"/>
      <c r="C142" s="1112"/>
      <c r="D142" s="640" t="s">
        <v>2706</v>
      </c>
      <c r="E142" s="1147"/>
      <c r="F142" s="593">
        <v>2575.3000000000002</v>
      </c>
      <c r="G142" s="593" t="s">
        <v>2827</v>
      </c>
      <c r="H142" s="584">
        <v>43566</v>
      </c>
      <c r="I142" s="634" t="s">
        <v>7365</v>
      </c>
      <c r="J142" s="321" t="s">
        <v>8313</v>
      </c>
      <c r="K142" s="657" t="s">
        <v>496</v>
      </c>
      <c r="L142" s="658"/>
      <c r="M142" s="657" t="s">
        <v>496</v>
      </c>
      <c r="N142" s="658"/>
      <c r="O142" s="649" t="s">
        <v>496</v>
      </c>
      <c r="P142" s="649"/>
      <c r="Q142" s="649"/>
      <c r="R142" s="659"/>
      <c r="S142" s="656"/>
    </row>
    <row r="143" spans="1:19" s="514" customFormat="1" ht="27.75" customHeight="1" x14ac:dyDescent="0.2">
      <c r="A143" s="1109"/>
      <c r="B143" s="1116"/>
      <c r="C143" s="1113"/>
      <c r="D143" s="640" t="s">
        <v>7366</v>
      </c>
      <c r="E143" s="1148"/>
      <c r="F143" s="593">
        <v>687.5</v>
      </c>
      <c r="G143" s="593" t="s">
        <v>2827</v>
      </c>
      <c r="H143" s="584">
        <v>43566</v>
      </c>
      <c r="I143" s="634" t="s">
        <v>7367</v>
      </c>
      <c r="J143" s="321" t="s">
        <v>8314</v>
      </c>
      <c r="K143" s="657" t="s">
        <v>496</v>
      </c>
      <c r="L143" s="658"/>
      <c r="M143" s="657" t="s">
        <v>496</v>
      </c>
      <c r="N143" s="658"/>
      <c r="O143" s="649" t="s">
        <v>496</v>
      </c>
      <c r="P143" s="649"/>
      <c r="Q143" s="649"/>
      <c r="R143" s="659"/>
      <c r="S143" s="656"/>
    </row>
    <row r="144" spans="1:19" s="514" customFormat="1" ht="48" x14ac:dyDescent="0.2">
      <c r="A144" s="637">
        <v>78</v>
      </c>
      <c r="B144" s="691" t="s">
        <v>7368</v>
      </c>
      <c r="C144" s="640" t="s">
        <v>7369</v>
      </c>
      <c r="D144" s="640" t="s">
        <v>5667</v>
      </c>
      <c r="E144" s="640" t="s">
        <v>7370</v>
      </c>
      <c r="F144" s="593">
        <v>800</v>
      </c>
      <c r="G144" s="593" t="s">
        <v>2827</v>
      </c>
      <c r="H144" s="584">
        <v>43564</v>
      </c>
      <c r="I144" s="634" t="s">
        <v>7360</v>
      </c>
      <c r="J144" s="321" t="s">
        <v>7603</v>
      </c>
      <c r="K144" s="522" t="s">
        <v>496</v>
      </c>
      <c r="L144" s="523"/>
      <c r="M144" s="522" t="s">
        <v>496</v>
      </c>
      <c r="N144" s="523"/>
      <c r="O144" s="524"/>
      <c r="P144" s="524"/>
      <c r="Q144" s="524" t="s">
        <v>496</v>
      </c>
      <c r="R144" s="524"/>
      <c r="S144" s="656"/>
    </row>
    <row r="145" spans="1:19" s="514" customFormat="1" ht="85.5" customHeight="1" x14ac:dyDescent="0.2">
      <c r="A145" s="637">
        <v>79</v>
      </c>
      <c r="B145" s="691" t="s">
        <v>7371</v>
      </c>
      <c r="C145" s="630" t="s">
        <v>7372</v>
      </c>
      <c r="D145" s="640" t="s">
        <v>3465</v>
      </c>
      <c r="E145" s="640" t="s">
        <v>7373</v>
      </c>
      <c r="F145" s="593">
        <v>1700</v>
      </c>
      <c r="G145" s="593" t="s">
        <v>2827</v>
      </c>
      <c r="H145" s="584">
        <v>43584</v>
      </c>
      <c r="I145" s="634" t="s">
        <v>7374</v>
      </c>
      <c r="J145" s="321" t="s">
        <v>8315</v>
      </c>
      <c r="K145" s="522" t="s">
        <v>496</v>
      </c>
      <c r="L145" s="523"/>
      <c r="M145" s="522" t="s">
        <v>496</v>
      </c>
      <c r="N145" s="523"/>
      <c r="O145" s="524"/>
      <c r="P145" s="524"/>
      <c r="Q145" s="524" t="s">
        <v>496</v>
      </c>
      <c r="R145" s="524"/>
      <c r="S145" s="656"/>
    </row>
    <row r="146" spans="1:19" s="514" customFormat="1" ht="48" x14ac:dyDescent="0.2">
      <c r="A146" s="638">
        <v>80</v>
      </c>
      <c r="B146" s="633" t="s">
        <v>7230</v>
      </c>
      <c r="C146" s="642" t="s">
        <v>7231</v>
      </c>
      <c r="D146" s="645" t="s">
        <v>7232</v>
      </c>
      <c r="E146" s="645" t="s">
        <v>7233</v>
      </c>
      <c r="F146" s="591">
        <v>155.22999999999999</v>
      </c>
      <c r="G146" s="591" t="s">
        <v>2703</v>
      </c>
      <c r="H146" s="646">
        <v>43553</v>
      </c>
      <c r="I146" s="647" t="s">
        <v>7234</v>
      </c>
      <c r="J146" s="674" t="s">
        <v>7375</v>
      </c>
      <c r="K146" s="657" t="s">
        <v>496</v>
      </c>
      <c r="L146" s="658"/>
      <c r="M146" s="657" t="s">
        <v>496</v>
      </c>
      <c r="N146" s="658"/>
      <c r="O146" s="649" t="s">
        <v>496</v>
      </c>
      <c r="P146" s="649"/>
      <c r="Q146" s="649"/>
      <c r="R146" s="659"/>
      <c r="S146" s="656"/>
    </row>
    <row r="147" spans="1:19" s="514" customFormat="1" ht="36" x14ac:dyDescent="0.2">
      <c r="A147" s="644">
        <v>81</v>
      </c>
      <c r="B147" s="633" t="s">
        <v>7376</v>
      </c>
      <c r="C147" s="645" t="s">
        <v>7377</v>
      </c>
      <c r="D147" s="645" t="s">
        <v>7232</v>
      </c>
      <c r="E147" s="645" t="s">
        <v>7233</v>
      </c>
      <c r="F147" s="591">
        <v>155.22999999999999</v>
      </c>
      <c r="G147" s="591" t="s">
        <v>2827</v>
      </c>
      <c r="H147" s="646">
        <v>43558</v>
      </c>
      <c r="I147" s="647" t="s">
        <v>7378</v>
      </c>
      <c r="J147" s="674" t="s">
        <v>7379</v>
      </c>
      <c r="K147" s="657" t="s">
        <v>496</v>
      </c>
      <c r="L147" s="658"/>
      <c r="M147" s="657" t="s">
        <v>496</v>
      </c>
      <c r="N147" s="658"/>
      <c r="O147" s="649" t="s">
        <v>496</v>
      </c>
      <c r="P147" s="649"/>
      <c r="Q147" s="649"/>
      <c r="R147" s="659"/>
      <c r="S147" s="656"/>
    </row>
    <row r="148" spans="1:19" s="514" customFormat="1" ht="35.25" customHeight="1" x14ac:dyDescent="0.2">
      <c r="A148" s="1108">
        <v>82</v>
      </c>
      <c r="B148" s="1114" t="s">
        <v>7517</v>
      </c>
      <c r="C148" s="1111" t="s">
        <v>7518</v>
      </c>
      <c r="D148" s="645" t="s">
        <v>3298</v>
      </c>
      <c r="E148" s="1117" t="s">
        <v>7519</v>
      </c>
      <c r="F148" s="591">
        <v>5362.24</v>
      </c>
      <c r="G148" s="591" t="s">
        <v>2847</v>
      </c>
      <c r="H148" s="646">
        <v>43609</v>
      </c>
      <c r="I148" s="647" t="s">
        <v>7520</v>
      </c>
      <c r="J148" s="674" t="s">
        <v>7521</v>
      </c>
      <c r="K148" s="522" t="s">
        <v>496</v>
      </c>
      <c r="L148" s="523"/>
      <c r="M148" s="522" t="s">
        <v>496</v>
      </c>
      <c r="N148" s="523"/>
      <c r="O148" s="524" t="s">
        <v>496</v>
      </c>
      <c r="P148" s="524"/>
      <c r="Q148" s="524"/>
      <c r="R148" s="524"/>
      <c r="S148" s="526"/>
    </row>
    <row r="149" spans="1:19" s="514" customFormat="1" ht="63" customHeight="1" x14ac:dyDescent="0.2">
      <c r="A149" s="1110"/>
      <c r="B149" s="1115"/>
      <c r="C149" s="1112"/>
      <c r="D149" s="645" t="s">
        <v>3904</v>
      </c>
      <c r="E149" s="1118"/>
      <c r="F149" s="591">
        <v>17677.740000000002</v>
      </c>
      <c r="G149" s="591" t="s">
        <v>2847</v>
      </c>
      <c r="H149" s="646">
        <v>43613</v>
      </c>
      <c r="I149" s="647" t="s">
        <v>7522</v>
      </c>
      <c r="J149" s="674" t="s">
        <v>7523</v>
      </c>
      <c r="K149" s="522" t="s">
        <v>496</v>
      </c>
      <c r="L149" s="523"/>
      <c r="M149" s="522" t="s">
        <v>496</v>
      </c>
      <c r="N149" s="523"/>
      <c r="O149" s="524"/>
      <c r="P149" s="524"/>
      <c r="Q149" s="524" t="s">
        <v>496</v>
      </c>
      <c r="R149" s="524"/>
      <c r="S149" s="526" t="s">
        <v>8506</v>
      </c>
    </row>
    <row r="150" spans="1:19" s="514" customFormat="1" ht="63" customHeight="1" x14ac:dyDescent="0.2">
      <c r="A150" s="1110"/>
      <c r="B150" s="1115"/>
      <c r="C150" s="1112"/>
      <c r="D150" s="645" t="s">
        <v>7341</v>
      </c>
      <c r="E150" s="1118"/>
      <c r="F150" s="591">
        <v>180</v>
      </c>
      <c r="G150" s="591" t="s">
        <v>2847</v>
      </c>
      <c r="H150" s="646">
        <v>43609</v>
      </c>
      <c r="I150" s="647" t="s">
        <v>7343</v>
      </c>
      <c r="J150" s="674" t="s">
        <v>8316</v>
      </c>
      <c r="K150" s="522" t="s">
        <v>496</v>
      </c>
      <c r="L150" s="523"/>
      <c r="M150" s="522" t="s">
        <v>496</v>
      </c>
      <c r="N150" s="523"/>
      <c r="O150" s="524" t="s">
        <v>496</v>
      </c>
      <c r="P150" s="524"/>
      <c r="Q150" s="524"/>
      <c r="R150" s="524"/>
      <c r="S150" s="526"/>
    </row>
    <row r="151" spans="1:19" s="514" customFormat="1" ht="35.25" customHeight="1" x14ac:dyDescent="0.2">
      <c r="A151" s="1109"/>
      <c r="B151" s="1116"/>
      <c r="C151" s="1113"/>
      <c r="D151" s="645" t="s">
        <v>7103</v>
      </c>
      <c r="E151" s="1119"/>
      <c r="F151" s="591">
        <v>31035.5</v>
      </c>
      <c r="G151" s="591" t="s">
        <v>2847</v>
      </c>
      <c r="H151" s="646">
        <v>43609</v>
      </c>
      <c r="I151" s="647" t="s">
        <v>7524</v>
      </c>
      <c r="J151" s="674" t="s">
        <v>7525</v>
      </c>
      <c r="K151" s="522" t="s">
        <v>496</v>
      </c>
      <c r="L151" s="523"/>
      <c r="M151" s="522" t="s">
        <v>496</v>
      </c>
      <c r="N151" s="523"/>
      <c r="O151" s="524" t="s">
        <v>496</v>
      </c>
      <c r="P151" s="524"/>
      <c r="Q151" s="524"/>
      <c r="R151" s="524"/>
      <c r="S151" s="526"/>
    </row>
    <row r="152" spans="1:19" s="514" customFormat="1" ht="48" customHeight="1" x14ac:dyDescent="0.2">
      <c r="A152" s="644">
        <v>83</v>
      </c>
      <c r="B152" s="633" t="s">
        <v>7380</v>
      </c>
      <c r="C152" s="630" t="s">
        <v>7381</v>
      </c>
      <c r="D152" s="645" t="s">
        <v>2744</v>
      </c>
      <c r="E152" s="645" t="s">
        <v>7382</v>
      </c>
      <c r="F152" s="591">
        <v>725</v>
      </c>
      <c r="G152" s="591" t="s">
        <v>2827</v>
      </c>
      <c r="H152" s="646">
        <v>43564</v>
      </c>
      <c r="I152" s="647" t="s">
        <v>7168</v>
      </c>
      <c r="J152" s="674" t="s">
        <v>7604</v>
      </c>
      <c r="K152" s="822" t="s">
        <v>8680</v>
      </c>
      <c r="L152" s="822" t="s">
        <v>8680</v>
      </c>
      <c r="M152" s="822" t="s">
        <v>8680</v>
      </c>
      <c r="N152" s="822" t="s">
        <v>8680</v>
      </c>
      <c r="O152" s="822" t="s">
        <v>8680</v>
      </c>
      <c r="P152" s="822" t="s">
        <v>8680</v>
      </c>
      <c r="Q152" s="822" t="s">
        <v>8680</v>
      </c>
      <c r="R152" s="822" t="s">
        <v>8680</v>
      </c>
      <c r="S152" s="526" t="s">
        <v>8679</v>
      </c>
    </row>
    <row r="153" spans="1:19" s="514" customFormat="1" ht="33.75" customHeight="1" x14ac:dyDescent="0.2">
      <c r="A153" s="1108">
        <v>84</v>
      </c>
      <c r="B153" s="1114" t="s">
        <v>7383</v>
      </c>
      <c r="C153" s="1111" t="s">
        <v>7384</v>
      </c>
      <c r="D153" s="645" t="s">
        <v>2551</v>
      </c>
      <c r="E153" s="1111" t="s">
        <v>2737</v>
      </c>
      <c r="F153" s="591">
        <v>169.5</v>
      </c>
      <c r="G153" s="591" t="s">
        <v>2827</v>
      </c>
      <c r="H153" s="646">
        <v>43560</v>
      </c>
      <c r="I153" s="647" t="s">
        <v>7385</v>
      </c>
      <c r="J153" s="674" t="s">
        <v>8317</v>
      </c>
      <c r="K153" s="657" t="s">
        <v>496</v>
      </c>
      <c r="L153" s="658"/>
      <c r="M153" s="657" t="s">
        <v>496</v>
      </c>
      <c r="N153" s="658"/>
      <c r="O153" s="649" t="s">
        <v>496</v>
      </c>
      <c r="P153" s="649"/>
      <c r="Q153" s="649"/>
      <c r="R153" s="659"/>
      <c r="S153" s="656"/>
    </row>
    <row r="154" spans="1:19" s="514" customFormat="1" ht="34.5" customHeight="1" x14ac:dyDescent="0.2">
      <c r="A154" s="1109"/>
      <c r="B154" s="1116"/>
      <c r="C154" s="1113"/>
      <c r="D154" s="645" t="s">
        <v>7232</v>
      </c>
      <c r="E154" s="1113"/>
      <c r="F154" s="591">
        <v>155.22999999999999</v>
      </c>
      <c r="G154" s="591" t="s">
        <v>2827</v>
      </c>
      <c r="H154" s="646">
        <v>43560</v>
      </c>
      <c r="I154" s="647" t="s">
        <v>7385</v>
      </c>
      <c r="J154" s="674" t="s">
        <v>8318</v>
      </c>
      <c r="K154" s="657" t="s">
        <v>496</v>
      </c>
      <c r="L154" s="658"/>
      <c r="M154" s="657" t="s">
        <v>496</v>
      </c>
      <c r="N154" s="658"/>
      <c r="O154" s="649" t="s">
        <v>496</v>
      </c>
      <c r="P154" s="649"/>
      <c r="Q154" s="649"/>
      <c r="R154" s="659"/>
      <c r="S154" s="656"/>
    </row>
    <row r="155" spans="1:19" s="514" customFormat="1" ht="34.5" customHeight="1" x14ac:dyDescent="0.2">
      <c r="A155" s="644">
        <v>85</v>
      </c>
      <c r="B155" s="633" t="s">
        <v>7411</v>
      </c>
      <c r="C155" s="645" t="s">
        <v>7412</v>
      </c>
      <c r="D155" s="645" t="s">
        <v>7049</v>
      </c>
      <c r="E155" s="645" t="s">
        <v>7413</v>
      </c>
      <c r="F155" s="591">
        <v>1474</v>
      </c>
      <c r="G155" s="591" t="s">
        <v>2847</v>
      </c>
      <c r="H155" s="646">
        <v>43598</v>
      </c>
      <c r="I155" s="647" t="s">
        <v>7414</v>
      </c>
      <c r="J155" s="674" t="s">
        <v>7415</v>
      </c>
      <c r="K155" s="657" t="s">
        <v>496</v>
      </c>
      <c r="L155" s="658"/>
      <c r="M155" s="657" t="s">
        <v>496</v>
      </c>
      <c r="N155" s="658"/>
      <c r="O155" s="649" t="s">
        <v>496</v>
      </c>
      <c r="P155" s="649"/>
      <c r="Q155" s="649"/>
      <c r="R155" s="659"/>
      <c r="S155" s="660"/>
    </row>
    <row r="156" spans="1:19" s="514" customFormat="1" ht="34.5" customHeight="1" x14ac:dyDescent="0.2">
      <c r="A156" s="644">
        <v>86</v>
      </c>
      <c r="B156" s="633" t="s">
        <v>7416</v>
      </c>
      <c r="C156" s="645" t="s">
        <v>7417</v>
      </c>
      <c r="D156" s="630" t="s">
        <v>2976</v>
      </c>
      <c r="E156" s="645" t="s">
        <v>7418</v>
      </c>
      <c r="F156" s="591">
        <v>13340</v>
      </c>
      <c r="G156" s="591" t="s">
        <v>2847</v>
      </c>
      <c r="H156" s="646">
        <v>43615</v>
      </c>
      <c r="I156" s="1137" t="s">
        <v>7127</v>
      </c>
      <c r="J156" s="1164" t="s">
        <v>7419</v>
      </c>
      <c r="K156" s="1171"/>
      <c r="L156" s="1171"/>
      <c r="M156" s="1171"/>
      <c r="N156" s="1171"/>
      <c r="O156" s="1171"/>
      <c r="P156" s="1171"/>
      <c r="Q156" s="1171"/>
      <c r="R156" s="1171"/>
      <c r="S156" s="1169" t="s">
        <v>6987</v>
      </c>
    </row>
    <row r="157" spans="1:19" s="514" customFormat="1" ht="45.75" customHeight="1" x14ac:dyDescent="0.2">
      <c r="A157" s="638">
        <v>87</v>
      </c>
      <c r="B157" s="690" t="s">
        <v>7876</v>
      </c>
      <c r="C157" s="686" t="s">
        <v>8319</v>
      </c>
      <c r="D157" s="630" t="s">
        <v>2976</v>
      </c>
      <c r="E157" s="641" t="s">
        <v>7875</v>
      </c>
      <c r="F157" s="593">
        <v>2000</v>
      </c>
      <c r="G157" s="593" t="s">
        <v>3075</v>
      </c>
      <c r="H157" s="584">
        <v>43809</v>
      </c>
      <c r="I157" s="1139"/>
      <c r="J157" s="1165"/>
      <c r="K157" s="1172"/>
      <c r="L157" s="1172"/>
      <c r="M157" s="1172"/>
      <c r="N157" s="1172"/>
      <c r="O157" s="1172"/>
      <c r="P157" s="1172"/>
      <c r="Q157" s="1172"/>
      <c r="R157" s="1172"/>
      <c r="S157" s="1170"/>
    </row>
    <row r="158" spans="1:19" s="514" customFormat="1" ht="45" customHeight="1" x14ac:dyDescent="0.2">
      <c r="A158" s="1120">
        <v>88</v>
      </c>
      <c r="B158" s="1114" t="s">
        <v>7420</v>
      </c>
      <c r="C158" s="1117" t="s">
        <v>6831</v>
      </c>
      <c r="D158" s="645" t="s">
        <v>7103</v>
      </c>
      <c r="E158" s="1111" t="s">
        <v>7421</v>
      </c>
      <c r="F158" s="591">
        <v>1950</v>
      </c>
      <c r="G158" s="593" t="s">
        <v>2847</v>
      </c>
      <c r="H158" s="646">
        <v>43609</v>
      </c>
      <c r="I158" s="647" t="s">
        <v>7422</v>
      </c>
      <c r="J158" s="674" t="s">
        <v>7423</v>
      </c>
      <c r="K158" s="522" t="s">
        <v>496</v>
      </c>
      <c r="L158" s="523"/>
      <c r="M158" s="522" t="s">
        <v>496</v>
      </c>
      <c r="N158" s="523"/>
      <c r="O158" s="524" t="s">
        <v>496</v>
      </c>
      <c r="P158" s="524"/>
      <c r="Q158" s="524"/>
      <c r="R158" s="524"/>
      <c r="S158" s="526"/>
    </row>
    <row r="159" spans="1:19" s="514" customFormat="1" ht="84.75" customHeight="1" x14ac:dyDescent="0.2">
      <c r="A159" s="1121"/>
      <c r="B159" s="1115"/>
      <c r="C159" s="1118"/>
      <c r="D159" s="645" t="s">
        <v>4320</v>
      </c>
      <c r="E159" s="1112"/>
      <c r="F159" s="591">
        <v>17845</v>
      </c>
      <c r="G159" s="593" t="s">
        <v>2847</v>
      </c>
      <c r="H159" s="646">
        <v>43609</v>
      </c>
      <c r="I159" s="647" t="s">
        <v>7343</v>
      </c>
      <c r="J159" s="674" t="s">
        <v>7424</v>
      </c>
      <c r="K159" s="522"/>
      <c r="L159" s="522" t="s">
        <v>496</v>
      </c>
      <c r="M159" s="522" t="s">
        <v>496</v>
      </c>
      <c r="N159" s="523"/>
      <c r="O159" s="524"/>
      <c r="P159" s="524"/>
      <c r="Q159" s="524"/>
      <c r="R159" s="524" t="s">
        <v>496</v>
      </c>
      <c r="S159" s="767" t="s">
        <v>8832</v>
      </c>
    </row>
    <row r="160" spans="1:19" s="514" customFormat="1" ht="68.25" customHeight="1" x14ac:dyDescent="0.2">
      <c r="A160" s="1122"/>
      <c r="B160" s="1116"/>
      <c r="C160" s="1119"/>
      <c r="D160" s="645" t="s">
        <v>5873</v>
      </c>
      <c r="E160" s="1113"/>
      <c r="F160" s="591">
        <v>525</v>
      </c>
      <c r="G160" s="593" t="s">
        <v>2847</v>
      </c>
      <c r="H160" s="646">
        <v>43609</v>
      </c>
      <c r="I160" s="647" t="s">
        <v>7425</v>
      </c>
      <c r="J160" s="674" t="s">
        <v>7426</v>
      </c>
      <c r="K160" s="657" t="s">
        <v>496</v>
      </c>
      <c r="L160" s="658"/>
      <c r="M160" s="657" t="s">
        <v>496</v>
      </c>
      <c r="N160" s="658"/>
      <c r="O160" s="649" t="s">
        <v>496</v>
      </c>
      <c r="P160" s="649"/>
      <c r="Q160" s="649"/>
      <c r="R160" s="659"/>
      <c r="S160" s="660"/>
    </row>
    <row r="161" spans="1:19" s="514" customFormat="1" ht="34.5" customHeight="1" x14ac:dyDescent="0.2">
      <c r="A161" s="644">
        <v>89</v>
      </c>
      <c r="B161" s="633" t="s">
        <v>7427</v>
      </c>
      <c r="C161" s="645" t="s">
        <v>7428</v>
      </c>
      <c r="D161" s="645" t="s">
        <v>4782</v>
      </c>
      <c r="E161" s="645" t="s">
        <v>7429</v>
      </c>
      <c r="F161" s="591">
        <v>800</v>
      </c>
      <c r="G161" s="591" t="s">
        <v>2847</v>
      </c>
      <c r="H161" s="646">
        <v>43592</v>
      </c>
      <c r="I161" s="647" t="s">
        <v>7193</v>
      </c>
      <c r="J161" s="674" t="s">
        <v>7430</v>
      </c>
      <c r="K161" s="522" t="s">
        <v>496</v>
      </c>
      <c r="L161" s="523"/>
      <c r="M161" s="522" t="s">
        <v>496</v>
      </c>
      <c r="N161" s="523"/>
      <c r="O161" s="524" t="s">
        <v>496</v>
      </c>
      <c r="P161" s="524"/>
      <c r="Q161" s="524"/>
      <c r="R161" s="524"/>
      <c r="S161" s="656"/>
    </row>
    <row r="162" spans="1:19" s="514" customFormat="1" ht="34.5" customHeight="1" x14ac:dyDescent="0.2">
      <c r="A162" s="644">
        <v>90</v>
      </c>
      <c r="B162" s="633" t="s">
        <v>7431</v>
      </c>
      <c r="C162" s="645" t="s">
        <v>7432</v>
      </c>
      <c r="D162" s="645" t="s">
        <v>3465</v>
      </c>
      <c r="E162" s="645" t="s">
        <v>7433</v>
      </c>
      <c r="F162" s="591">
        <v>2600</v>
      </c>
      <c r="G162" s="591" t="s">
        <v>2847</v>
      </c>
      <c r="H162" s="646">
        <v>43600</v>
      </c>
      <c r="I162" s="647" t="s">
        <v>7193</v>
      </c>
      <c r="J162" s="674" t="s">
        <v>7434</v>
      </c>
      <c r="K162" s="657" t="s">
        <v>496</v>
      </c>
      <c r="L162" s="658"/>
      <c r="M162" s="657" t="s">
        <v>496</v>
      </c>
      <c r="N162" s="658"/>
      <c r="O162" s="649"/>
      <c r="P162" s="649"/>
      <c r="Q162" s="649" t="s">
        <v>496</v>
      </c>
      <c r="R162" s="659"/>
      <c r="S162" s="656"/>
    </row>
    <row r="163" spans="1:19" s="514" customFormat="1" ht="34.5" customHeight="1" x14ac:dyDescent="0.2">
      <c r="A163" s="594">
        <v>91</v>
      </c>
      <c r="B163" s="633" t="s">
        <v>7435</v>
      </c>
      <c r="C163" s="645" t="s">
        <v>7436</v>
      </c>
      <c r="D163" s="645" t="s">
        <v>7227</v>
      </c>
      <c r="E163" s="645" t="s">
        <v>7437</v>
      </c>
      <c r="F163" s="591">
        <v>1406.88</v>
      </c>
      <c r="G163" s="591" t="s">
        <v>2847</v>
      </c>
      <c r="H163" s="646">
        <v>43616</v>
      </c>
      <c r="I163" s="647" t="s">
        <v>7229</v>
      </c>
      <c r="J163" s="674" t="s">
        <v>7438</v>
      </c>
      <c r="K163" s="657" t="s">
        <v>496</v>
      </c>
      <c r="L163" s="658"/>
      <c r="M163" s="657" t="s">
        <v>496</v>
      </c>
      <c r="N163" s="658"/>
      <c r="O163" s="649" t="s">
        <v>496</v>
      </c>
      <c r="P163" s="649"/>
      <c r="Q163" s="649"/>
      <c r="R163" s="659"/>
      <c r="S163" s="660"/>
    </row>
    <row r="164" spans="1:19" s="514" customFormat="1" ht="34.5" customHeight="1" x14ac:dyDescent="0.2">
      <c r="A164" s="1120">
        <v>92</v>
      </c>
      <c r="B164" s="1114" t="s">
        <v>7439</v>
      </c>
      <c r="C164" s="1111" t="s">
        <v>7440</v>
      </c>
      <c r="D164" s="645" t="s">
        <v>2695</v>
      </c>
      <c r="E164" s="1117" t="s">
        <v>7441</v>
      </c>
      <c r="F164" s="591">
        <v>13.5</v>
      </c>
      <c r="G164" s="591" t="s">
        <v>2847</v>
      </c>
      <c r="H164" s="1140">
        <v>43615</v>
      </c>
      <c r="I164" s="647" t="s">
        <v>7442</v>
      </c>
      <c r="J164" s="674" t="s">
        <v>7443</v>
      </c>
      <c r="K164" s="657" t="s">
        <v>496</v>
      </c>
      <c r="L164" s="658"/>
      <c r="M164" s="657" t="s">
        <v>496</v>
      </c>
      <c r="N164" s="658"/>
      <c r="O164" s="649" t="s">
        <v>496</v>
      </c>
      <c r="P164" s="649"/>
      <c r="Q164" s="649"/>
      <c r="R164" s="659"/>
      <c r="S164" s="656"/>
    </row>
    <row r="165" spans="1:19" s="514" customFormat="1" ht="34.5" customHeight="1" x14ac:dyDescent="0.2">
      <c r="A165" s="1121"/>
      <c r="B165" s="1115"/>
      <c r="C165" s="1112"/>
      <c r="D165" s="645" t="s">
        <v>3826</v>
      </c>
      <c r="E165" s="1118"/>
      <c r="F165" s="591">
        <v>150</v>
      </c>
      <c r="G165" s="591" t="s">
        <v>2847</v>
      </c>
      <c r="H165" s="1141"/>
      <c r="I165" s="647" t="s">
        <v>7444</v>
      </c>
      <c r="J165" s="674" t="s">
        <v>7445</v>
      </c>
      <c r="K165" s="657" t="s">
        <v>496</v>
      </c>
      <c r="L165" s="658"/>
      <c r="M165" s="657" t="s">
        <v>496</v>
      </c>
      <c r="N165" s="658"/>
      <c r="O165" s="649" t="s">
        <v>496</v>
      </c>
      <c r="P165" s="649"/>
      <c r="Q165" s="649"/>
      <c r="R165" s="659"/>
      <c r="S165" s="656"/>
    </row>
    <row r="166" spans="1:19" s="514" customFormat="1" ht="34.5" customHeight="1" x14ac:dyDescent="0.2">
      <c r="A166" s="1122"/>
      <c r="B166" s="1116"/>
      <c r="C166" s="1113"/>
      <c r="D166" s="645" t="s">
        <v>2697</v>
      </c>
      <c r="E166" s="1119"/>
      <c r="F166" s="591">
        <v>168.75</v>
      </c>
      <c r="G166" s="591" t="s">
        <v>2847</v>
      </c>
      <c r="H166" s="1142"/>
      <c r="I166" s="647" t="s">
        <v>7442</v>
      </c>
      <c r="J166" s="674" t="s">
        <v>7446</v>
      </c>
      <c r="K166" s="657" t="s">
        <v>496</v>
      </c>
      <c r="L166" s="658"/>
      <c r="M166" s="657" t="s">
        <v>496</v>
      </c>
      <c r="N166" s="658"/>
      <c r="O166" s="649" t="s">
        <v>496</v>
      </c>
      <c r="P166" s="649"/>
      <c r="Q166" s="649"/>
      <c r="R166" s="659"/>
      <c r="S166" s="656"/>
    </row>
    <row r="167" spans="1:19" s="514" customFormat="1" ht="34.5" customHeight="1" x14ac:dyDescent="0.2">
      <c r="A167" s="594">
        <v>93</v>
      </c>
      <c r="B167" s="633" t="s">
        <v>7447</v>
      </c>
      <c r="C167" s="645" t="s">
        <v>7448</v>
      </c>
      <c r="D167" s="645" t="s">
        <v>7204</v>
      </c>
      <c r="E167" s="645" t="s">
        <v>7449</v>
      </c>
      <c r="F167" s="591">
        <v>200</v>
      </c>
      <c r="G167" s="591" t="s">
        <v>2847</v>
      </c>
      <c r="H167" s="646">
        <v>43592</v>
      </c>
      <c r="I167" s="647" t="s">
        <v>5377</v>
      </c>
      <c r="J167" s="674" t="s">
        <v>7450</v>
      </c>
      <c r="K167" s="657" t="s">
        <v>496</v>
      </c>
      <c r="L167" s="658"/>
      <c r="M167" s="657" t="s">
        <v>496</v>
      </c>
      <c r="N167" s="658"/>
      <c r="O167" s="649" t="s">
        <v>496</v>
      </c>
      <c r="P167" s="649"/>
      <c r="Q167" s="649"/>
      <c r="R167" s="659"/>
      <c r="S167" s="660"/>
    </row>
    <row r="168" spans="1:19" s="514" customFormat="1" ht="34.5" customHeight="1" x14ac:dyDescent="0.2">
      <c r="A168" s="1108">
        <v>94</v>
      </c>
      <c r="B168" s="1114" t="s">
        <v>7451</v>
      </c>
      <c r="C168" s="1111" t="s">
        <v>7452</v>
      </c>
      <c r="D168" s="645" t="s">
        <v>7616</v>
      </c>
      <c r="E168" s="1117" t="s">
        <v>7453</v>
      </c>
      <c r="F168" s="591">
        <v>1695</v>
      </c>
      <c r="G168" s="591" t="s">
        <v>2657</v>
      </c>
      <c r="H168" s="646">
        <v>43620</v>
      </c>
      <c r="I168" s="647" t="s">
        <v>7454</v>
      </c>
      <c r="J168" s="674" t="s">
        <v>7455</v>
      </c>
      <c r="K168" s="657" t="s">
        <v>496</v>
      </c>
      <c r="L168" s="658"/>
      <c r="M168" s="657" t="s">
        <v>496</v>
      </c>
      <c r="N168" s="658"/>
      <c r="O168" s="649" t="s">
        <v>496</v>
      </c>
      <c r="P168" s="649"/>
      <c r="Q168" s="649"/>
      <c r="R168" s="659"/>
      <c r="S168" s="656"/>
    </row>
    <row r="169" spans="1:19" s="514" customFormat="1" ht="34.5" customHeight="1" x14ac:dyDescent="0.2">
      <c r="A169" s="1109"/>
      <c r="B169" s="1116"/>
      <c r="C169" s="1113"/>
      <c r="D169" s="645" t="s">
        <v>7456</v>
      </c>
      <c r="E169" s="1119"/>
      <c r="F169" s="591">
        <v>1841.88</v>
      </c>
      <c r="G169" s="591" t="s">
        <v>2657</v>
      </c>
      <c r="H169" s="646">
        <v>43620</v>
      </c>
      <c r="I169" s="647" t="s">
        <v>7454</v>
      </c>
      <c r="J169" s="674" t="s">
        <v>7457</v>
      </c>
      <c r="K169" s="657" t="s">
        <v>496</v>
      </c>
      <c r="L169" s="658"/>
      <c r="M169" s="657" t="s">
        <v>496</v>
      </c>
      <c r="N169" s="658"/>
      <c r="O169" s="649" t="s">
        <v>496</v>
      </c>
      <c r="P169" s="649"/>
      <c r="Q169" s="649"/>
      <c r="R169" s="659"/>
      <c r="S169" s="656"/>
    </row>
    <row r="170" spans="1:19" s="514" customFormat="1" ht="34.5" customHeight="1" x14ac:dyDescent="0.2">
      <c r="A170" s="644">
        <v>95</v>
      </c>
      <c r="B170" s="633" t="s">
        <v>7458</v>
      </c>
      <c r="C170" s="645" t="s">
        <v>7459</v>
      </c>
      <c r="D170" s="645" t="s">
        <v>75</v>
      </c>
      <c r="E170" s="645" t="s">
        <v>7460</v>
      </c>
      <c r="F170" s="591">
        <v>2700</v>
      </c>
      <c r="G170" s="591" t="s">
        <v>2847</v>
      </c>
      <c r="H170" s="646">
        <v>43605</v>
      </c>
      <c r="I170" s="647" t="s">
        <v>8320</v>
      </c>
      <c r="J170" s="674" t="s">
        <v>7461</v>
      </c>
      <c r="K170" s="657" t="s">
        <v>496</v>
      </c>
      <c r="L170" s="658"/>
      <c r="M170" s="657" t="s">
        <v>496</v>
      </c>
      <c r="N170" s="658"/>
      <c r="O170" s="649" t="s">
        <v>496</v>
      </c>
      <c r="P170" s="649"/>
      <c r="Q170" s="649"/>
      <c r="R170" s="659"/>
      <c r="S170" s="656"/>
    </row>
    <row r="171" spans="1:19" s="514" customFormat="1" ht="34.5" customHeight="1" x14ac:dyDescent="0.2">
      <c r="A171" s="594">
        <v>96</v>
      </c>
      <c r="B171" s="633" t="s">
        <v>7462</v>
      </c>
      <c r="C171" s="645" t="s">
        <v>7463</v>
      </c>
      <c r="D171" s="645" t="s">
        <v>6431</v>
      </c>
      <c r="E171" s="645" t="s">
        <v>7464</v>
      </c>
      <c r="F171" s="591">
        <v>5800</v>
      </c>
      <c r="G171" s="591" t="s">
        <v>2657</v>
      </c>
      <c r="H171" s="646">
        <v>43622</v>
      </c>
      <c r="I171" s="647" t="s">
        <v>7465</v>
      </c>
      <c r="J171" s="674" t="s">
        <v>7466</v>
      </c>
      <c r="K171" s="657" t="s">
        <v>496</v>
      </c>
      <c r="L171" s="658"/>
      <c r="M171" s="657" t="s">
        <v>496</v>
      </c>
      <c r="N171" s="658"/>
      <c r="O171" s="819"/>
      <c r="P171" s="819"/>
      <c r="Q171" s="819" t="s">
        <v>496</v>
      </c>
      <c r="R171" s="659"/>
      <c r="S171" s="656"/>
    </row>
    <row r="172" spans="1:19" s="514" customFormat="1" ht="34.5" customHeight="1" x14ac:dyDescent="0.2">
      <c r="A172" s="1120">
        <v>97</v>
      </c>
      <c r="B172" s="1114" t="s">
        <v>7467</v>
      </c>
      <c r="C172" s="1111" t="s">
        <v>7468</v>
      </c>
      <c r="D172" s="645" t="s">
        <v>7469</v>
      </c>
      <c r="E172" s="1111" t="s">
        <v>7470</v>
      </c>
      <c r="F172" s="591">
        <v>1100</v>
      </c>
      <c r="G172" s="591" t="s">
        <v>2847</v>
      </c>
      <c r="H172" s="646">
        <v>43616</v>
      </c>
      <c r="I172" s="647" t="s">
        <v>7471</v>
      </c>
      <c r="J172" s="674" t="s">
        <v>7472</v>
      </c>
      <c r="K172" s="657" t="s">
        <v>496</v>
      </c>
      <c r="L172" s="658"/>
      <c r="M172" s="657" t="s">
        <v>496</v>
      </c>
      <c r="N172" s="658"/>
      <c r="O172" s="649" t="s">
        <v>496</v>
      </c>
      <c r="P172" s="649"/>
      <c r="Q172" s="649"/>
      <c r="R172" s="659"/>
      <c r="S172" s="656"/>
    </row>
    <row r="173" spans="1:19" s="514" customFormat="1" ht="34.5" customHeight="1" x14ac:dyDescent="0.2">
      <c r="A173" s="1122"/>
      <c r="B173" s="1116"/>
      <c r="C173" s="1113"/>
      <c r="D173" s="645" t="s">
        <v>4108</v>
      </c>
      <c r="E173" s="1113"/>
      <c r="F173" s="591">
        <v>2479.7800000000002</v>
      </c>
      <c r="G173" s="591" t="s">
        <v>2847</v>
      </c>
      <c r="H173" s="646">
        <v>43616</v>
      </c>
      <c r="I173" s="647" t="s">
        <v>7473</v>
      </c>
      <c r="J173" s="674" t="s">
        <v>7474</v>
      </c>
      <c r="K173" s="657" t="s">
        <v>496</v>
      </c>
      <c r="L173" s="658"/>
      <c r="M173" s="657" t="s">
        <v>496</v>
      </c>
      <c r="N173" s="658"/>
      <c r="O173" s="649" t="s">
        <v>496</v>
      </c>
      <c r="P173" s="649"/>
      <c r="Q173" s="649"/>
      <c r="R173" s="659"/>
      <c r="S173" s="656"/>
    </row>
    <row r="174" spans="1:19" s="514" customFormat="1" ht="67.5" customHeight="1" x14ac:dyDescent="0.2">
      <c r="A174" s="594">
        <v>98</v>
      </c>
      <c r="B174" s="633" t="s">
        <v>7475</v>
      </c>
      <c r="C174" s="645" t="s">
        <v>7404</v>
      </c>
      <c r="D174" s="645" t="s">
        <v>6455</v>
      </c>
      <c r="E174" s="645" t="s">
        <v>7555</v>
      </c>
      <c r="F174" s="591">
        <v>3200</v>
      </c>
      <c r="G174" s="591" t="s">
        <v>2612</v>
      </c>
      <c r="H174" s="646">
        <v>43670</v>
      </c>
      <c r="I174" s="680" t="s">
        <v>7343</v>
      </c>
      <c r="J174" s="687" t="s">
        <v>8321</v>
      </c>
      <c r="K174" s="524" t="s">
        <v>496</v>
      </c>
      <c r="L174" s="696"/>
      <c r="M174" s="524" t="s">
        <v>496</v>
      </c>
      <c r="N174" s="696"/>
      <c r="O174" s="524" t="s">
        <v>496</v>
      </c>
      <c r="P174" s="524"/>
      <c r="Q174" s="524"/>
      <c r="R174" s="524"/>
      <c r="S174" s="526"/>
    </row>
    <row r="175" spans="1:19" s="514" customFormat="1" ht="34.5" customHeight="1" x14ac:dyDescent="0.2">
      <c r="A175" s="1108">
        <v>99</v>
      </c>
      <c r="B175" s="1114" t="s">
        <v>7476</v>
      </c>
      <c r="C175" s="1111" t="s">
        <v>7477</v>
      </c>
      <c r="D175" s="645" t="s">
        <v>6973</v>
      </c>
      <c r="E175" s="1111" t="s">
        <v>7491</v>
      </c>
      <c r="F175" s="591">
        <v>9.9499999999999993</v>
      </c>
      <c r="G175" s="591" t="s">
        <v>2657</v>
      </c>
      <c r="H175" s="646">
        <v>43623</v>
      </c>
      <c r="I175" s="647" t="s">
        <v>7492</v>
      </c>
      <c r="J175" s="674" t="s">
        <v>7605</v>
      </c>
      <c r="K175" s="522" t="s">
        <v>496</v>
      </c>
      <c r="L175" s="523"/>
      <c r="M175" s="522" t="s">
        <v>496</v>
      </c>
      <c r="N175" s="523"/>
      <c r="O175" s="524" t="s">
        <v>496</v>
      </c>
      <c r="P175" s="524"/>
      <c r="Q175" s="524"/>
      <c r="R175" s="524"/>
      <c r="S175" s="526"/>
    </row>
    <row r="176" spans="1:19" s="514" customFormat="1" ht="34.5" customHeight="1" x14ac:dyDescent="0.2">
      <c r="A176" s="1110"/>
      <c r="B176" s="1115"/>
      <c r="C176" s="1112"/>
      <c r="D176" s="645" t="s">
        <v>7493</v>
      </c>
      <c r="E176" s="1112"/>
      <c r="F176" s="591">
        <v>292.47000000000003</v>
      </c>
      <c r="G176" s="591" t="s">
        <v>2657</v>
      </c>
      <c r="H176" s="646">
        <v>43623</v>
      </c>
      <c r="I176" s="647" t="s">
        <v>7492</v>
      </c>
      <c r="J176" s="674" t="s">
        <v>7606</v>
      </c>
      <c r="K176" s="522" t="s">
        <v>496</v>
      </c>
      <c r="L176" s="523"/>
      <c r="M176" s="522" t="s">
        <v>496</v>
      </c>
      <c r="N176" s="523"/>
      <c r="O176" s="524" t="s">
        <v>496</v>
      </c>
      <c r="P176" s="524"/>
      <c r="Q176" s="524"/>
      <c r="R176" s="524"/>
      <c r="S176" s="526"/>
    </row>
    <row r="177" spans="1:19" s="514" customFormat="1" ht="34.5" customHeight="1" x14ac:dyDescent="0.2">
      <c r="A177" s="1110"/>
      <c r="B177" s="1115"/>
      <c r="C177" s="1112"/>
      <c r="D177" s="645" t="s">
        <v>3681</v>
      </c>
      <c r="E177" s="1112"/>
      <c r="F177" s="591">
        <v>13</v>
      </c>
      <c r="G177" s="591" t="s">
        <v>2657</v>
      </c>
      <c r="H177" s="646">
        <v>43623</v>
      </c>
      <c r="I177" s="647" t="s">
        <v>7492</v>
      </c>
      <c r="J177" s="674" t="s">
        <v>7607</v>
      </c>
      <c r="K177" s="524" t="s">
        <v>496</v>
      </c>
      <c r="L177" s="696"/>
      <c r="M177" s="524" t="s">
        <v>496</v>
      </c>
      <c r="N177" s="696"/>
      <c r="O177" s="524" t="s">
        <v>496</v>
      </c>
      <c r="P177" s="524"/>
      <c r="Q177" s="524"/>
      <c r="R177" s="524"/>
      <c r="S177" s="526"/>
    </row>
    <row r="178" spans="1:19" s="514" customFormat="1" ht="34.5" customHeight="1" x14ac:dyDescent="0.2">
      <c r="A178" s="1110"/>
      <c r="B178" s="1115"/>
      <c r="C178" s="1112"/>
      <c r="D178" s="645" t="s">
        <v>2854</v>
      </c>
      <c r="E178" s="1112"/>
      <c r="F178" s="591">
        <v>517.85</v>
      </c>
      <c r="G178" s="591" t="s">
        <v>2657</v>
      </c>
      <c r="H178" s="646">
        <v>43623</v>
      </c>
      <c r="I178" s="647" t="s">
        <v>7492</v>
      </c>
      <c r="J178" s="674" t="s">
        <v>7608</v>
      </c>
      <c r="K178" s="522" t="s">
        <v>496</v>
      </c>
      <c r="L178" s="523"/>
      <c r="M178" s="522" t="s">
        <v>496</v>
      </c>
      <c r="N178" s="523"/>
      <c r="O178" s="524" t="s">
        <v>496</v>
      </c>
      <c r="P178" s="524"/>
      <c r="Q178" s="524"/>
      <c r="R178" s="524"/>
      <c r="S178" s="526"/>
    </row>
    <row r="179" spans="1:19" s="514" customFormat="1" ht="34.5" customHeight="1" x14ac:dyDescent="0.2">
      <c r="A179" s="1109"/>
      <c r="B179" s="1116"/>
      <c r="C179" s="1113"/>
      <c r="D179" s="645" t="s">
        <v>7494</v>
      </c>
      <c r="E179" s="1113"/>
      <c r="F179" s="591">
        <v>49.6</v>
      </c>
      <c r="G179" s="591" t="s">
        <v>2657</v>
      </c>
      <c r="H179" s="646">
        <v>43623</v>
      </c>
      <c r="I179" s="647" t="s">
        <v>7492</v>
      </c>
      <c r="J179" s="674" t="s">
        <v>7609</v>
      </c>
      <c r="K179" s="522" t="s">
        <v>496</v>
      </c>
      <c r="L179" s="523"/>
      <c r="M179" s="522" t="s">
        <v>496</v>
      </c>
      <c r="N179" s="523"/>
      <c r="O179" s="524" t="s">
        <v>496</v>
      </c>
      <c r="P179" s="524"/>
      <c r="Q179" s="524"/>
      <c r="R179" s="524"/>
      <c r="S179" s="526"/>
    </row>
    <row r="180" spans="1:19" s="514" customFormat="1" ht="61.5" customHeight="1" x14ac:dyDescent="0.2">
      <c r="A180" s="1120">
        <v>100</v>
      </c>
      <c r="B180" s="1114" t="s">
        <v>7478</v>
      </c>
      <c r="C180" s="1111" t="s">
        <v>7479</v>
      </c>
      <c r="D180" s="645" t="s">
        <v>8322</v>
      </c>
      <c r="E180" s="1111" t="s">
        <v>7550</v>
      </c>
      <c r="F180" s="591">
        <v>740</v>
      </c>
      <c r="G180" s="591" t="s">
        <v>2612</v>
      </c>
      <c r="H180" s="646">
        <v>43657</v>
      </c>
      <c r="I180" s="647" t="s">
        <v>7551</v>
      </c>
      <c r="J180" s="674" t="s">
        <v>7552</v>
      </c>
      <c r="K180" s="657" t="s">
        <v>496</v>
      </c>
      <c r="L180" s="658"/>
      <c r="M180" s="657" t="s">
        <v>496</v>
      </c>
      <c r="N180" s="658"/>
      <c r="O180" s="649" t="s">
        <v>496</v>
      </c>
      <c r="P180" s="649"/>
      <c r="Q180" s="649"/>
      <c r="R180" s="659"/>
      <c r="S180" s="656"/>
    </row>
    <row r="181" spans="1:19" s="514" customFormat="1" ht="59.25" customHeight="1" x14ac:dyDescent="0.2">
      <c r="A181" s="1122"/>
      <c r="B181" s="1116"/>
      <c r="C181" s="1113"/>
      <c r="D181" s="645" t="s">
        <v>7553</v>
      </c>
      <c r="E181" s="1113"/>
      <c r="F181" s="591">
        <v>740</v>
      </c>
      <c r="G181" s="591" t="s">
        <v>2612</v>
      </c>
      <c r="H181" s="646">
        <v>43657</v>
      </c>
      <c r="I181" s="647" t="s">
        <v>7551</v>
      </c>
      <c r="J181" s="674" t="s">
        <v>7554</v>
      </c>
      <c r="K181" s="657" t="s">
        <v>496</v>
      </c>
      <c r="L181" s="658"/>
      <c r="M181" s="657" t="s">
        <v>496</v>
      </c>
      <c r="N181" s="658"/>
      <c r="O181" s="649" t="s">
        <v>496</v>
      </c>
      <c r="P181" s="649"/>
      <c r="Q181" s="649"/>
      <c r="R181" s="659"/>
      <c r="S181" s="656"/>
    </row>
    <row r="182" spans="1:19" s="514" customFormat="1" ht="42.75" customHeight="1" x14ac:dyDescent="0.2">
      <c r="A182" s="594">
        <v>101</v>
      </c>
      <c r="B182" s="633" t="s">
        <v>7480</v>
      </c>
      <c r="C182" s="645" t="s">
        <v>7481</v>
      </c>
      <c r="D182" s="645" t="s">
        <v>2682</v>
      </c>
      <c r="E182" s="645" t="s">
        <v>7482</v>
      </c>
      <c r="F182" s="591">
        <v>170</v>
      </c>
      <c r="G182" s="591" t="s">
        <v>2847</v>
      </c>
      <c r="H182" s="646">
        <v>43612</v>
      </c>
      <c r="I182" s="647" t="s">
        <v>7483</v>
      </c>
      <c r="J182" s="674" t="s">
        <v>7484</v>
      </c>
      <c r="K182" s="657" t="s">
        <v>496</v>
      </c>
      <c r="L182" s="658"/>
      <c r="M182" s="657" t="s">
        <v>496</v>
      </c>
      <c r="N182" s="658"/>
      <c r="O182" s="649" t="s">
        <v>496</v>
      </c>
      <c r="P182" s="649"/>
      <c r="Q182" s="649"/>
      <c r="R182" s="659"/>
      <c r="S182" s="660"/>
    </row>
    <row r="183" spans="1:19" s="514" customFormat="1" ht="65.25" customHeight="1" x14ac:dyDescent="0.2">
      <c r="A183" s="644">
        <v>102</v>
      </c>
      <c r="B183" s="633" t="s">
        <v>7485</v>
      </c>
      <c r="C183" s="645" t="s">
        <v>7565</v>
      </c>
      <c r="D183" s="645" t="s">
        <v>7499</v>
      </c>
      <c r="E183" s="645" t="s">
        <v>7566</v>
      </c>
      <c r="F183" s="591">
        <v>1449.05</v>
      </c>
      <c r="G183" s="591" t="s">
        <v>2657</v>
      </c>
      <c r="H183" s="646">
        <v>43628</v>
      </c>
      <c r="I183" s="647" t="s">
        <v>7500</v>
      </c>
      <c r="J183" s="674" t="s">
        <v>7501</v>
      </c>
      <c r="K183" s="657" t="s">
        <v>496</v>
      </c>
      <c r="L183" s="658"/>
      <c r="M183" s="657" t="s">
        <v>496</v>
      </c>
      <c r="N183" s="658"/>
      <c r="O183" s="649" t="s">
        <v>496</v>
      </c>
      <c r="P183" s="649"/>
      <c r="Q183" s="649"/>
      <c r="R183" s="659"/>
      <c r="S183" s="656"/>
    </row>
    <row r="184" spans="1:19" s="514" customFormat="1" ht="34.5" customHeight="1" x14ac:dyDescent="0.2">
      <c r="A184" s="594">
        <v>103</v>
      </c>
      <c r="B184" s="633" t="s">
        <v>7486</v>
      </c>
      <c r="C184" s="645" t="s">
        <v>7502</v>
      </c>
      <c r="D184" s="645" t="s">
        <v>5893</v>
      </c>
      <c r="E184" s="645" t="s">
        <v>7503</v>
      </c>
      <c r="F184" s="591">
        <v>2419.1999999999998</v>
      </c>
      <c r="G184" s="591" t="s">
        <v>2657</v>
      </c>
      <c r="H184" s="646">
        <v>43634</v>
      </c>
      <c r="I184" s="647" t="s">
        <v>7504</v>
      </c>
      <c r="J184" s="674" t="s">
        <v>7505</v>
      </c>
      <c r="K184" s="657" t="s">
        <v>496</v>
      </c>
      <c r="L184" s="658"/>
      <c r="M184" s="657" t="s">
        <v>496</v>
      </c>
      <c r="N184" s="658"/>
      <c r="O184" s="649"/>
      <c r="P184" s="649"/>
      <c r="Q184" s="649" t="s">
        <v>496</v>
      </c>
      <c r="R184" s="659"/>
      <c r="S184" s="661" t="s">
        <v>8323</v>
      </c>
    </row>
    <row r="185" spans="1:19" s="514" customFormat="1" ht="53.25" customHeight="1" x14ac:dyDescent="0.2">
      <c r="A185" s="644">
        <v>104</v>
      </c>
      <c r="B185" s="633" t="s">
        <v>7487</v>
      </c>
      <c r="C185" s="645" t="s">
        <v>7488</v>
      </c>
      <c r="D185" s="645" t="s">
        <v>2551</v>
      </c>
      <c r="E185" s="645" t="s">
        <v>7233</v>
      </c>
      <c r="F185" s="591">
        <v>211.88</v>
      </c>
      <c r="G185" s="591" t="s">
        <v>2657</v>
      </c>
      <c r="H185" s="646">
        <v>43620</v>
      </c>
      <c r="I185" s="647" t="s">
        <v>7489</v>
      </c>
      <c r="J185" s="674" t="s">
        <v>7490</v>
      </c>
      <c r="K185" s="657" t="s">
        <v>496</v>
      </c>
      <c r="L185" s="658"/>
      <c r="M185" s="657" t="s">
        <v>496</v>
      </c>
      <c r="N185" s="658"/>
      <c r="O185" s="649" t="s">
        <v>496</v>
      </c>
      <c r="P185" s="649"/>
      <c r="Q185" s="649"/>
      <c r="R185" s="659"/>
      <c r="S185" s="656"/>
    </row>
    <row r="186" spans="1:19" s="514" customFormat="1" ht="57.75" customHeight="1" x14ac:dyDescent="0.2">
      <c r="A186" s="644">
        <v>105</v>
      </c>
      <c r="B186" s="633" t="s">
        <v>7495</v>
      </c>
      <c r="C186" s="645" t="s">
        <v>7496</v>
      </c>
      <c r="D186" s="645" t="s">
        <v>7232</v>
      </c>
      <c r="E186" s="645" t="s">
        <v>7233</v>
      </c>
      <c r="F186" s="591">
        <v>155.22999999999999</v>
      </c>
      <c r="G186" s="591" t="s">
        <v>2657</v>
      </c>
      <c r="H186" s="646">
        <v>43628</v>
      </c>
      <c r="I186" s="647" t="s">
        <v>7497</v>
      </c>
      <c r="J186" s="674" t="s">
        <v>7498</v>
      </c>
      <c r="K186" s="657" t="s">
        <v>496</v>
      </c>
      <c r="L186" s="658"/>
      <c r="M186" s="657" t="s">
        <v>496</v>
      </c>
      <c r="N186" s="658"/>
      <c r="O186" s="649" t="s">
        <v>496</v>
      </c>
      <c r="P186" s="649"/>
      <c r="Q186" s="649"/>
      <c r="R186" s="659"/>
      <c r="S186" s="656"/>
    </row>
    <row r="187" spans="1:19" s="514" customFormat="1" ht="55.5" customHeight="1" x14ac:dyDescent="0.2">
      <c r="A187" s="594">
        <v>106</v>
      </c>
      <c r="B187" s="633" t="s">
        <v>7526</v>
      </c>
      <c r="C187" s="645" t="s">
        <v>7564</v>
      </c>
      <c r="D187" s="645" t="s">
        <v>2867</v>
      </c>
      <c r="E187" s="645" t="s">
        <v>7527</v>
      </c>
      <c r="F187" s="591">
        <v>700</v>
      </c>
      <c r="G187" s="591" t="s">
        <v>2612</v>
      </c>
      <c r="H187" s="646">
        <v>43647</v>
      </c>
      <c r="I187" s="647" t="s">
        <v>7528</v>
      </c>
      <c r="J187" s="674" t="s">
        <v>7529</v>
      </c>
      <c r="K187" s="524" t="s">
        <v>496</v>
      </c>
      <c r="L187" s="696"/>
      <c r="M187" s="524" t="s">
        <v>496</v>
      </c>
      <c r="N187" s="696"/>
      <c r="O187" s="524" t="s">
        <v>496</v>
      </c>
      <c r="P187" s="524"/>
      <c r="Q187" s="524"/>
      <c r="R187" s="524"/>
      <c r="S187" s="526"/>
    </row>
    <row r="188" spans="1:19" s="514" customFormat="1" ht="34.5" customHeight="1" x14ac:dyDescent="0.2">
      <c r="A188" s="644">
        <v>107</v>
      </c>
      <c r="B188" s="633" t="s">
        <v>7530</v>
      </c>
      <c r="C188" s="645" t="s">
        <v>7531</v>
      </c>
      <c r="D188" s="645" t="s">
        <v>6556</v>
      </c>
      <c r="E188" s="645" t="s">
        <v>8324</v>
      </c>
      <c r="F188" s="591">
        <v>3482.47</v>
      </c>
      <c r="G188" s="591" t="s">
        <v>2612</v>
      </c>
      <c r="H188" s="646">
        <v>43651</v>
      </c>
      <c r="I188" s="647" t="s">
        <v>7532</v>
      </c>
      <c r="J188" s="674" t="s">
        <v>7533</v>
      </c>
      <c r="K188" s="657" t="s">
        <v>496</v>
      </c>
      <c r="L188" s="658"/>
      <c r="M188" s="657" t="s">
        <v>496</v>
      </c>
      <c r="N188" s="658"/>
      <c r="O188" s="649" t="s">
        <v>496</v>
      </c>
      <c r="P188" s="649"/>
      <c r="Q188" s="649"/>
      <c r="R188" s="659"/>
      <c r="S188" s="656"/>
    </row>
    <row r="189" spans="1:19" s="514" customFormat="1" ht="34.5" customHeight="1" x14ac:dyDescent="0.2">
      <c r="A189" s="1120">
        <v>108</v>
      </c>
      <c r="B189" s="1114" t="s">
        <v>7534</v>
      </c>
      <c r="C189" s="1111" t="s">
        <v>7567</v>
      </c>
      <c r="D189" s="645" t="s">
        <v>1099</v>
      </c>
      <c r="E189" s="1111" t="s">
        <v>7568</v>
      </c>
      <c r="F189" s="591">
        <v>1359.74</v>
      </c>
      <c r="G189" s="591" t="s">
        <v>2612</v>
      </c>
      <c r="H189" s="646">
        <v>43655</v>
      </c>
      <c r="I189" s="1137" t="s">
        <v>7343</v>
      </c>
      <c r="J189" s="674" t="s">
        <v>7535</v>
      </c>
      <c r="K189" s="657" t="s">
        <v>496</v>
      </c>
      <c r="L189" s="658"/>
      <c r="M189" s="657" t="s">
        <v>496</v>
      </c>
      <c r="N189" s="658"/>
      <c r="O189" s="649" t="s">
        <v>496</v>
      </c>
      <c r="P189" s="649"/>
      <c r="Q189" s="649"/>
      <c r="R189" s="659"/>
      <c r="S189" s="656"/>
    </row>
    <row r="190" spans="1:19" s="514" customFormat="1" ht="34.5" customHeight="1" x14ac:dyDescent="0.2">
      <c r="A190" s="1121"/>
      <c r="B190" s="1115"/>
      <c r="C190" s="1112"/>
      <c r="D190" s="645" t="s">
        <v>7536</v>
      </c>
      <c r="E190" s="1112"/>
      <c r="F190" s="591">
        <v>64</v>
      </c>
      <c r="G190" s="591" t="s">
        <v>2612</v>
      </c>
      <c r="H190" s="646">
        <v>43655</v>
      </c>
      <c r="I190" s="1138"/>
      <c r="J190" s="674" t="s">
        <v>7537</v>
      </c>
      <c r="K190" s="657" t="s">
        <v>496</v>
      </c>
      <c r="L190" s="658"/>
      <c r="M190" s="657" t="s">
        <v>496</v>
      </c>
      <c r="N190" s="658"/>
      <c r="O190" s="649" t="s">
        <v>496</v>
      </c>
      <c r="P190" s="649"/>
      <c r="Q190" s="649"/>
      <c r="R190" s="659"/>
      <c r="S190" s="656"/>
    </row>
    <row r="191" spans="1:19" s="514" customFormat="1" ht="34.5" customHeight="1" x14ac:dyDescent="0.2">
      <c r="A191" s="1122"/>
      <c r="B191" s="1116"/>
      <c r="C191" s="1113"/>
      <c r="D191" s="645" t="s">
        <v>7538</v>
      </c>
      <c r="E191" s="1113"/>
      <c r="F191" s="591">
        <v>160</v>
      </c>
      <c r="G191" s="591" t="s">
        <v>2612</v>
      </c>
      <c r="H191" s="646">
        <v>43655</v>
      </c>
      <c r="I191" s="1139"/>
      <c r="J191" s="674" t="s">
        <v>7539</v>
      </c>
      <c r="K191" s="657" t="s">
        <v>496</v>
      </c>
      <c r="L191" s="658"/>
      <c r="M191" s="657" t="s">
        <v>496</v>
      </c>
      <c r="N191" s="658"/>
      <c r="O191" s="649"/>
      <c r="P191" s="649"/>
      <c r="Q191" s="649" t="s">
        <v>496</v>
      </c>
      <c r="R191" s="659"/>
      <c r="S191" s="661" t="s">
        <v>8325</v>
      </c>
    </row>
    <row r="192" spans="1:19" s="514" customFormat="1" ht="48" x14ac:dyDescent="0.2">
      <c r="A192" s="644">
        <v>109</v>
      </c>
      <c r="B192" s="633" t="s">
        <v>7540</v>
      </c>
      <c r="C192" s="645" t="s">
        <v>7541</v>
      </c>
      <c r="D192" s="645" t="s">
        <v>3676</v>
      </c>
      <c r="E192" s="645" t="s">
        <v>7556</v>
      </c>
      <c r="F192" s="591">
        <v>2080</v>
      </c>
      <c r="G192" s="591" t="s">
        <v>2612</v>
      </c>
      <c r="H192" s="646">
        <v>43661</v>
      </c>
      <c r="I192" s="647" t="s">
        <v>7569</v>
      </c>
      <c r="J192" s="674" t="s">
        <v>7557</v>
      </c>
      <c r="K192" s="657" t="s">
        <v>496</v>
      </c>
      <c r="L192" s="658"/>
      <c r="M192" s="657" t="s">
        <v>496</v>
      </c>
      <c r="N192" s="658"/>
      <c r="O192" s="649" t="s">
        <v>496</v>
      </c>
      <c r="P192" s="649"/>
      <c r="Q192" s="649"/>
      <c r="R192" s="659"/>
      <c r="S192" s="656"/>
    </row>
    <row r="193" spans="1:19" s="514" customFormat="1" ht="69.75" customHeight="1" x14ac:dyDescent="0.2">
      <c r="A193" s="644">
        <v>110</v>
      </c>
      <c r="B193" s="633" t="s">
        <v>7542</v>
      </c>
      <c r="C193" s="645" t="s">
        <v>7543</v>
      </c>
      <c r="D193" s="645" t="s">
        <v>3110</v>
      </c>
      <c r="E193" s="645" t="s">
        <v>7544</v>
      </c>
      <c r="F193" s="591">
        <v>445</v>
      </c>
      <c r="G193" s="591" t="s">
        <v>2612</v>
      </c>
      <c r="H193" s="646">
        <v>43651</v>
      </c>
      <c r="I193" s="647" t="s">
        <v>7545</v>
      </c>
      <c r="J193" s="674" t="s">
        <v>7546</v>
      </c>
      <c r="K193" s="657" t="s">
        <v>496</v>
      </c>
      <c r="L193" s="658"/>
      <c r="M193" s="657" t="s">
        <v>496</v>
      </c>
      <c r="N193" s="658"/>
      <c r="O193" s="649" t="s">
        <v>496</v>
      </c>
      <c r="P193" s="649"/>
      <c r="Q193" s="649"/>
      <c r="R193" s="659"/>
      <c r="S193" s="656"/>
    </row>
    <row r="194" spans="1:19" s="514" customFormat="1" ht="60" customHeight="1" x14ac:dyDescent="0.2">
      <c r="A194" s="594">
        <v>111</v>
      </c>
      <c r="B194" s="633" t="s">
        <v>7547</v>
      </c>
      <c r="C194" s="645" t="s">
        <v>7570</v>
      </c>
      <c r="D194" s="645" t="s">
        <v>2551</v>
      </c>
      <c r="E194" s="645" t="s">
        <v>8326</v>
      </c>
      <c r="F194" s="591">
        <v>394.37</v>
      </c>
      <c r="G194" s="591" t="s">
        <v>2612</v>
      </c>
      <c r="H194" s="646">
        <v>43651</v>
      </c>
      <c r="I194" s="647" t="s">
        <v>7548</v>
      </c>
      <c r="J194" s="674" t="s">
        <v>7549</v>
      </c>
      <c r="K194" s="657" t="s">
        <v>496</v>
      </c>
      <c r="L194" s="658"/>
      <c r="M194" s="657" t="s">
        <v>496</v>
      </c>
      <c r="N194" s="658"/>
      <c r="O194" s="649" t="s">
        <v>496</v>
      </c>
      <c r="P194" s="649"/>
      <c r="Q194" s="649"/>
      <c r="R194" s="659"/>
      <c r="S194" s="656"/>
    </row>
    <row r="195" spans="1:19" s="514" customFormat="1" ht="34.5" customHeight="1" x14ac:dyDescent="0.2">
      <c r="A195" s="644">
        <v>112</v>
      </c>
      <c r="B195" s="633" t="s">
        <v>7558</v>
      </c>
      <c r="C195" s="645" t="s">
        <v>7575</v>
      </c>
      <c r="D195" s="645" t="s">
        <v>4583</v>
      </c>
      <c r="E195" s="592" t="s">
        <v>7576</v>
      </c>
      <c r="F195" s="591">
        <v>854</v>
      </c>
      <c r="G195" s="591" t="s">
        <v>2612</v>
      </c>
      <c r="H195" s="646">
        <v>43665</v>
      </c>
      <c r="I195" s="647" t="s">
        <v>7577</v>
      </c>
      <c r="J195" s="674" t="s">
        <v>7578</v>
      </c>
      <c r="K195" s="657" t="s">
        <v>496</v>
      </c>
      <c r="L195" s="658"/>
      <c r="M195" s="657" t="s">
        <v>496</v>
      </c>
      <c r="N195" s="658"/>
      <c r="O195" s="649" t="s">
        <v>496</v>
      </c>
      <c r="P195" s="649"/>
      <c r="Q195" s="649"/>
      <c r="R195" s="659"/>
      <c r="S195" s="656"/>
    </row>
    <row r="196" spans="1:19" s="514" customFormat="1" ht="40.5" customHeight="1" x14ac:dyDescent="0.2">
      <c r="A196" s="644">
        <v>113</v>
      </c>
      <c r="B196" s="633" t="s">
        <v>7583</v>
      </c>
      <c r="C196" s="645" t="s">
        <v>7477</v>
      </c>
      <c r="D196" s="645" t="s">
        <v>8327</v>
      </c>
      <c r="E196" s="592" t="s">
        <v>7579</v>
      </c>
      <c r="F196" s="591">
        <v>249.74</v>
      </c>
      <c r="G196" s="591" t="s">
        <v>2612</v>
      </c>
      <c r="H196" s="646">
        <v>43675</v>
      </c>
      <c r="I196" s="647" t="s">
        <v>5979</v>
      </c>
      <c r="J196" s="674" t="s">
        <v>8328</v>
      </c>
      <c r="K196" s="657" t="s">
        <v>496</v>
      </c>
      <c r="L196" s="658"/>
      <c r="M196" s="657" t="s">
        <v>496</v>
      </c>
      <c r="N196" s="658"/>
      <c r="O196" s="649" t="s">
        <v>496</v>
      </c>
      <c r="P196" s="649"/>
      <c r="Q196" s="649"/>
      <c r="R196" s="659"/>
      <c r="S196" s="656"/>
    </row>
    <row r="197" spans="1:19" s="514" customFormat="1" ht="40.5" customHeight="1" x14ac:dyDescent="0.2">
      <c r="A197" s="644">
        <v>114</v>
      </c>
      <c r="B197" s="633" t="s">
        <v>7584</v>
      </c>
      <c r="C197" s="645" t="s">
        <v>7580</v>
      </c>
      <c r="D197" s="645" t="s">
        <v>7581</v>
      </c>
      <c r="E197" s="592" t="s">
        <v>7579</v>
      </c>
      <c r="F197" s="591">
        <v>380</v>
      </c>
      <c r="G197" s="591" t="s">
        <v>2612</v>
      </c>
      <c r="H197" s="646">
        <v>43669</v>
      </c>
      <c r="I197" s="647" t="s">
        <v>6046</v>
      </c>
      <c r="J197" s="674" t="s">
        <v>7582</v>
      </c>
      <c r="K197" s="657" t="s">
        <v>496</v>
      </c>
      <c r="L197" s="658"/>
      <c r="M197" s="657" t="s">
        <v>496</v>
      </c>
      <c r="N197" s="658"/>
      <c r="O197" s="649" t="s">
        <v>496</v>
      </c>
      <c r="P197" s="649"/>
      <c r="Q197" s="649"/>
      <c r="R197" s="659"/>
      <c r="S197" s="656"/>
    </row>
    <row r="198" spans="1:19" s="514" customFormat="1" ht="34.5" customHeight="1" x14ac:dyDescent="0.2">
      <c r="A198" s="1108">
        <v>115</v>
      </c>
      <c r="B198" s="1114" t="s">
        <v>7612</v>
      </c>
      <c r="C198" s="1111" t="s">
        <v>7615</v>
      </c>
      <c r="D198" s="645" t="s">
        <v>7616</v>
      </c>
      <c r="E198" s="1117" t="s">
        <v>7617</v>
      </c>
      <c r="F198" s="591">
        <v>52.6</v>
      </c>
      <c r="G198" s="591" t="s">
        <v>2944</v>
      </c>
      <c r="H198" s="646">
        <v>43692</v>
      </c>
      <c r="I198" s="647" t="s">
        <v>6904</v>
      </c>
      <c r="J198" s="674" t="s">
        <v>7618</v>
      </c>
      <c r="K198" s="657" t="s">
        <v>496</v>
      </c>
      <c r="L198" s="658"/>
      <c r="M198" s="657" t="s">
        <v>496</v>
      </c>
      <c r="N198" s="658"/>
      <c r="O198" s="649" t="s">
        <v>496</v>
      </c>
      <c r="P198" s="649"/>
      <c r="Q198" s="649"/>
      <c r="R198" s="659"/>
      <c r="S198" s="656"/>
    </row>
    <row r="199" spans="1:19" s="514" customFormat="1" ht="34.5" customHeight="1" x14ac:dyDescent="0.2">
      <c r="A199" s="1110"/>
      <c r="B199" s="1115"/>
      <c r="C199" s="1112"/>
      <c r="D199" s="645" t="s">
        <v>7619</v>
      </c>
      <c r="E199" s="1118"/>
      <c r="F199" s="591">
        <v>77</v>
      </c>
      <c r="G199" s="591" t="s">
        <v>2944</v>
      </c>
      <c r="H199" s="646">
        <v>43692</v>
      </c>
      <c r="I199" s="647" t="s">
        <v>7620</v>
      </c>
      <c r="J199" s="674" t="s">
        <v>7621</v>
      </c>
      <c r="K199" s="657" t="s">
        <v>496</v>
      </c>
      <c r="L199" s="658"/>
      <c r="M199" s="657" t="s">
        <v>496</v>
      </c>
      <c r="N199" s="658"/>
      <c r="O199" s="649" t="s">
        <v>496</v>
      </c>
      <c r="P199" s="649"/>
      <c r="Q199" s="649"/>
      <c r="R199" s="659"/>
      <c r="S199" s="656"/>
    </row>
    <row r="200" spans="1:19" s="514" customFormat="1" ht="34.5" customHeight="1" x14ac:dyDescent="0.2">
      <c r="A200" s="1110"/>
      <c r="B200" s="1115"/>
      <c r="C200" s="1112"/>
      <c r="D200" s="645" t="s">
        <v>7622</v>
      </c>
      <c r="E200" s="1118"/>
      <c r="F200" s="591">
        <v>105</v>
      </c>
      <c r="G200" s="591" t="s">
        <v>2944</v>
      </c>
      <c r="H200" s="646">
        <v>43692</v>
      </c>
      <c r="I200" s="647" t="s">
        <v>7623</v>
      </c>
      <c r="J200" s="674" t="s">
        <v>7624</v>
      </c>
      <c r="K200" s="657" t="s">
        <v>496</v>
      </c>
      <c r="L200" s="658"/>
      <c r="M200" s="657" t="s">
        <v>496</v>
      </c>
      <c r="N200" s="658"/>
      <c r="O200" s="649" t="s">
        <v>496</v>
      </c>
      <c r="P200" s="649"/>
      <c r="Q200" s="649"/>
      <c r="R200" s="659"/>
      <c r="S200" s="656"/>
    </row>
    <row r="201" spans="1:19" s="514" customFormat="1" ht="34.5" customHeight="1" x14ac:dyDescent="0.2">
      <c r="A201" s="1109"/>
      <c r="B201" s="1116"/>
      <c r="C201" s="1113"/>
      <c r="D201" s="645" t="s">
        <v>7499</v>
      </c>
      <c r="E201" s="1119"/>
      <c r="F201" s="591">
        <v>1196.8800000000001</v>
      </c>
      <c r="G201" s="591" t="s">
        <v>2944</v>
      </c>
      <c r="H201" s="646">
        <v>43692</v>
      </c>
      <c r="I201" s="647" t="s">
        <v>7625</v>
      </c>
      <c r="J201" s="674" t="s">
        <v>7626</v>
      </c>
      <c r="K201" s="657"/>
      <c r="L201" s="657" t="s">
        <v>496</v>
      </c>
      <c r="M201" s="657" t="s">
        <v>496</v>
      </c>
      <c r="N201" s="658"/>
      <c r="O201" s="649"/>
      <c r="P201" s="649"/>
      <c r="Q201" s="649"/>
      <c r="R201" s="659" t="s">
        <v>496</v>
      </c>
      <c r="S201" s="656" t="s">
        <v>8329</v>
      </c>
    </row>
    <row r="202" spans="1:19" s="514" customFormat="1" ht="34.5" customHeight="1" x14ac:dyDescent="0.2">
      <c r="A202" s="1108">
        <v>116</v>
      </c>
      <c r="B202" s="1114" t="s">
        <v>7613</v>
      </c>
      <c r="C202" s="1117" t="s">
        <v>6831</v>
      </c>
      <c r="D202" s="645" t="s">
        <v>4320</v>
      </c>
      <c r="E202" s="1117" t="s">
        <v>7713</v>
      </c>
      <c r="F202" s="591">
        <v>480</v>
      </c>
      <c r="G202" s="591" t="s">
        <v>2625</v>
      </c>
      <c r="H202" s="646">
        <v>43711</v>
      </c>
      <c r="I202" s="647" t="s">
        <v>7627</v>
      </c>
      <c r="J202" s="674" t="s">
        <v>7628</v>
      </c>
      <c r="K202" s="657" t="s">
        <v>496</v>
      </c>
      <c r="L202" s="658"/>
      <c r="M202" s="657" t="s">
        <v>496</v>
      </c>
      <c r="N202" s="658"/>
      <c r="O202" s="649" t="s">
        <v>496</v>
      </c>
      <c r="P202" s="649"/>
      <c r="Q202" s="649"/>
      <c r="R202" s="659"/>
      <c r="S202" s="656"/>
    </row>
    <row r="203" spans="1:19" s="514" customFormat="1" ht="34.5" customHeight="1" x14ac:dyDescent="0.2">
      <c r="A203" s="1110"/>
      <c r="B203" s="1115"/>
      <c r="C203" s="1118"/>
      <c r="D203" s="645" t="s">
        <v>2764</v>
      </c>
      <c r="E203" s="1118"/>
      <c r="F203" s="591">
        <v>1969.3</v>
      </c>
      <c r="G203" s="591" t="s">
        <v>2625</v>
      </c>
      <c r="H203" s="646">
        <v>43711</v>
      </c>
      <c r="I203" s="647" t="s">
        <v>7629</v>
      </c>
      <c r="J203" s="674" t="s">
        <v>7630</v>
      </c>
      <c r="K203" s="657" t="s">
        <v>496</v>
      </c>
      <c r="L203" s="658"/>
      <c r="M203" s="657" t="s">
        <v>496</v>
      </c>
      <c r="N203" s="658"/>
      <c r="O203" s="649" t="s">
        <v>496</v>
      </c>
      <c r="P203" s="649"/>
      <c r="Q203" s="649"/>
      <c r="R203" s="659"/>
      <c r="S203" s="656"/>
    </row>
    <row r="204" spans="1:19" s="514" customFormat="1" ht="34.5" customHeight="1" x14ac:dyDescent="0.2">
      <c r="A204" s="1109"/>
      <c r="B204" s="1116"/>
      <c r="C204" s="1119"/>
      <c r="D204" s="645" t="s">
        <v>7581</v>
      </c>
      <c r="E204" s="1119"/>
      <c r="F204" s="591">
        <v>684</v>
      </c>
      <c r="G204" s="591" t="s">
        <v>2625</v>
      </c>
      <c r="H204" s="646">
        <v>43711</v>
      </c>
      <c r="I204" s="647" t="s">
        <v>6904</v>
      </c>
      <c r="J204" s="674" t="s">
        <v>7631</v>
      </c>
      <c r="K204" s="657" t="s">
        <v>496</v>
      </c>
      <c r="L204" s="658"/>
      <c r="M204" s="657" t="s">
        <v>496</v>
      </c>
      <c r="N204" s="658"/>
      <c r="O204" s="649"/>
      <c r="P204" s="649"/>
      <c r="Q204" s="649" t="s">
        <v>496</v>
      </c>
      <c r="R204" s="659"/>
      <c r="S204" s="656" t="s">
        <v>8330</v>
      </c>
    </row>
    <row r="205" spans="1:19" s="514" customFormat="1" ht="36" x14ac:dyDescent="0.2">
      <c r="A205" s="644">
        <v>117</v>
      </c>
      <c r="B205" s="633" t="s">
        <v>7614</v>
      </c>
      <c r="C205" s="645" t="s">
        <v>7632</v>
      </c>
      <c r="D205" s="645" t="s">
        <v>7581</v>
      </c>
      <c r="E205" s="645" t="s">
        <v>7714</v>
      </c>
      <c r="F205" s="591">
        <v>1400</v>
      </c>
      <c r="G205" s="591" t="s">
        <v>2625</v>
      </c>
      <c r="H205" s="646">
        <v>43713</v>
      </c>
      <c r="I205" s="647" t="s">
        <v>6762</v>
      </c>
      <c r="J205" s="674" t="s">
        <v>7633</v>
      </c>
      <c r="K205" s="657" t="s">
        <v>496</v>
      </c>
      <c r="L205" s="658"/>
      <c r="M205" s="657" t="s">
        <v>496</v>
      </c>
      <c r="N205" s="658"/>
      <c r="O205" s="649" t="s">
        <v>496</v>
      </c>
      <c r="P205" s="649"/>
      <c r="Q205" s="649"/>
      <c r="R205" s="659"/>
      <c r="S205" s="660"/>
    </row>
    <row r="206" spans="1:19" s="514" customFormat="1" ht="34.5" customHeight="1" x14ac:dyDescent="0.2">
      <c r="A206" s="644">
        <v>118</v>
      </c>
      <c r="B206" s="633" t="s">
        <v>7634</v>
      </c>
      <c r="C206" s="645" t="s">
        <v>6816</v>
      </c>
      <c r="D206" s="645" t="s">
        <v>2744</v>
      </c>
      <c r="E206" s="645" t="s">
        <v>7635</v>
      </c>
      <c r="F206" s="591">
        <v>485</v>
      </c>
      <c r="G206" s="591" t="s">
        <v>2625</v>
      </c>
      <c r="H206" s="646">
        <v>43711</v>
      </c>
      <c r="I206" s="647" t="s">
        <v>7425</v>
      </c>
      <c r="J206" s="674" t="s">
        <v>7636</v>
      </c>
      <c r="K206" s="652" t="s">
        <v>6059</v>
      </c>
      <c r="L206" s="652" t="s">
        <v>6059</v>
      </c>
      <c r="M206" s="652" t="s">
        <v>6059</v>
      </c>
      <c r="N206" s="652" t="s">
        <v>6059</v>
      </c>
      <c r="O206" s="652" t="s">
        <v>6059</v>
      </c>
      <c r="P206" s="652" t="s">
        <v>6059</v>
      </c>
      <c r="Q206" s="652" t="s">
        <v>6059</v>
      </c>
      <c r="R206" s="652" t="s">
        <v>6059</v>
      </c>
      <c r="S206" s="526" t="s">
        <v>8679</v>
      </c>
    </row>
    <row r="207" spans="1:19" s="514" customFormat="1" ht="36" x14ac:dyDescent="0.2">
      <c r="A207" s="644">
        <v>119</v>
      </c>
      <c r="B207" s="633" t="s">
        <v>7637</v>
      </c>
      <c r="C207" s="645" t="s">
        <v>7638</v>
      </c>
      <c r="D207" s="645" t="s">
        <v>2551</v>
      </c>
      <c r="E207" s="645" t="s">
        <v>7715</v>
      </c>
      <c r="F207" s="591">
        <v>271.2</v>
      </c>
      <c r="G207" s="591" t="s">
        <v>2944</v>
      </c>
      <c r="H207" s="646">
        <v>43706</v>
      </c>
      <c r="I207" s="647" t="s">
        <v>7639</v>
      </c>
      <c r="J207" s="674" t="s">
        <v>7640</v>
      </c>
      <c r="K207" s="657" t="s">
        <v>496</v>
      </c>
      <c r="L207" s="658"/>
      <c r="M207" s="657" t="s">
        <v>496</v>
      </c>
      <c r="N207" s="658"/>
      <c r="O207" s="649" t="s">
        <v>496</v>
      </c>
      <c r="P207" s="649"/>
      <c r="Q207" s="649"/>
      <c r="R207" s="659"/>
      <c r="S207" s="660"/>
    </row>
    <row r="208" spans="1:19" s="514" customFormat="1" ht="60" x14ac:dyDescent="0.2">
      <c r="A208" s="644">
        <v>120</v>
      </c>
      <c r="B208" s="633" t="s">
        <v>7641</v>
      </c>
      <c r="C208" s="645" t="s">
        <v>7642</v>
      </c>
      <c r="D208" s="645" t="s">
        <v>2551</v>
      </c>
      <c r="E208" s="645" t="s">
        <v>7716</v>
      </c>
      <c r="F208" s="591">
        <v>292.67</v>
      </c>
      <c r="G208" s="591" t="s">
        <v>2625</v>
      </c>
      <c r="H208" s="646">
        <v>43710</v>
      </c>
      <c r="I208" s="647" t="s">
        <v>7643</v>
      </c>
      <c r="J208" s="674" t="s">
        <v>7644</v>
      </c>
      <c r="K208" s="626" t="s">
        <v>496</v>
      </c>
      <c r="L208" s="626"/>
      <c r="M208" s="626" t="s">
        <v>496</v>
      </c>
      <c r="N208" s="626"/>
      <c r="O208" s="626" t="s">
        <v>496</v>
      </c>
      <c r="P208" s="648"/>
      <c r="Q208" s="648"/>
      <c r="R208" s="666"/>
      <c r="S208" s="662"/>
    </row>
    <row r="209" spans="1:19" s="514" customFormat="1" ht="63.75" x14ac:dyDescent="0.2">
      <c r="A209" s="644">
        <v>121</v>
      </c>
      <c r="B209" s="633" t="s">
        <v>7645</v>
      </c>
      <c r="C209" s="645" t="s">
        <v>7646</v>
      </c>
      <c r="D209" s="645" t="s">
        <v>98</v>
      </c>
      <c r="E209" s="592" t="s">
        <v>7717</v>
      </c>
      <c r="F209" s="591">
        <v>62</v>
      </c>
      <c r="G209" s="591" t="s">
        <v>2625</v>
      </c>
      <c r="H209" s="646">
        <v>43718</v>
      </c>
      <c r="I209" s="647" t="s">
        <v>7647</v>
      </c>
      <c r="J209" s="674" t="s">
        <v>7648</v>
      </c>
      <c r="K209" s="652" t="s">
        <v>6059</v>
      </c>
      <c r="L209" s="652" t="s">
        <v>6059</v>
      </c>
      <c r="M209" s="652" t="s">
        <v>6059</v>
      </c>
      <c r="N209" s="652" t="s">
        <v>6059</v>
      </c>
      <c r="O209" s="652" t="s">
        <v>6059</v>
      </c>
      <c r="P209" s="652" t="s">
        <v>6059</v>
      </c>
      <c r="Q209" s="652" t="s">
        <v>6059</v>
      </c>
      <c r="R209" s="652" t="s">
        <v>6059</v>
      </c>
      <c r="S209" s="653" t="s">
        <v>8331</v>
      </c>
    </row>
    <row r="210" spans="1:19" s="514" customFormat="1" ht="29.25" customHeight="1" x14ac:dyDescent="0.2">
      <c r="A210" s="644">
        <v>122</v>
      </c>
      <c r="B210" s="633" t="s">
        <v>7656</v>
      </c>
      <c r="C210" s="645" t="s">
        <v>7657</v>
      </c>
      <c r="D210" s="645" t="s">
        <v>7658</v>
      </c>
      <c r="E210" s="645" t="s">
        <v>7718</v>
      </c>
      <c r="F210" s="591">
        <v>1970</v>
      </c>
      <c r="G210" s="591" t="s">
        <v>3128</v>
      </c>
      <c r="H210" s="646">
        <v>43745</v>
      </c>
      <c r="I210" s="647" t="s">
        <v>7659</v>
      </c>
      <c r="J210" s="674" t="s">
        <v>7660</v>
      </c>
      <c r="K210" s="626" t="s">
        <v>496</v>
      </c>
      <c r="L210" s="626"/>
      <c r="M210" s="626" t="s">
        <v>496</v>
      </c>
      <c r="N210" s="626"/>
      <c r="O210" s="626" t="s">
        <v>496</v>
      </c>
      <c r="P210" s="626"/>
      <c r="Q210" s="626"/>
      <c r="R210" s="626"/>
      <c r="S210" s="629"/>
    </row>
    <row r="211" spans="1:19" s="514" customFormat="1" ht="31.5" customHeight="1" x14ac:dyDescent="0.2">
      <c r="A211" s="1108">
        <v>123</v>
      </c>
      <c r="B211" s="1114" t="s">
        <v>7661</v>
      </c>
      <c r="C211" s="1111" t="s">
        <v>7662</v>
      </c>
      <c r="D211" s="645" t="s">
        <v>7663</v>
      </c>
      <c r="E211" s="1111" t="s">
        <v>7719</v>
      </c>
      <c r="F211" s="591">
        <v>595.29999999999995</v>
      </c>
      <c r="G211" s="591" t="s">
        <v>3128</v>
      </c>
      <c r="H211" s="646">
        <v>43753</v>
      </c>
      <c r="I211" s="647" t="s">
        <v>7664</v>
      </c>
      <c r="J211" s="674" t="s">
        <v>7665</v>
      </c>
      <c r="K211" s="626" t="s">
        <v>496</v>
      </c>
      <c r="L211" s="626"/>
      <c r="M211" s="626" t="s">
        <v>496</v>
      </c>
      <c r="N211" s="626"/>
      <c r="O211" s="626" t="s">
        <v>496</v>
      </c>
      <c r="P211" s="626"/>
      <c r="Q211" s="626"/>
      <c r="R211" s="626"/>
      <c r="S211" s="629"/>
    </row>
    <row r="212" spans="1:19" s="514" customFormat="1" ht="31.5" customHeight="1" x14ac:dyDescent="0.2">
      <c r="A212" s="1109"/>
      <c r="B212" s="1116"/>
      <c r="C212" s="1113"/>
      <c r="D212" s="645" t="s">
        <v>7227</v>
      </c>
      <c r="E212" s="1113"/>
      <c r="F212" s="591">
        <v>961.85</v>
      </c>
      <c r="G212" s="591" t="s">
        <v>3128</v>
      </c>
      <c r="H212" s="646">
        <v>43753</v>
      </c>
      <c r="I212" s="647" t="s">
        <v>7666</v>
      </c>
      <c r="J212" s="674" t="s">
        <v>7667</v>
      </c>
      <c r="K212" s="626" t="s">
        <v>496</v>
      </c>
      <c r="L212" s="626"/>
      <c r="M212" s="626" t="s">
        <v>496</v>
      </c>
      <c r="N212" s="626"/>
      <c r="O212" s="626" t="s">
        <v>496</v>
      </c>
      <c r="P212" s="626"/>
      <c r="Q212" s="626"/>
      <c r="R212" s="626"/>
      <c r="S212" s="629"/>
    </row>
    <row r="213" spans="1:19" s="514" customFormat="1" ht="40.5" customHeight="1" x14ac:dyDescent="0.2">
      <c r="A213" s="1108">
        <v>124</v>
      </c>
      <c r="B213" s="1114" t="s">
        <v>7668</v>
      </c>
      <c r="C213" s="1111" t="s">
        <v>7669</v>
      </c>
      <c r="D213" s="645" t="s">
        <v>7670</v>
      </c>
      <c r="E213" s="1111" t="s">
        <v>7720</v>
      </c>
      <c r="F213" s="591">
        <v>1005.7</v>
      </c>
      <c r="G213" s="591" t="s">
        <v>3009</v>
      </c>
      <c r="H213" s="646">
        <v>43805</v>
      </c>
      <c r="I213" s="647" t="s">
        <v>7671</v>
      </c>
      <c r="J213" s="674" t="s">
        <v>7869</v>
      </c>
      <c r="K213" s="522" t="s">
        <v>496</v>
      </c>
      <c r="L213" s="523"/>
      <c r="M213" s="522" t="s">
        <v>496</v>
      </c>
      <c r="N213" s="523"/>
      <c r="O213" s="524" t="s">
        <v>496</v>
      </c>
      <c r="P213" s="524"/>
      <c r="Q213" s="524"/>
      <c r="R213" s="524"/>
      <c r="S213" s="526"/>
    </row>
    <row r="214" spans="1:19" s="514" customFormat="1" ht="40.5" customHeight="1" x14ac:dyDescent="0.2">
      <c r="A214" s="1110"/>
      <c r="B214" s="1115"/>
      <c r="C214" s="1112"/>
      <c r="D214" s="645" t="s">
        <v>7672</v>
      </c>
      <c r="E214" s="1112"/>
      <c r="F214" s="591">
        <v>8595.09</v>
      </c>
      <c r="G214" s="591" t="s">
        <v>3009</v>
      </c>
      <c r="H214" s="646">
        <v>43805</v>
      </c>
      <c r="I214" s="647" t="s">
        <v>7671</v>
      </c>
      <c r="J214" s="674" t="s">
        <v>7870</v>
      </c>
      <c r="K214" s="522" t="s">
        <v>496</v>
      </c>
      <c r="L214" s="523"/>
      <c r="M214" s="522" t="s">
        <v>496</v>
      </c>
      <c r="N214" s="523"/>
      <c r="O214" s="524" t="s">
        <v>496</v>
      </c>
      <c r="P214" s="524"/>
      <c r="Q214" s="524"/>
      <c r="R214" s="524"/>
      <c r="S214" s="526"/>
    </row>
    <row r="215" spans="1:19" s="514" customFormat="1" ht="40.5" customHeight="1" x14ac:dyDescent="0.2">
      <c r="A215" s="1110"/>
      <c r="B215" s="1115"/>
      <c r="C215" s="1112"/>
      <c r="D215" s="645" t="s">
        <v>54</v>
      </c>
      <c r="E215" s="1112"/>
      <c r="F215" s="591">
        <v>3900</v>
      </c>
      <c r="G215" s="591" t="s">
        <v>3009</v>
      </c>
      <c r="H215" s="646">
        <v>43805</v>
      </c>
      <c r="I215" s="647" t="s">
        <v>7671</v>
      </c>
      <c r="J215" s="674" t="s">
        <v>7871</v>
      </c>
      <c r="K215" s="522" t="s">
        <v>496</v>
      </c>
      <c r="L215" s="523"/>
      <c r="M215" s="522" t="s">
        <v>496</v>
      </c>
      <c r="N215" s="523"/>
      <c r="O215" s="524" t="s">
        <v>496</v>
      </c>
      <c r="P215" s="524"/>
      <c r="Q215" s="524"/>
      <c r="R215" s="524"/>
      <c r="S215" s="526"/>
    </row>
    <row r="216" spans="1:19" s="514" customFormat="1" ht="40.5" customHeight="1" x14ac:dyDescent="0.2">
      <c r="A216" s="1110"/>
      <c r="B216" s="1115"/>
      <c r="C216" s="1112"/>
      <c r="D216" s="645" t="s">
        <v>7673</v>
      </c>
      <c r="E216" s="1112"/>
      <c r="F216" s="591">
        <v>1390.68</v>
      </c>
      <c r="G216" s="591" t="s">
        <v>3009</v>
      </c>
      <c r="H216" s="646">
        <v>43805</v>
      </c>
      <c r="I216" s="647" t="s">
        <v>7674</v>
      </c>
      <c r="J216" s="674" t="s">
        <v>7872</v>
      </c>
      <c r="K216" s="522" t="s">
        <v>496</v>
      </c>
      <c r="L216" s="523"/>
      <c r="M216" s="522" t="s">
        <v>496</v>
      </c>
      <c r="N216" s="523"/>
      <c r="O216" s="524" t="s">
        <v>496</v>
      </c>
      <c r="P216" s="524"/>
      <c r="Q216" s="524"/>
      <c r="R216" s="524"/>
      <c r="S216" s="526"/>
    </row>
    <row r="217" spans="1:19" s="514" customFormat="1" ht="40.5" customHeight="1" x14ac:dyDescent="0.2">
      <c r="A217" s="1110"/>
      <c r="B217" s="1115"/>
      <c r="C217" s="1112"/>
      <c r="D217" s="645" t="s">
        <v>7675</v>
      </c>
      <c r="E217" s="1112"/>
      <c r="F217" s="591">
        <v>18925.240000000002</v>
      </c>
      <c r="G217" s="591" t="s">
        <v>3009</v>
      </c>
      <c r="H217" s="646">
        <v>43805</v>
      </c>
      <c r="I217" s="647" t="s">
        <v>7674</v>
      </c>
      <c r="J217" s="674" t="s">
        <v>7873</v>
      </c>
      <c r="K217" s="522" t="s">
        <v>496</v>
      </c>
      <c r="L217" s="523"/>
      <c r="M217" s="522" t="s">
        <v>496</v>
      </c>
      <c r="N217" s="523"/>
      <c r="O217" s="524" t="s">
        <v>496</v>
      </c>
      <c r="P217" s="524"/>
      <c r="Q217" s="524" t="s">
        <v>496</v>
      </c>
      <c r="R217" s="524"/>
      <c r="S217" s="526" t="s">
        <v>8332</v>
      </c>
    </row>
    <row r="218" spans="1:19" s="514" customFormat="1" ht="40.5" customHeight="1" x14ac:dyDescent="0.2">
      <c r="A218" s="1109"/>
      <c r="B218" s="1116"/>
      <c r="C218" s="1113"/>
      <c r="D218" s="645" t="s">
        <v>7622</v>
      </c>
      <c r="E218" s="1113"/>
      <c r="F218" s="591">
        <v>7402.6</v>
      </c>
      <c r="G218" s="591" t="s">
        <v>3009</v>
      </c>
      <c r="H218" s="646">
        <v>43805</v>
      </c>
      <c r="I218" s="647" t="s">
        <v>7671</v>
      </c>
      <c r="J218" s="674" t="s">
        <v>7874</v>
      </c>
      <c r="K218" s="522" t="s">
        <v>496</v>
      </c>
      <c r="L218" s="523"/>
      <c r="M218" s="522" t="s">
        <v>496</v>
      </c>
      <c r="N218" s="523"/>
      <c r="O218" s="524" t="s">
        <v>496</v>
      </c>
      <c r="P218" s="524"/>
      <c r="Q218" s="524"/>
      <c r="R218" s="524"/>
      <c r="S218" s="526"/>
    </row>
    <row r="219" spans="1:19" s="514" customFormat="1" ht="43.5" customHeight="1" x14ac:dyDescent="0.2">
      <c r="A219" s="644">
        <v>125</v>
      </c>
      <c r="B219" s="633" t="s">
        <v>7682</v>
      </c>
      <c r="C219" s="645" t="s">
        <v>7676</v>
      </c>
      <c r="D219" s="645" t="s">
        <v>3904</v>
      </c>
      <c r="E219" s="645" t="s">
        <v>7721</v>
      </c>
      <c r="F219" s="591">
        <v>1125</v>
      </c>
      <c r="G219" s="591" t="s">
        <v>3128</v>
      </c>
      <c r="H219" s="646">
        <v>43749</v>
      </c>
      <c r="I219" s="647" t="s">
        <v>7677</v>
      </c>
      <c r="J219" s="674" t="s">
        <v>7678</v>
      </c>
      <c r="K219" s="626" t="s">
        <v>496</v>
      </c>
      <c r="L219" s="626"/>
      <c r="M219" s="626" t="s">
        <v>496</v>
      </c>
      <c r="N219" s="626"/>
      <c r="O219" s="626" t="s">
        <v>496</v>
      </c>
      <c r="P219" s="626"/>
      <c r="Q219" s="626"/>
      <c r="R219" s="626"/>
      <c r="S219" s="629"/>
    </row>
    <row r="220" spans="1:19" s="514" customFormat="1" ht="48" x14ac:dyDescent="0.2">
      <c r="A220" s="644">
        <v>126</v>
      </c>
      <c r="B220" s="633" t="s">
        <v>7679</v>
      </c>
      <c r="C220" s="645" t="s">
        <v>7220</v>
      </c>
      <c r="D220" s="645" t="s">
        <v>2744</v>
      </c>
      <c r="E220" s="645" t="s">
        <v>7722</v>
      </c>
      <c r="F220" s="591">
        <v>740</v>
      </c>
      <c r="G220" s="591" t="s">
        <v>3128</v>
      </c>
      <c r="H220" s="646">
        <v>43741</v>
      </c>
      <c r="I220" s="647" t="s">
        <v>7680</v>
      </c>
      <c r="J220" s="674" t="s">
        <v>7681</v>
      </c>
      <c r="K220" s="824" t="s">
        <v>6123</v>
      </c>
      <c r="L220" s="824" t="s">
        <v>6123</v>
      </c>
      <c r="M220" s="824" t="s">
        <v>6123</v>
      </c>
      <c r="N220" s="824" t="s">
        <v>6123</v>
      </c>
      <c r="O220" s="824" t="s">
        <v>6123</v>
      </c>
      <c r="P220" s="824" t="s">
        <v>6123</v>
      </c>
      <c r="Q220" s="824" t="s">
        <v>6123</v>
      </c>
      <c r="R220" s="824" t="s">
        <v>6123</v>
      </c>
      <c r="S220" s="526" t="s">
        <v>8679</v>
      </c>
    </row>
    <row r="221" spans="1:19" s="514" customFormat="1" ht="36" x14ac:dyDescent="0.2">
      <c r="A221" s="1108">
        <v>127</v>
      </c>
      <c r="B221" s="1114" t="s">
        <v>7683</v>
      </c>
      <c r="C221" s="1111" t="s">
        <v>5866</v>
      </c>
      <c r="D221" s="645" t="s">
        <v>5022</v>
      </c>
      <c r="E221" s="1111" t="s">
        <v>7723</v>
      </c>
      <c r="F221" s="591">
        <v>690</v>
      </c>
      <c r="G221" s="591" t="s">
        <v>3128</v>
      </c>
      <c r="H221" s="646">
        <v>43767</v>
      </c>
      <c r="I221" s="647" t="s">
        <v>7767</v>
      </c>
      <c r="J221" s="674" t="s">
        <v>8333</v>
      </c>
      <c r="K221" s="522"/>
      <c r="L221" s="522" t="s">
        <v>496</v>
      </c>
      <c r="M221" s="522" t="s">
        <v>496</v>
      </c>
      <c r="N221" s="523"/>
      <c r="O221" s="524" t="s">
        <v>496</v>
      </c>
      <c r="P221" s="524"/>
      <c r="Q221" s="524"/>
      <c r="R221" s="524" t="s">
        <v>496</v>
      </c>
      <c r="S221" s="526" t="s">
        <v>7511</v>
      </c>
    </row>
    <row r="222" spans="1:19" s="514" customFormat="1" ht="39.75" customHeight="1" x14ac:dyDescent="0.2">
      <c r="A222" s="1110"/>
      <c r="B222" s="1115"/>
      <c r="C222" s="1112"/>
      <c r="D222" s="645" t="s">
        <v>5019</v>
      </c>
      <c r="E222" s="1112"/>
      <c r="F222" s="591">
        <v>640</v>
      </c>
      <c r="G222" s="591" t="s">
        <v>3128</v>
      </c>
      <c r="H222" s="646">
        <v>43767</v>
      </c>
      <c r="I222" s="647" t="s">
        <v>7623</v>
      </c>
      <c r="J222" s="674" t="s">
        <v>8334</v>
      </c>
      <c r="K222" s="522" t="s">
        <v>496</v>
      </c>
      <c r="L222" s="523"/>
      <c r="M222" s="522" t="s">
        <v>496</v>
      </c>
      <c r="N222" s="523"/>
      <c r="O222" s="524" t="s">
        <v>496</v>
      </c>
      <c r="P222" s="524"/>
      <c r="Q222" s="524"/>
      <c r="R222" s="524"/>
      <c r="S222" s="526"/>
    </row>
    <row r="223" spans="1:19" s="514" customFormat="1" ht="48" x14ac:dyDescent="0.2">
      <c r="A223" s="1109"/>
      <c r="B223" s="1116"/>
      <c r="C223" s="1113"/>
      <c r="D223" s="645" t="s">
        <v>7103</v>
      </c>
      <c r="E223" s="1113"/>
      <c r="F223" s="591">
        <v>252</v>
      </c>
      <c r="G223" s="591" t="s">
        <v>3128</v>
      </c>
      <c r="H223" s="646">
        <v>43767</v>
      </c>
      <c r="I223" s="647" t="s">
        <v>8335</v>
      </c>
      <c r="J223" s="674" t="s">
        <v>8336</v>
      </c>
      <c r="K223" s="522" t="s">
        <v>496</v>
      </c>
      <c r="L223" s="523"/>
      <c r="M223" s="522" t="s">
        <v>496</v>
      </c>
      <c r="N223" s="523"/>
      <c r="O223" s="524" t="s">
        <v>496</v>
      </c>
      <c r="P223" s="524"/>
      <c r="Q223" s="524"/>
      <c r="R223" s="524"/>
      <c r="S223" s="526"/>
    </row>
    <row r="224" spans="1:19" s="514" customFormat="1" ht="36" x14ac:dyDescent="0.2">
      <c r="A224" s="644">
        <v>128</v>
      </c>
      <c r="B224" s="633" t="s">
        <v>7684</v>
      </c>
      <c r="C224" s="645" t="s">
        <v>7685</v>
      </c>
      <c r="D224" s="645" t="s">
        <v>7103</v>
      </c>
      <c r="E224" s="645" t="s">
        <v>7724</v>
      </c>
      <c r="F224" s="591">
        <v>239</v>
      </c>
      <c r="G224" s="591" t="s">
        <v>3128</v>
      </c>
      <c r="H224" s="646">
        <v>43752</v>
      </c>
      <c r="I224" s="647" t="s">
        <v>7664</v>
      </c>
      <c r="J224" s="674" t="s">
        <v>7686</v>
      </c>
      <c r="K224" s="522" t="s">
        <v>496</v>
      </c>
      <c r="L224" s="523"/>
      <c r="M224" s="522" t="s">
        <v>496</v>
      </c>
      <c r="N224" s="523"/>
      <c r="O224" s="524" t="s">
        <v>496</v>
      </c>
      <c r="P224" s="524"/>
      <c r="Q224" s="524"/>
      <c r="R224" s="524"/>
      <c r="S224" s="526"/>
    </row>
    <row r="225" spans="1:19" s="514" customFormat="1" ht="36" x14ac:dyDescent="0.2">
      <c r="A225" s="644">
        <v>129</v>
      </c>
      <c r="B225" s="633" t="s">
        <v>7687</v>
      </c>
      <c r="C225" s="645" t="s">
        <v>7688</v>
      </c>
      <c r="D225" s="645" t="s">
        <v>7689</v>
      </c>
      <c r="E225" s="645" t="s">
        <v>7725</v>
      </c>
      <c r="F225" s="591">
        <v>240</v>
      </c>
      <c r="G225" s="591" t="s">
        <v>3128</v>
      </c>
      <c r="H225" s="646">
        <v>43753</v>
      </c>
      <c r="I225" s="647" t="s">
        <v>7690</v>
      </c>
      <c r="J225" s="674" t="s">
        <v>7691</v>
      </c>
      <c r="K225" s="522" t="s">
        <v>496</v>
      </c>
      <c r="L225" s="523"/>
      <c r="M225" s="522" t="s">
        <v>496</v>
      </c>
      <c r="N225" s="523"/>
      <c r="O225" s="524" t="s">
        <v>496</v>
      </c>
      <c r="P225" s="524"/>
      <c r="Q225" s="524"/>
      <c r="R225" s="524"/>
      <c r="S225" s="526"/>
    </row>
    <row r="226" spans="1:19" s="514" customFormat="1" ht="48" x14ac:dyDescent="0.2">
      <c r="A226" s="1108">
        <v>130</v>
      </c>
      <c r="B226" s="1114" t="s">
        <v>7692</v>
      </c>
      <c r="C226" s="1111" t="s">
        <v>7693</v>
      </c>
      <c r="D226" s="645" t="s">
        <v>7746</v>
      </c>
      <c r="E226" s="1111" t="s">
        <v>7726</v>
      </c>
      <c r="F226" s="591">
        <v>195.5</v>
      </c>
      <c r="G226" s="591" t="s">
        <v>3009</v>
      </c>
      <c r="H226" s="646">
        <v>43780</v>
      </c>
      <c r="I226" s="647" t="s">
        <v>7747</v>
      </c>
      <c r="J226" s="674" t="s">
        <v>7748</v>
      </c>
      <c r="K226" s="522" t="s">
        <v>496</v>
      </c>
      <c r="L226" s="523"/>
      <c r="M226" s="522" t="s">
        <v>496</v>
      </c>
      <c r="N226" s="523"/>
      <c r="O226" s="524" t="s">
        <v>496</v>
      </c>
      <c r="P226" s="524"/>
      <c r="Q226" s="524"/>
      <c r="R226" s="524"/>
      <c r="S226" s="526"/>
    </row>
    <row r="227" spans="1:19" s="514" customFormat="1" ht="48" x14ac:dyDescent="0.2">
      <c r="A227" s="1110"/>
      <c r="B227" s="1115"/>
      <c r="C227" s="1112"/>
      <c r="D227" s="645" t="s">
        <v>7749</v>
      </c>
      <c r="E227" s="1112"/>
      <c r="F227" s="591">
        <v>400</v>
      </c>
      <c r="G227" s="591" t="s">
        <v>3009</v>
      </c>
      <c r="H227" s="646">
        <v>43780</v>
      </c>
      <c r="I227" s="647" t="s">
        <v>7747</v>
      </c>
      <c r="J227" s="674" t="s">
        <v>7750</v>
      </c>
      <c r="K227" s="522" t="s">
        <v>496</v>
      </c>
      <c r="L227" s="522"/>
      <c r="M227" s="522" t="s">
        <v>496</v>
      </c>
      <c r="N227" s="523"/>
      <c r="O227" s="524" t="s">
        <v>496</v>
      </c>
      <c r="P227" s="524"/>
      <c r="Q227" s="524"/>
      <c r="R227" s="524" t="s">
        <v>496</v>
      </c>
      <c r="S227" s="526" t="s">
        <v>8337</v>
      </c>
    </row>
    <row r="228" spans="1:19" s="514" customFormat="1" ht="42" customHeight="1" x14ac:dyDescent="0.2">
      <c r="A228" s="1110"/>
      <c r="B228" s="1115"/>
      <c r="C228" s="1112"/>
      <c r="D228" s="645" t="s">
        <v>5382</v>
      </c>
      <c r="E228" s="1112"/>
      <c r="F228" s="591">
        <v>772.65</v>
      </c>
      <c r="G228" s="591" t="s">
        <v>3009</v>
      </c>
      <c r="H228" s="646">
        <v>43780</v>
      </c>
      <c r="I228" s="647" t="s">
        <v>7751</v>
      </c>
      <c r="J228" s="674" t="s">
        <v>7752</v>
      </c>
      <c r="K228" s="522" t="s">
        <v>496</v>
      </c>
      <c r="L228" s="523"/>
      <c r="M228" s="522" t="s">
        <v>496</v>
      </c>
      <c r="N228" s="523"/>
      <c r="O228" s="524" t="s">
        <v>496</v>
      </c>
      <c r="P228" s="524"/>
      <c r="Q228" s="524"/>
      <c r="R228" s="524"/>
      <c r="S228" s="526"/>
    </row>
    <row r="229" spans="1:19" s="514" customFormat="1" ht="53.25" customHeight="1" x14ac:dyDescent="0.2">
      <c r="A229" s="1110"/>
      <c r="B229" s="1115"/>
      <c r="C229" s="1112"/>
      <c r="D229" s="645" t="s">
        <v>5893</v>
      </c>
      <c r="E229" s="1112"/>
      <c r="F229" s="591">
        <v>1249.5</v>
      </c>
      <c r="G229" s="591" t="s">
        <v>3009</v>
      </c>
      <c r="H229" s="646">
        <v>43780</v>
      </c>
      <c r="I229" s="647" t="s">
        <v>7747</v>
      </c>
      <c r="J229" s="674" t="s">
        <v>7753</v>
      </c>
      <c r="K229" s="522" t="s">
        <v>496</v>
      </c>
      <c r="L229" s="523"/>
      <c r="M229" s="522" t="s">
        <v>496</v>
      </c>
      <c r="N229" s="523"/>
      <c r="O229" s="524" t="s">
        <v>496</v>
      </c>
      <c r="P229" s="524"/>
      <c r="Q229" s="524"/>
      <c r="R229" s="524"/>
      <c r="S229" s="526"/>
    </row>
    <row r="230" spans="1:19" s="514" customFormat="1" ht="56.25" customHeight="1" x14ac:dyDescent="0.2">
      <c r="A230" s="1109"/>
      <c r="B230" s="1116"/>
      <c r="C230" s="1113"/>
      <c r="D230" s="645" t="s">
        <v>3826</v>
      </c>
      <c r="E230" s="1113"/>
      <c r="F230" s="591">
        <v>40</v>
      </c>
      <c r="G230" s="591" t="s">
        <v>3009</v>
      </c>
      <c r="H230" s="646">
        <v>43780</v>
      </c>
      <c r="I230" s="647" t="s">
        <v>7747</v>
      </c>
      <c r="J230" s="674" t="s">
        <v>7754</v>
      </c>
      <c r="K230" s="522" t="s">
        <v>496</v>
      </c>
      <c r="L230" s="523"/>
      <c r="M230" s="522" t="s">
        <v>496</v>
      </c>
      <c r="N230" s="523"/>
      <c r="O230" s="524" t="s">
        <v>496</v>
      </c>
      <c r="P230" s="524"/>
      <c r="Q230" s="524"/>
      <c r="R230" s="524"/>
      <c r="S230" s="526"/>
    </row>
    <row r="231" spans="1:19" s="514" customFormat="1" ht="33" customHeight="1" x14ac:dyDescent="0.2">
      <c r="A231" s="1108">
        <v>131</v>
      </c>
      <c r="B231" s="1114" t="s">
        <v>7694</v>
      </c>
      <c r="C231" s="1111" t="s">
        <v>7695</v>
      </c>
      <c r="D231" s="645" t="s">
        <v>4108</v>
      </c>
      <c r="E231" s="1117" t="s">
        <v>7727</v>
      </c>
      <c r="F231" s="591">
        <v>1668.22</v>
      </c>
      <c r="G231" s="591" t="s">
        <v>3009</v>
      </c>
      <c r="H231" s="646">
        <v>43776</v>
      </c>
      <c r="I231" s="647" t="s">
        <v>7755</v>
      </c>
      <c r="J231" s="674" t="s">
        <v>7756</v>
      </c>
      <c r="K231" s="522" t="s">
        <v>496</v>
      </c>
      <c r="L231" s="523"/>
      <c r="M231" s="522" t="s">
        <v>496</v>
      </c>
      <c r="N231" s="523"/>
      <c r="O231" s="524" t="s">
        <v>496</v>
      </c>
      <c r="P231" s="524"/>
      <c r="Q231" s="524"/>
      <c r="R231" s="524"/>
      <c r="S231" s="526"/>
    </row>
    <row r="232" spans="1:19" s="514" customFormat="1" ht="33" customHeight="1" x14ac:dyDescent="0.2">
      <c r="A232" s="1110"/>
      <c r="B232" s="1115"/>
      <c r="C232" s="1112"/>
      <c r="D232" s="645" t="s">
        <v>7469</v>
      </c>
      <c r="E232" s="1118"/>
      <c r="F232" s="591">
        <v>525</v>
      </c>
      <c r="G232" s="591" t="s">
        <v>3009</v>
      </c>
      <c r="H232" s="646">
        <v>43776</v>
      </c>
      <c r="I232" s="647" t="s">
        <v>7757</v>
      </c>
      <c r="J232" s="674" t="s">
        <v>7758</v>
      </c>
      <c r="K232" s="522" t="s">
        <v>496</v>
      </c>
      <c r="L232" s="523"/>
      <c r="M232" s="522" t="s">
        <v>496</v>
      </c>
      <c r="N232" s="523"/>
      <c r="O232" s="524" t="s">
        <v>496</v>
      </c>
      <c r="P232" s="524"/>
      <c r="Q232" s="524"/>
      <c r="R232" s="524"/>
      <c r="S232" s="526"/>
    </row>
    <row r="233" spans="1:19" s="514" customFormat="1" ht="33" customHeight="1" x14ac:dyDescent="0.2">
      <c r="A233" s="1109"/>
      <c r="B233" s="1116"/>
      <c r="C233" s="1113"/>
      <c r="D233" s="645" t="s">
        <v>7759</v>
      </c>
      <c r="E233" s="1119"/>
      <c r="F233" s="591">
        <v>1611.38</v>
      </c>
      <c r="G233" s="591" t="s">
        <v>3009</v>
      </c>
      <c r="H233" s="646" t="s">
        <v>7760</v>
      </c>
      <c r="I233" s="647" t="s">
        <v>7761</v>
      </c>
      <c r="J233" s="674" t="s">
        <v>7762</v>
      </c>
      <c r="K233" s="522" t="s">
        <v>496</v>
      </c>
      <c r="L233" s="523"/>
      <c r="M233" s="522" t="s">
        <v>496</v>
      </c>
      <c r="N233" s="523"/>
      <c r="O233" s="524" t="s">
        <v>496</v>
      </c>
      <c r="P233" s="524"/>
      <c r="Q233" s="524"/>
      <c r="R233" s="524"/>
      <c r="S233" s="526"/>
    </row>
    <row r="234" spans="1:19" s="514" customFormat="1" ht="60" x14ac:dyDescent="0.2">
      <c r="A234" s="644">
        <v>132</v>
      </c>
      <c r="B234" s="633" t="s">
        <v>7696</v>
      </c>
      <c r="C234" s="645" t="s">
        <v>7697</v>
      </c>
      <c r="D234" s="645" t="s">
        <v>2551</v>
      </c>
      <c r="E234" s="645" t="s">
        <v>7698</v>
      </c>
      <c r="F234" s="591">
        <v>528.84</v>
      </c>
      <c r="G234" s="591" t="s">
        <v>3128</v>
      </c>
      <c r="H234" s="646">
        <v>43753</v>
      </c>
      <c r="I234" s="647" t="s">
        <v>7699</v>
      </c>
      <c r="J234" s="674" t="s">
        <v>7700</v>
      </c>
      <c r="K234" s="657" t="s">
        <v>496</v>
      </c>
      <c r="L234" s="658"/>
      <c r="M234" s="657" t="s">
        <v>496</v>
      </c>
      <c r="N234" s="658"/>
      <c r="O234" s="649" t="s">
        <v>496</v>
      </c>
      <c r="P234" s="649"/>
      <c r="Q234" s="649"/>
      <c r="R234" s="659"/>
      <c r="S234" s="660"/>
    </row>
    <row r="235" spans="1:19" s="514" customFormat="1" ht="48" x14ac:dyDescent="0.2">
      <c r="A235" s="644">
        <v>133</v>
      </c>
      <c r="B235" s="633" t="s">
        <v>7701</v>
      </c>
      <c r="C235" s="645" t="s">
        <v>7702</v>
      </c>
      <c r="D235" s="645" t="s">
        <v>7763</v>
      </c>
      <c r="E235" s="645" t="s">
        <v>7728</v>
      </c>
      <c r="F235" s="591">
        <v>2950</v>
      </c>
      <c r="G235" s="591" t="s">
        <v>3009</v>
      </c>
      <c r="H235" s="646">
        <v>43777</v>
      </c>
      <c r="I235" s="647" t="s">
        <v>7764</v>
      </c>
      <c r="J235" s="674" t="s">
        <v>7765</v>
      </c>
      <c r="K235" s="657" t="s">
        <v>496</v>
      </c>
      <c r="L235" s="658"/>
      <c r="M235" s="657" t="s">
        <v>496</v>
      </c>
      <c r="N235" s="658"/>
      <c r="O235" s="649" t="s">
        <v>496</v>
      </c>
      <c r="P235" s="649"/>
      <c r="Q235" s="649"/>
      <c r="R235" s="659"/>
      <c r="S235" s="660"/>
    </row>
    <row r="236" spans="1:19" s="514" customFormat="1" ht="47.25" customHeight="1" x14ac:dyDescent="0.2">
      <c r="A236" s="644">
        <v>134</v>
      </c>
      <c r="B236" s="633" t="s">
        <v>7703</v>
      </c>
      <c r="C236" s="645" t="s">
        <v>6816</v>
      </c>
      <c r="D236" s="645" t="s">
        <v>7766</v>
      </c>
      <c r="E236" s="645" t="s">
        <v>7722</v>
      </c>
      <c r="F236" s="591" t="s">
        <v>2534</v>
      </c>
      <c r="G236" s="591" t="s">
        <v>3128</v>
      </c>
      <c r="H236" s="646">
        <v>43766</v>
      </c>
      <c r="I236" s="647" t="s">
        <v>7766</v>
      </c>
      <c r="J236" s="688" t="s">
        <v>6060</v>
      </c>
      <c r="K236" s="657" t="s">
        <v>2534</v>
      </c>
      <c r="L236" s="657" t="s">
        <v>2534</v>
      </c>
      <c r="M236" s="657" t="s">
        <v>2534</v>
      </c>
      <c r="N236" s="657" t="s">
        <v>2534</v>
      </c>
      <c r="O236" s="649" t="s">
        <v>2534</v>
      </c>
      <c r="P236" s="649" t="s">
        <v>2534</v>
      </c>
      <c r="Q236" s="649"/>
      <c r="R236" s="659"/>
      <c r="S236" s="667" t="s">
        <v>8338</v>
      </c>
    </row>
    <row r="237" spans="1:19" s="514" customFormat="1" ht="28.5" customHeight="1" x14ac:dyDescent="0.2">
      <c r="A237" s="644">
        <v>135</v>
      </c>
      <c r="B237" s="633" t="s">
        <v>7704</v>
      </c>
      <c r="C237" s="645" t="s">
        <v>5929</v>
      </c>
      <c r="D237" s="645" t="s">
        <v>7018</v>
      </c>
      <c r="E237" s="645" t="s">
        <v>7729</v>
      </c>
      <c r="F237" s="591">
        <v>874.8</v>
      </c>
      <c r="G237" s="591" t="s">
        <v>3009</v>
      </c>
      <c r="H237" s="646">
        <v>43789</v>
      </c>
      <c r="I237" s="647" t="s">
        <v>5979</v>
      </c>
      <c r="J237" s="674" t="s">
        <v>7796</v>
      </c>
      <c r="K237" s="657" t="s">
        <v>496</v>
      </c>
      <c r="L237" s="658"/>
      <c r="M237" s="657" t="s">
        <v>496</v>
      </c>
      <c r="N237" s="658"/>
      <c r="O237" s="649" t="s">
        <v>496</v>
      </c>
      <c r="P237" s="649"/>
      <c r="Q237" s="649"/>
      <c r="R237" s="659"/>
      <c r="S237" s="660"/>
    </row>
    <row r="238" spans="1:19" s="514" customFormat="1" ht="48" customHeight="1" x14ac:dyDescent="0.2">
      <c r="A238" s="644">
        <v>136</v>
      </c>
      <c r="B238" s="633" t="s">
        <v>7705</v>
      </c>
      <c r="C238" s="645" t="s">
        <v>7009</v>
      </c>
      <c r="D238" s="645" t="s">
        <v>2706</v>
      </c>
      <c r="E238" s="645" t="s">
        <v>7730</v>
      </c>
      <c r="F238" s="591">
        <v>887.4</v>
      </c>
      <c r="G238" s="591" t="s">
        <v>3009</v>
      </c>
      <c r="H238" s="646">
        <v>43775</v>
      </c>
      <c r="I238" s="647" t="s">
        <v>7767</v>
      </c>
      <c r="J238" s="674" t="s">
        <v>7768</v>
      </c>
      <c r="K238" s="657" t="s">
        <v>496</v>
      </c>
      <c r="L238" s="658"/>
      <c r="M238" s="657" t="s">
        <v>496</v>
      </c>
      <c r="N238" s="658"/>
      <c r="O238" s="649" t="s">
        <v>496</v>
      </c>
      <c r="P238" s="649"/>
      <c r="Q238" s="649"/>
      <c r="R238" s="659"/>
      <c r="S238" s="660"/>
    </row>
    <row r="239" spans="1:19" s="514" customFormat="1" ht="61.5" customHeight="1" x14ac:dyDescent="0.2">
      <c r="A239" s="1108">
        <v>137</v>
      </c>
      <c r="B239" s="1114" t="s">
        <v>7706</v>
      </c>
      <c r="C239" s="1111" t="s">
        <v>7707</v>
      </c>
      <c r="D239" s="645" t="s">
        <v>7769</v>
      </c>
      <c r="E239" s="1111" t="s">
        <v>7731</v>
      </c>
      <c r="F239" s="591">
        <v>169.28</v>
      </c>
      <c r="G239" s="591" t="s">
        <v>3009</v>
      </c>
      <c r="H239" s="646">
        <v>43775</v>
      </c>
      <c r="I239" s="647" t="s">
        <v>7767</v>
      </c>
      <c r="J239" s="674" t="s">
        <v>7770</v>
      </c>
      <c r="K239" s="657" t="s">
        <v>496</v>
      </c>
      <c r="L239" s="658"/>
      <c r="M239" s="657" t="s">
        <v>496</v>
      </c>
      <c r="N239" s="658"/>
      <c r="O239" s="649" t="s">
        <v>496</v>
      </c>
      <c r="P239" s="649"/>
      <c r="Q239" s="649"/>
      <c r="R239" s="659"/>
      <c r="S239" s="660"/>
    </row>
    <row r="240" spans="1:19" s="514" customFormat="1" ht="45.75" customHeight="1" x14ac:dyDescent="0.2">
      <c r="A240" s="1109"/>
      <c r="B240" s="1116"/>
      <c r="C240" s="1113"/>
      <c r="D240" s="645" t="s">
        <v>2706</v>
      </c>
      <c r="E240" s="1113"/>
      <c r="F240" s="591">
        <v>225.45</v>
      </c>
      <c r="G240" s="591" t="s">
        <v>3009</v>
      </c>
      <c r="H240" s="646">
        <v>43775</v>
      </c>
      <c r="I240" s="647" t="s">
        <v>7767</v>
      </c>
      <c r="J240" s="674" t="s">
        <v>7771</v>
      </c>
      <c r="K240" s="657" t="s">
        <v>496</v>
      </c>
      <c r="L240" s="658"/>
      <c r="M240" s="657" t="s">
        <v>496</v>
      </c>
      <c r="N240" s="658"/>
      <c r="O240" s="649" t="s">
        <v>496</v>
      </c>
      <c r="P240" s="649"/>
      <c r="Q240" s="649"/>
      <c r="R240" s="659"/>
      <c r="S240" s="660"/>
    </row>
    <row r="241" spans="1:19" s="514" customFormat="1" ht="30" customHeight="1" x14ac:dyDescent="0.2">
      <c r="A241" s="1108">
        <v>138</v>
      </c>
      <c r="B241" s="1114" t="s">
        <v>7708</v>
      </c>
      <c r="C241" s="1117" t="s">
        <v>5559</v>
      </c>
      <c r="D241" s="645" t="s">
        <v>7772</v>
      </c>
      <c r="E241" s="1111" t="s">
        <v>7732</v>
      </c>
      <c r="F241" s="591">
        <v>74</v>
      </c>
      <c r="G241" s="591" t="s">
        <v>3009</v>
      </c>
      <c r="H241" s="646">
        <v>43775</v>
      </c>
      <c r="I241" s="647" t="s">
        <v>7492</v>
      </c>
      <c r="J241" s="674" t="s">
        <v>7773</v>
      </c>
      <c r="K241" s="657" t="s">
        <v>496</v>
      </c>
      <c r="L241" s="658"/>
      <c r="M241" s="657" t="s">
        <v>496</v>
      </c>
      <c r="N241" s="658"/>
      <c r="O241" s="649" t="s">
        <v>496</v>
      </c>
      <c r="P241" s="649"/>
      <c r="Q241" s="649"/>
      <c r="R241" s="659"/>
      <c r="S241" s="660"/>
    </row>
    <row r="242" spans="1:19" s="514" customFormat="1" ht="30" customHeight="1" x14ac:dyDescent="0.2">
      <c r="A242" s="1110"/>
      <c r="B242" s="1115"/>
      <c r="C242" s="1118"/>
      <c r="D242" s="645" t="s">
        <v>2699</v>
      </c>
      <c r="E242" s="1112"/>
      <c r="F242" s="591">
        <v>63.68</v>
      </c>
      <c r="G242" s="591" t="s">
        <v>3009</v>
      </c>
      <c r="H242" s="646">
        <v>43775</v>
      </c>
      <c r="I242" s="647" t="s">
        <v>7492</v>
      </c>
      <c r="J242" s="674" t="s">
        <v>7774</v>
      </c>
      <c r="K242" s="657" t="s">
        <v>496</v>
      </c>
      <c r="L242" s="658"/>
      <c r="M242" s="657" t="s">
        <v>496</v>
      </c>
      <c r="N242" s="658"/>
      <c r="O242" s="649" t="s">
        <v>496</v>
      </c>
      <c r="P242" s="649"/>
      <c r="Q242" s="649"/>
      <c r="R242" s="659"/>
      <c r="S242" s="660"/>
    </row>
    <row r="243" spans="1:19" s="514" customFormat="1" ht="30" customHeight="1" x14ac:dyDescent="0.2">
      <c r="A243" s="1110"/>
      <c r="B243" s="1115"/>
      <c r="C243" s="1118"/>
      <c r="D243" s="645" t="s">
        <v>7775</v>
      </c>
      <c r="E243" s="1112"/>
      <c r="F243" s="591">
        <v>60</v>
      </c>
      <c r="G243" s="591" t="s">
        <v>3009</v>
      </c>
      <c r="H243" s="646">
        <v>43775</v>
      </c>
      <c r="I243" s="647" t="s">
        <v>7776</v>
      </c>
      <c r="J243" s="674" t="s">
        <v>7777</v>
      </c>
      <c r="K243" s="657" t="s">
        <v>496</v>
      </c>
      <c r="L243" s="658"/>
      <c r="M243" s="657" t="s">
        <v>496</v>
      </c>
      <c r="N243" s="658"/>
      <c r="O243" s="649" t="s">
        <v>496</v>
      </c>
      <c r="P243" s="649"/>
      <c r="Q243" s="649"/>
      <c r="R243" s="659"/>
      <c r="S243" s="660"/>
    </row>
    <row r="244" spans="1:19" s="514" customFormat="1" ht="25.5" x14ac:dyDescent="0.2">
      <c r="A244" s="1109"/>
      <c r="B244" s="1116"/>
      <c r="C244" s="1119"/>
      <c r="D244" s="645" t="s">
        <v>7778</v>
      </c>
      <c r="E244" s="1113"/>
      <c r="F244" s="591">
        <v>72.849999999999994</v>
      </c>
      <c r="G244" s="591" t="s">
        <v>3009</v>
      </c>
      <c r="H244" s="646">
        <v>43775</v>
      </c>
      <c r="I244" s="647" t="s">
        <v>5377</v>
      </c>
      <c r="J244" s="674" t="s">
        <v>7779</v>
      </c>
      <c r="K244" s="657" t="s">
        <v>496</v>
      </c>
      <c r="L244" s="658"/>
      <c r="M244" s="657" t="s">
        <v>496</v>
      </c>
      <c r="N244" s="658"/>
      <c r="O244" s="649" t="s">
        <v>496</v>
      </c>
      <c r="P244" s="649"/>
      <c r="Q244" s="649"/>
      <c r="R244" s="659"/>
      <c r="S244" s="660"/>
    </row>
    <row r="245" spans="1:19" s="514" customFormat="1" ht="42" customHeight="1" x14ac:dyDescent="0.2">
      <c r="A245" s="644">
        <v>139</v>
      </c>
      <c r="B245" s="633" t="s">
        <v>7709</v>
      </c>
      <c r="C245" s="645" t="s">
        <v>7710</v>
      </c>
      <c r="D245" s="645" t="s">
        <v>7227</v>
      </c>
      <c r="E245" s="645" t="s">
        <v>7733</v>
      </c>
      <c r="F245" s="591">
        <v>160.26</v>
      </c>
      <c r="G245" s="591" t="s">
        <v>3128</v>
      </c>
      <c r="H245" s="646">
        <v>43768</v>
      </c>
      <c r="I245" s="647" t="s">
        <v>7780</v>
      </c>
      <c r="J245" s="674" t="s">
        <v>7781</v>
      </c>
      <c r="K245" s="657" t="s">
        <v>496</v>
      </c>
      <c r="L245" s="658"/>
      <c r="M245" s="657" t="s">
        <v>496</v>
      </c>
      <c r="N245" s="658"/>
      <c r="O245" s="649" t="s">
        <v>496</v>
      </c>
      <c r="P245" s="649"/>
      <c r="Q245" s="649"/>
      <c r="R245" s="659"/>
      <c r="S245" s="660"/>
    </row>
    <row r="246" spans="1:19" s="514" customFormat="1" ht="60" x14ac:dyDescent="0.2">
      <c r="A246" s="644">
        <v>140</v>
      </c>
      <c r="B246" s="633" t="s">
        <v>7711</v>
      </c>
      <c r="C246" s="645" t="s">
        <v>7642</v>
      </c>
      <c r="D246" s="645" t="s">
        <v>2554</v>
      </c>
      <c r="E246" s="645" t="s">
        <v>7698</v>
      </c>
      <c r="F246" s="591">
        <v>162.72</v>
      </c>
      <c r="G246" s="591" t="s">
        <v>3128</v>
      </c>
      <c r="H246" s="646">
        <v>43762</v>
      </c>
      <c r="I246" s="647" t="s">
        <v>8339</v>
      </c>
      <c r="J246" s="674" t="s">
        <v>8340</v>
      </c>
      <c r="K246" s="657" t="s">
        <v>496</v>
      </c>
      <c r="L246" s="658"/>
      <c r="M246" s="657" t="s">
        <v>496</v>
      </c>
      <c r="N246" s="658"/>
      <c r="O246" s="649" t="s">
        <v>496</v>
      </c>
      <c r="P246" s="649"/>
      <c r="Q246" s="649"/>
      <c r="R246" s="659"/>
      <c r="S246" s="660"/>
    </row>
    <row r="247" spans="1:19" s="514" customFormat="1" ht="60" x14ac:dyDescent="0.2">
      <c r="A247" s="644">
        <v>141</v>
      </c>
      <c r="B247" s="633" t="s">
        <v>7712</v>
      </c>
      <c r="C247" s="645" t="s">
        <v>7642</v>
      </c>
      <c r="D247" s="645" t="s">
        <v>2551</v>
      </c>
      <c r="E247" s="645" t="s">
        <v>7698</v>
      </c>
      <c r="F247" s="591">
        <v>162.72</v>
      </c>
      <c r="G247" s="591" t="s">
        <v>3128</v>
      </c>
      <c r="H247" s="646">
        <v>43766</v>
      </c>
      <c r="I247" s="647" t="s">
        <v>7734</v>
      </c>
      <c r="J247" s="674" t="s">
        <v>8341</v>
      </c>
      <c r="K247" s="657" t="s">
        <v>496</v>
      </c>
      <c r="L247" s="658"/>
      <c r="M247" s="657" t="s">
        <v>496</v>
      </c>
      <c r="N247" s="658"/>
      <c r="O247" s="649" t="s">
        <v>496</v>
      </c>
      <c r="P247" s="649"/>
      <c r="Q247" s="649"/>
      <c r="R247" s="659"/>
      <c r="S247" s="660"/>
    </row>
    <row r="248" spans="1:19" s="514" customFormat="1" ht="51.75" customHeight="1" x14ac:dyDescent="0.2">
      <c r="A248" s="644">
        <v>142</v>
      </c>
      <c r="B248" s="633" t="s">
        <v>7736</v>
      </c>
      <c r="C248" s="645" t="s">
        <v>7782</v>
      </c>
      <c r="D248" s="645" t="s">
        <v>7749</v>
      </c>
      <c r="E248" s="645" t="s">
        <v>7783</v>
      </c>
      <c r="F248" s="591">
        <v>2015</v>
      </c>
      <c r="G248" s="591" t="s">
        <v>3009</v>
      </c>
      <c r="H248" s="646">
        <v>43777</v>
      </c>
      <c r="I248" s="647" t="s">
        <v>7784</v>
      </c>
      <c r="J248" s="674" t="s">
        <v>7785</v>
      </c>
      <c r="K248" s="522" t="s">
        <v>496</v>
      </c>
      <c r="L248" s="523"/>
      <c r="M248" s="522" t="s">
        <v>496</v>
      </c>
      <c r="N248" s="523"/>
      <c r="O248" s="524"/>
      <c r="P248" s="524"/>
      <c r="Q248" s="524" t="s">
        <v>496</v>
      </c>
      <c r="R248" s="524" t="s">
        <v>496</v>
      </c>
      <c r="S248" s="526"/>
    </row>
    <row r="249" spans="1:19" s="514" customFormat="1" ht="40.5" customHeight="1" x14ac:dyDescent="0.2">
      <c r="A249" s="644">
        <v>143</v>
      </c>
      <c r="B249" s="633" t="s">
        <v>7737</v>
      </c>
      <c r="C249" s="645" t="s">
        <v>6816</v>
      </c>
      <c r="D249" s="645" t="s">
        <v>6996</v>
      </c>
      <c r="E249" s="645" t="s">
        <v>8342</v>
      </c>
      <c r="F249" s="591">
        <v>6545</v>
      </c>
      <c r="G249" s="591" t="s">
        <v>3009</v>
      </c>
      <c r="H249" s="646">
        <v>43775</v>
      </c>
      <c r="I249" s="647" t="s">
        <v>7786</v>
      </c>
      <c r="J249" s="674" t="s">
        <v>7787</v>
      </c>
      <c r="K249" s="654"/>
      <c r="L249" s="655"/>
      <c r="M249" s="654"/>
      <c r="N249" s="655"/>
      <c r="O249" s="654"/>
      <c r="P249" s="654"/>
      <c r="Q249" s="654"/>
      <c r="R249" s="654"/>
      <c r="S249" s="526" t="s">
        <v>6987</v>
      </c>
    </row>
    <row r="250" spans="1:19" s="514" customFormat="1" ht="66.75" customHeight="1" x14ac:dyDescent="0.2">
      <c r="A250" s="644">
        <v>144</v>
      </c>
      <c r="B250" s="633" t="s">
        <v>7738</v>
      </c>
      <c r="C250" s="645" t="s">
        <v>7797</v>
      </c>
      <c r="D250" s="645" t="s">
        <v>7798</v>
      </c>
      <c r="E250" s="645" t="s">
        <v>8343</v>
      </c>
      <c r="F250" s="591">
        <v>2825</v>
      </c>
      <c r="G250" s="591" t="s">
        <v>3009</v>
      </c>
      <c r="H250" s="646">
        <v>43790</v>
      </c>
      <c r="I250" s="647" t="s">
        <v>7799</v>
      </c>
      <c r="J250" s="674" t="s">
        <v>7800</v>
      </c>
      <c r="K250" s="657" t="s">
        <v>496</v>
      </c>
      <c r="L250" s="658"/>
      <c r="M250" s="657" t="s">
        <v>496</v>
      </c>
      <c r="N250" s="658"/>
      <c r="O250" s="649" t="s">
        <v>496</v>
      </c>
      <c r="P250" s="649"/>
      <c r="Q250" s="649"/>
      <c r="R250" s="659"/>
      <c r="S250" s="660"/>
    </row>
    <row r="251" spans="1:19" s="514" customFormat="1" ht="61.5" customHeight="1" x14ac:dyDescent="0.2">
      <c r="A251" s="644">
        <v>145</v>
      </c>
      <c r="B251" s="633" t="s">
        <v>7739</v>
      </c>
      <c r="C251" s="645" t="s">
        <v>7801</v>
      </c>
      <c r="D251" s="645" t="s">
        <v>8344</v>
      </c>
      <c r="E251" s="645" t="s">
        <v>8344</v>
      </c>
      <c r="F251" s="688" t="s">
        <v>4328</v>
      </c>
      <c r="G251" s="591" t="s">
        <v>3075</v>
      </c>
      <c r="H251" s="688" t="s">
        <v>4328</v>
      </c>
      <c r="I251" s="645" t="s">
        <v>8344</v>
      </c>
      <c r="J251" s="688" t="s">
        <v>4328</v>
      </c>
      <c r="K251" s="665" t="s">
        <v>6060</v>
      </c>
      <c r="L251" s="665" t="s">
        <v>6060</v>
      </c>
      <c r="M251" s="665" t="s">
        <v>6060</v>
      </c>
      <c r="N251" s="665" t="s">
        <v>6060</v>
      </c>
      <c r="O251" s="665" t="s">
        <v>6060</v>
      </c>
      <c r="P251" s="665" t="s">
        <v>6060</v>
      </c>
      <c r="Q251" s="665" t="s">
        <v>6060</v>
      </c>
      <c r="R251" s="665" t="s">
        <v>6060</v>
      </c>
      <c r="S251" s="668" t="s">
        <v>8344</v>
      </c>
    </row>
    <row r="252" spans="1:19" s="514" customFormat="1" ht="56.25" customHeight="1" x14ac:dyDescent="0.2">
      <c r="A252" s="644">
        <v>146</v>
      </c>
      <c r="B252" s="633" t="s">
        <v>7740</v>
      </c>
      <c r="C252" s="645" t="s">
        <v>7802</v>
      </c>
      <c r="D252" s="645" t="s">
        <v>454</v>
      </c>
      <c r="E252" s="645" t="s">
        <v>8345</v>
      </c>
      <c r="F252" s="591">
        <v>2936</v>
      </c>
      <c r="G252" s="591" t="s">
        <v>3009</v>
      </c>
      <c r="H252" s="646">
        <v>43787</v>
      </c>
      <c r="I252" s="647" t="s">
        <v>7803</v>
      </c>
      <c r="J252" s="674" t="s">
        <v>7804</v>
      </c>
      <c r="K252" s="657" t="s">
        <v>496</v>
      </c>
      <c r="L252" s="658"/>
      <c r="M252" s="657" t="s">
        <v>496</v>
      </c>
      <c r="N252" s="658"/>
      <c r="O252" s="649"/>
      <c r="P252" s="649"/>
      <c r="Q252" s="649" t="s">
        <v>496</v>
      </c>
      <c r="R252" s="659"/>
      <c r="S252" s="660"/>
    </row>
    <row r="253" spans="1:19" s="514" customFormat="1" ht="42" customHeight="1" x14ac:dyDescent="0.2">
      <c r="A253" s="644">
        <v>147</v>
      </c>
      <c r="B253" s="633" t="s">
        <v>7741</v>
      </c>
      <c r="C253" s="645" t="s">
        <v>7805</v>
      </c>
      <c r="D253" s="645" t="s">
        <v>7826</v>
      </c>
      <c r="E253" s="645" t="s">
        <v>7827</v>
      </c>
      <c r="F253" s="591">
        <v>5555</v>
      </c>
      <c r="G253" s="591" t="s">
        <v>3075</v>
      </c>
      <c r="H253" s="646">
        <v>43811</v>
      </c>
      <c r="I253" s="647" t="s">
        <v>7492</v>
      </c>
      <c r="J253" s="674" t="s">
        <v>7828</v>
      </c>
      <c r="K253" s="522" t="s">
        <v>496</v>
      </c>
      <c r="L253" s="523"/>
      <c r="M253" s="522" t="s">
        <v>496</v>
      </c>
      <c r="N253" s="523"/>
      <c r="O253" s="524"/>
      <c r="P253" s="524"/>
      <c r="Q253" s="524" t="s">
        <v>496</v>
      </c>
      <c r="R253" s="524"/>
      <c r="S253" s="660"/>
    </row>
    <row r="254" spans="1:19" s="514" customFormat="1" ht="63" customHeight="1" x14ac:dyDescent="0.2">
      <c r="A254" s="644">
        <v>148</v>
      </c>
      <c r="B254" s="633" t="s">
        <v>7742</v>
      </c>
      <c r="C254" s="645" t="s">
        <v>7806</v>
      </c>
      <c r="D254" s="645" t="s">
        <v>7673</v>
      </c>
      <c r="E254" s="645" t="s">
        <v>7807</v>
      </c>
      <c r="F254" s="591">
        <v>4540</v>
      </c>
      <c r="G254" s="591" t="s">
        <v>3009</v>
      </c>
      <c r="H254" s="646">
        <v>43789</v>
      </c>
      <c r="I254" s="647" t="s">
        <v>7808</v>
      </c>
      <c r="J254" s="674" t="s">
        <v>7809</v>
      </c>
      <c r="K254" s="657" t="s">
        <v>496</v>
      </c>
      <c r="L254" s="658"/>
      <c r="M254" s="657" t="s">
        <v>496</v>
      </c>
      <c r="N254" s="658"/>
      <c r="O254" s="649"/>
      <c r="P254" s="649"/>
      <c r="Q254" s="649" t="s">
        <v>496</v>
      </c>
      <c r="R254" s="659"/>
      <c r="S254" s="660"/>
    </row>
    <row r="255" spans="1:19" s="514" customFormat="1" ht="42" customHeight="1" x14ac:dyDescent="0.2">
      <c r="A255" s="644">
        <v>149</v>
      </c>
      <c r="B255" s="633" t="s">
        <v>7743</v>
      </c>
      <c r="C255" s="645" t="s">
        <v>7810</v>
      </c>
      <c r="D255" s="645" t="s">
        <v>7811</v>
      </c>
      <c r="E255" s="645" t="s">
        <v>8346</v>
      </c>
      <c r="F255" s="591">
        <v>1793.6</v>
      </c>
      <c r="G255" s="591" t="s">
        <v>3009</v>
      </c>
      <c r="H255" s="646">
        <v>43788</v>
      </c>
      <c r="I255" s="647" t="s">
        <v>7812</v>
      </c>
      <c r="J255" s="674" t="s">
        <v>7813</v>
      </c>
      <c r="K255" s="524" t="s">
        <v>496</v>
      </c>
      <c r="L255" s="696"/>
      <c r="M255" s="524" t="s">
        <v>496</v>
      </c>
      <c r="N255" s="696"/>
      <c r="O255" s="524" t="s">
        <v>496</v>
      </c>
      <c r="P255" s="524"/>
      <c r="Q255" s="524"/>
      <c r="R255" s="524"/>
      <c r="S255" s="526"/>
    </row>
    <row r="256" spans="1:19" s="514" customFormat="1" ht="42" customHeight="1" x14ac:dyDescent="0.2">
      <c r="A256" s="644">
        <v>150</v>
      </c>
      <c r="B256" s="633" t="s">
        <v>7744</v>
      </c>
      <c r="C256" s="645" t="s">
        <v>7814</v>
      </c>
      <c r="D256" s="645" t="s">
        <v>7829</v>
      </c>
      <c r="E256" s="645" t="s">
        <v>7830</v>
      </c>
      <c r="F256" s="591">
        <v>450</v>
      </c>
      <c r="G256" s="591" t="s">
        <v>3075</v>
      </c>
      <c r="H256" s="646">
        <v>43795</v>
      </c>
      <c r="I256" s="647" t="s">
        <v>7831</v>
      </c>
      <c r="J256" s="674" t="s">
        <v>7832</v>
      </c>
      <c r="K256" s="522" t="s">
        <v>496</v>
      </c>
      <c r="L256" s="523"/>
      <c r="M256" s="522" t="s">
        <v>496</v>
      </c>
      <c r="N256" s="523"/>
      <c r="O256" s="524" t="s">
        <v>496</v>
      </c>
      <c r="P256" s="524"/>
      <c r="Q256" s="524"/>
      <c r="R256" s="524"/>
      <c r="S256" s="526"/>
    </row>
    <row r="257" spans="1:19" s="514" customFormat="1" ht="42" customHeight="1" x14ac:dyDescent="0.2">
      <c r="A257" s="1108">
        <v>151</v>
      </c>
      <c r="B257" s="1114" t="s">
        <v>7745</v>
      </c>
      <c r="C257" s="1111" t="s">
        <v>7815</v>
      </c>
      <c r="D257" s="645" t="s">
        <v>7833</v>
      </c>
      <c r="E257" s="1111" t="s">
        <v>7834</v>
      </c>
      <c r="F257" s="591">
        <v>1046</v>
      </c>
      <c r="G257" s="591" t="s">
        <v>3075</v>
      </c>
      <c r="H257" s="646">
        <v>43801</v>
      </c>
      <c r="I257" s="647" t="s">
        <v>7835</v>
      </c>
      <c r="J257" s="674" t="s">
        <v>7836</v>
      </c>
      <c r="K257" s="657" t="s">
        <v>496</v>
      </c>
      <c r="L257" s="658"/>
      <c r="M257" s="657" t="s">
        <v>496</v>
      </c>
      <c r="N257" s="658"/>
      <c r="O257" s="649"/>
      <c r="P257" s="649"/>
      <c r="Q257" s="649" t="s">
        <v>496</v>
      </c>
      <c r="R257" s="659"/>
      <c r="S257" s="660"/>
    </row>
    <row r="258" spans="1:19" s="514" customFormat="1" ht="42" customHeight="1" x14ac:dyDescent="0.2">
      <c r="A258" s="1110"/>
      <c r="B258" s="1115"/>
      <c r="C258" s="1112"/>
      <c r="D258" s="645" t="s">
        <v>7837</v>
      </c>
      <c r="E258" s="1112"/>
      <c r="F258" s="591">
        <v>2498.4</v>
      </c>
      <c r="G258" s="591" t="s">
        <v>3075</v>
      </c>
      <c r="H258" s="646">
        <v>43801</v>
      </c>
      <c r="I258" s="647" t="s">
        <v>7780</v>
      </c>
      <c r="J258" s="674" t="s">
        <v>7838</v>
      </c>
      <c r="K258" s="657" t="s">
        <v>496</v>
      </c>
      <c r="L258" s="658"/>
      <c r="M258" s="657" t="s">
        <v>496</v>
      </c>
      <c r="N258" s="658"/>
      <c r="O258" s="649"/>
      <c r="P258" s="649"/>
      <c r="Q258" s="649" t="s">
        <v>496</v>
      </c>
      <c r="R258" s="659"/>
      <c r="S258" s="660"/>
    </row>
    <row r="259" spans="1:19" s="514" customFormat="1" ht="42" customHeight="1" x14ac:dyDescent="0.2">
      <c r="A259" s="1110"/>
      <c r="B259" s="1115"/>
      <c r="C259" s="1112"/>
      <c r="D259" s="645" t="s">
        <v>4583</v>
      </c>
      <c r="E259" s="1112"/>
      <c r="F259" s="591">
        <v>1191.25</v>
      </c>
      <c r="G259" s="591" t="s">
        <v>3075</v>
      </c>
      <c r="H259" s="646">
        <v>43801</v>
      </c>
      <c r="I259" s="647" t="s">
        <v>7839</v>
      </c>
      <c r="J259" s="674" t="s">
        <v>7840</v>
      </c>
      <c r="K259" s="657" t="s">
        <v>496</v>
      </c>
      <c r="L259" s="658"/>
      <c r="M259" s="657" t="s">
        <v>496</v>
      </c>
      <c r="N259" s="658"/>
      <c r="O259" s="649"/>
      <c r="P259" s="649"/>
      <c r="Q259" s="649" t="s">
        <v>496</v>
      </c>
      <c r="R259" s="659"/>
      <c r="S259" s="660"/>
    </row>
    <row r="260" spans="1:19" s="514" customFormat="1" ht="42" customHeight="1" x14ac:dyDescent="0.2">
      <c r="A260" s="1109"/>
      <c r="B260" s="1116"/>
      <c r="C260" s="1113"/>
      <c r="D260" s="645" t="s">
        <v>7841</v>
      </c>
      <c r="E260" s="1113"/>
      <c r="F260" s="591">
        <v>1094</v>
      </c>
      <c r="G260" s="591" t="s">
        <v>3075</v>
      </c>
      <c r="H260" s="646">
        <v>43801</v>
      </c>
      <c r="I260" s="647" t="s">
        <v>7842</v>
      </c>
      <c r="J260" s="674" t="s">
        <v>7843</v>
      </c>
      <c r="K260" s="657" t="s">
        <v>496</v>
      </c>
      <c r="L260" s="658"/>
      <c r="M260" s="657" t="s">
        <v>496</v>
      </c>
      <c r="N260" s="658"/>
      <c r="O260" s="649"/>
      <c r="P260" s="649"/>
      <c r="Q260" s="649" t="s">
        <v>496</v>
      </c>
      <c r="R260" s="659"/>
      <c r="S260" s="660"/>
    </row>
    <row r="261" spans="1:19" s="514" customFormat="1" ht="61.5" customHeight="1" x14ac:dyDescent="0.2">
      <c r="A261" s="644">
        <v>152</v>
      </c>
      <c r="B261" s="633" t="s">
        <v>7788</v>
      </c>
      <c r="C261" s="645" t="s">
        <v>7816</v>
      </c>
      <c r="D261" s="645" t="s">
        <v>2554</v>
      </c>
      <c r="E261" s="645" t="s">
        <v>8347</v>
      </c>
      <c r="F261" s="591">
        <v>217</v>
      </c>
      <c r="G261" s="591" t="s">
        <v>3009</v>
      </c>
      <c r="H261" s="646">
        <v>43788</v>
      </c>
      <c r="I261" s="647" t="s">
        <v>7817</v>
      </c>
      <c r="J261" s="674" t="s">
        <v>7818</v>
      </c>
      <c r="K261" s="657" t="s">
        <v>496</v>
      </c>
      <c r="L261" s="658"/>
      <c r="M261" s="657" t="s">
        <v>496</v>
      </c>
      <c r="N261" s="658"/>
      <c r="O261" s="649" t="s">
        <v>496</v>
      </c>
      <c r="P261" s="649"/>
      <c r="Q261" s="649"/>
      <c r="R261" s="659"/>
      <c r="S261" s="660"/>
    </row>
    <row r="262" spans="1:19" s="514" customFormat="1" ht="78" customHeight="1" x14ac:dyDescent="0.2">
      <c r="A262" s="644">
        <v>153</v>
      </c>
      <c r="B262" s="633" t="s">
        <v>7789</v>
      </c>
      <c r="C262" s="645" t="s">
        <v>7819</v>
      </c>
      <c r="D262" s="645" t="s">
        <v>2554</v>
      </c>
      <c r="E262" s="645" t="s">
        <v>7844</v>
      </c>
      <c r="F262" s="591">
        <v>323.18</v>
      </c>
      <c r="G262" s="591" t="s">
        <v>3009</v>
      </c>
      <c r="H262" s="646">
        <v>43790</v>
      </c>
      <c r="I262" s="647" t="s">
        <v>7820</v>
      </c>
      <c r="J262" s="674" t="s">
        <v>7821</v>
      </c>
      <c r="K262" s="657" t="s">
        <v>496</v>
      </c>
      <c r="L262" s="658"/>
      <c r="M262" s="657" t="s">
        <v>496</v>
      </c>
      <c r="N262" s="658"/>
      <c r="O262" s="649" t="s">
        <v>496</v>
      </c>
      <c r="P262" s="649"/>
      <c r="Q262" s="649"/>
      <c r="R262" s="659"/>
      <c r="S262" s="660"/>
    </row>
    <row r="263" spans="1:19" s="514" customFormat="1" ht="42" customHeight="1" x14ac:dyDescent="0.2">
      <c r="A263" s="1108">
        <v>154</v>
      </c>
      <c r="B263" s="1114" t="s">
        <v>7790</v>
      </c>
      <c r="C263" s="1111" t="s">
        <v>7822</v>
      </c>
      <c r="D263" s="645" t="s">
        <v>7673</v>
      </c>
      <c r="E263" s="1111" t="s">
        <v>7845</v>
      </c>
      <c r="F263" s="591">
        <v>252.5</v>
      </c>
      <c r="G263" s="591" t="s">
        <v>3075</v>
      </c>
      <c r="H263" s="646">
        <v>43801</v>
      </c>
      <c r="I263" s="647" t="s">
        <v>7846</v>
      </c>
      <c r="J263" s="674" t="s">
        <v>7847</v>
      </c>
      <c r="K263" s="522" t="s">
        <v>496</v>
      </c>
      <c r="L263" s="523"/>
      <c r="M263" s="522" t="s">
        <v>496</v>
      </c>
      <c r="N263" s="523"/>
      <c r="O263" s="524" t="s">
        <v>496</v>
      </c>
      <c r="P263" s="524"/>
      <c r="Q263" s="524"/>
      <c r="R263" s="524"/>
      <c r="S263" s="660"/>
    </row>
    <row r="264" spans="1:19" s="514" customFormat="1" ht="42" customHeight="1" x14ac:dyDescent="0.2">
      <c r="A264" s="1110"/>
      <c r="B264" s="1115"/>
      <c r="C264" s="1112"/>
      <c r="D264" s="645" t="s">
        <v>7103</v>
      </c>
      <c r="E264" s="1112"/>
      <c r="F264" s="591">
        <v>238</v>
      </c>
      <c r="G264" s="591" t="s">
        <v>3075</v>
      </c>
      <c r="H264" s="646">
        <v>43801</v>
      </c>
      <c r="I264" s="647" t="s">
        <v>7846</v>
      </c>
      <c r="J264" s="674" t="s">
        <v>7800</v>
      </c>
      <c r="K264" s="522" t="s">
        <v>496</v>
      </c>
      <c r="L264" s="523"/>
      <c r="M264" s="522" t="s">
        <v>496</v>
      </c>
      <c r="N264" s="523"/>
      <c r="O264" s="524" t="s">
        <v>496</v>
      </c>
      <c r="P264" s="524"/>
      <c r="Q264" s="524"/>
      <c r="R264" s="524"/>
      <c r="S264" s="660"/>
    </row>
    <row r="265" spans="1:19" s="514" customFormat="1" ht="42" customHeight="1" x14ac:dyDescent="0.2">
      <c r="A265" s="1109"/>
      <c r="B265" s="1116"/>
      <c r="C265" s="1113"/>
      <c r="D265" s="645" t="s">
        <v>7848</v>
      </c>
      <c r="E265" s="1113"/>
      <c r="F265" s="591">
        <v>420</v>
      </c>
      <c r="G265" s="591" t="s">
        <v>3075</v>
      </c>
      <c r="H265" s="646">
        <v>43801</v>
      </c>
      <c r="I265" s="647" t="s">
        <v>7849</v>
      </c>
      <c r="J265" s="674" t="s">
        <v>7850</v>
      </c>
      <c r="K265" s="522" t="s">
        <v>496</v>
      </c>
      <c r="L265" s="523"/>
      <c r="M265" s="522" t="s">
        <v>496</v>
      </c>
      <c r="N265" s="523"/>
      <c r="O265" s="524" t="s">
        <v>496</v>
      </c>
      <c r="P265" s="524"/>
      <c r="Q265" s="524"/>
      <c r="R265" s="524"/>
      <c r="S265" s="660"/>
    </row>
    <row r="266" spans="1:19" s="514" customFormat="1" ht="72.75" customHeight="1" x14ac:dyDescent="0.2">
      <c r="A266" s="644">
        <v>155</v>
      </c>
      <c r="B266" s="633" t="s">
        <v>7791</v>
      </c>
      <c r="C266" s="645" t="s">
        <v>7823</v>
      </c>
      <c r="D266" s="645" t="s">
        <v>7851</v>
      </c>
      <c r="E266" s="645" t="s">
        <v>7852</v>
      </c>
      <c r="F266" s="591">
        <v>447.36</v>
      </c>
      <c r="G266" s="591" t="s">
        <v>3075</v>
      </c>
      <c r="H266" s="646">
        <v>43808</v>
      </c>
      <c r="I266" s="647" t="s">
        <v>7853</v>
      </c>
      <c r="J266" s="674" t="s">
        <v>7854</v>
      </c>
      <c r="K266" s="522"/>
      <c r="L266" s="522" t="s">
        <v>496</v>
      </c>
      <c r="M266" s="522" t="s">
        <v>496</v>
      </c>
      <c r="N266" s="523"/>
      <c r="O266" s="524" t="s">
        <v>496</v>
      </c>
      <c r="P266" s="524"/>
      <c r="Q266" s="524"/>
      <c r="R266" s="524" t="s">
        <v>496</v>
      </c>
      <c r="S266" s="526" t="s">
        <v>8507</v>
      </c>
    </row>
    <row r="267" spans="1:19" s="514" customFormat="1" ht="33" customHeight="1" x14ac:dyDescent="0.2">
      <c r="A267" s="1108">
        <v>156</v>
      </c>
      <c r="B267" s="1114" t="s">
        <v>7795</v>
      </c>
      <c r="C267" s="1111" t="s">
        <v>7824</v>
      </c>
      <c r="D267" s="645" t="s">
        <v>3676</v>
      </c>
      <c r="E267" s="1111" t="s">
        <v>7855</v>
      </c>
      <c r="F267" s="591">
        <v>1576</v>
      </c>
      <c r="G267" s="591" t="s">
        <v>3075</v>
      </c>
      <c r="H267" s="646">
        <v>43801</v>
      </c>
      <c r="I267" s="647" t="s">
        <v>5377</v>
      </c>
      <c r="J267" s="674" t="s">
        <v>7856</v>
      </c>
      <c r="K267" s="522" t="s">
        <v>496</v>
      </c>
      <c r="L267" s="523"/>
      <c r="M267" s="522" t="s">
        <v>496</v>
      </c>
      <c r="N267" s="523"/>
      <c r="O267" s="524" t="s">
        <v>496</v>
      </c>
      <c r="P267" s="524"/>
      <c r="Q267" s="524"/>
      <c r="R267" s="524"/>
      <c r="S267" s="526"/>
    </row>
    <row r="268" spans="1:19" s="514" customFormat="1" ht="33" customHeight="1" x14ac:dyDescent="0.2">
      <c r="A268" s="1110"/>
      <c r="B268" s="1115"/>
      <c r="C268" s="1112"/>
      <c r="D268" s="645" t="s">
        <v>4320</v>
      </c>
      <c r="E268" s="1112"/>
      <c r="F268" s="591">
        <v>160</v>
      </c>
      <c r="G268" s="591" t="s">
        <v>3075</v>
      </c>
      <c r="H268" s="646">
        <v>43801</v>
      </c>
      <c r="I268" s="647" t="s">
        <v>5377</v>
      </c>
      <c r="J268" s="674" t="s">
        <v>7857</v>
      </c>
      <c r="K268" s="522" t="s">
        <v>496</v>
      </c>
      <c r="L268" s="523"/>
      <c r="M268" s="522" t="s">
        <v>496</v>
      </c>
      <c r="N268" s="523"/>
      <c r="O268" s="524" t="s">
        <v>496</v>
      </c>
      <c r="P268" s="524"/>
      <c r="Q268" s="524"/>
      <c r="R268" s="524"/>
      <c r="S268" s="526"/>
    </row>
    <row r="269" spans="1:19" s="514" customFormat="1" ht="33" customHeight="1" x14ac:dyDescent="0.2">
      <c r="A269" s="1109"/>
      <c r="B269" s="1116"/>
      <c r="C269" s="1113"/>
      <c r="D269" s="645" t="s">
        <v>7103</v>
      </c>
      <c r="E269" s="1113"/>
      <c r="F269" s="591">
        <v>156</v>
      </c>
      <c r="G269" s="591" t="s">
        <v>3075</v>
      </c>
      <c r="H269" s="646">
        <v>43801</v>
      </c>
      <c r="I269" s="647" t="s">
        <v>5377</v>
      </c>
      <c r="J269" s="674" t="s">
        <v>7858</v>
      </c>
      <c r="K269" s="522" t="s">
        <v>496</v>
      </c>
      <c r="L269" s="523"/>
      <c r="M269" s="522" t="s">
        <v>496</v>
      </c>
      <c r="N269" s="523"/>
      <c r="O269" s="524" t="s">
        <v>496</v>
      </c>
      <c r="P269" s="524"/>
      <c r="Q269" s="524"/>
      <c r="R269" s="524"/>
      <c r="S269" s="526"/>
    </row>
    <row r="270" spans="1:19" s="514" customFormat="1" ht="42" customHeight="1" x14ac:dyDescent="0.2">
      <c r="A270" s="644">
        <v>157</v>
      </c>
      <c r="B270" s="633" t="s">
        <v>7859</v>
      </c>
      <c r="C270" s="640" t="s">
        <v>7860</v>
      </c>
      <c r="D270" s="645" t="s">
        <v>7227</v>
      </c>
      <c r="E270" s="592" t="s">
        <v>7861</v>
      </c>
      <c r="F270" s="591">
        <v>275</v>
      </c>
      <c r="G270" s="591" t="s">
        <v>3075</v>
      </c>
      <c r="H270" s="646">
        <v>43808</v>
      </c>
      <c r="I270" s="647" t="s">
        <v>7862</v>
      </c>
      <c r="J270" s="674" t="s">
        <v>7863</v>
      </c>
      <c r="K270" s="657" t="s">
        <v>496</v>
      </c>
      <c r="L270" s="658"/>
      <c r="M270" s="657" t="s">
        <v>496</v>
      </c>
      <c r="N270" s="658"/>
      <c r="O270" s="649" t="s">
        <v>496</v>
      </c>
      <c r="P270" s="649"/>
      <c r="Q270" s="649"/>
      <c r="R270" s="659"/>
      <c r="S270" s="660"/>
    </row>
    <row r="271" spans="1:19" s="514" customFormat="1" ht="48.75" thickBot="1" x14ac:dyDescent="0.25">
      <c r="A271" s="644">
        <v>158</v>
      </c>
      <c r="B271" s="633" t="s">
        <v>7864</v>
      </c>
      <c r="C271" s="645" t="s">
        <v>7865</v>
      </c>
      <c r="D271" s="645" t="s">
        <v>7538</v>
      </c>
      <c r="E271" s="592" t="s">
        <v>7866</v>
      </c>
      <c r="F271" s="591">
        <v>242.06</v>
      </c>
      <c r="G271" s="591" t="s">
        <v>3075</v>
      </c>
      <c r="H271" s="646">
        <v>43808</v>
      </c>
      <c r="I271" s="647" t="s">
        <v>7867</v>
      </c>
      <c r="J271" s="674" t="s">
        <v>7868</v>
      </c>
      <c r="K271" s="611" t="s">
        <v>496</v>
      </c>
      <c r="L271" s="612"/>
      <c r="M271" s="611" t="s">
        <v>496</v>
      </c>
      <c r="N271" s="612"/>
      <c r="O271" s="648" t="s">
        <v>496</v>
      </c>
      <c r="P271" s="648"/>
      <c r="Q271" s="648"/>
      <c r="R271" s="666"/>
      <c r="S271" s="662"/>
    </row>
    <row r="272" spans="1:19" s="520" customFormat="1" ht="23.25" customHeight="1" thickBot="1" x14ac:dyDescent="0.35">
      <c r="A272" s="1163" t="s">
        <v>6112</v>
      </c>
      <c r="B272" s="1163"/>
      <c r="C272" s="1163"/>
      <c r="D272" s="1163"/>
      <c r="E272" s="1163"/>
      <c r="F272" s="1163"/>
      <c r="G272" s="1163"/>
      <c r="H272" s="1163"/>
      <c r="I272" s="1163"/>
      <c r="J272" s="1163"/>
      <c r="K272" s="1163"/>
      <c r="L272" s="1163"/>
      <c r="M272" s="1163"/>
      <c r="N272" s="1163"/>
      <c r="O272" s="1163"/>
      <c r="P272" s="1163"/>
      <c r="Q272" s="1163"/>
      <c r="R272" s="1163"/>
      <c r="S272" s="1163"/>
    </row>
    <row r="273" spans="1:19" ht="75.75" customHeight="1" thickTop="1" x14ac:dyDescent="0.2">
      <c r="A273" s="1129" t="s">
        <v>7239</v>
      </c>
      <c r="B273" s="1123" t="s">
        <v>4857</v>
      </c>
      <c r="C273" s="1131" t="s">
        <v>5514</v>
      </c>
      <c r="D273" s="1133" t="s">
        <v>2520</v>
      </c>
      <c r="E273" s="1131" t="s">
        <v>2521</v>
      </c>
      <c r="F273" s="1126" t="s">
        <v>2522</v>
      </c>
      <c r="G273" s="1126" t="s">
        <v>2523</v>
      </c>
      <c r="H273" s="1123" t="s">
        <v>2524</v>
      </c>
      <c r="I273" s="1123" t="s">
        <v>2525</v>
      </c>
      <c r="J273" s="1123" t="s">
        <v>2526</v>
      </c>
      <c r="K273" s="1123" t="s">
        <v>1079</v>
      </c>
      <c r="L273" s="1123"/>
      <c r="M273" s="1123" t="s">
        <v>1080</v>
      </c>
      <c r="N273" s="1123"/>
      <c r="O273" s="1123" t="s">
        <v>1081</v>
      </c>
      <c r="P273" s="1123"/>
      <c r="Q273" s="1123"/>
      <c r="R273" s="1123"/>
      <c r="S273" s="1124" t="s">
        <v>1082</v>
      </c>
    </row>
    <row r="274" spans="1:19" ht="22.5" customHeight="1" x14ac:dyDescent="0.2">
      <c r="A274" s="1130"/>
      <c r="B274" s="1128"/>
      <c r="C274" s="1132"/>
      <c r="D274" s="1134"/>
      <c r="E274" s="1132"/>
      <c r="F274" s="1127"/>
      <c r="G274" s="1127"/>
      <c r="H274" s="1128"/>
      <c r="I274" s="1128"/>
      <c r="J274" s="1128"/>
      <c r="K274" s="582" t="s">
        <v>1085</v>
      </c>
      <c r="L274" s="582" t="s">
        <v>2527</v>
      </c>
      <c r="M274" s="582" t="s">
        <v>1085</v>
      </c>
      <c r="N274" s="582" t="s">
        <v>1084</v>
      </c>
      <c r="O274" s="582" t="s">
        <v>492</v>
      </c>
      <c r="P274" s="582" t="s">
        <v>493</v>
      </c>
      <c r="Q274" s="582" t="s">
        <v>494</v>
      </c>
      <c r="R274" s="582" t="s">
        <v>495</v>
      </c>
      <c r="S274" s="1125"/>
    </row>
    <row r="275" spans="1:19" s="528" customFormat="1" ht="48" x14ac:dyDescent="0.2">
      <c r="A275" s="570">
        <v>1</v>
      </c>
      <c r="B275" s="563" t="s">
        <v>7236</v>
      </c>
      <c r="C275" s="529" t="s">
        <v>7235</v>
      </c>
      <c r="D275" s="529" t="s">
        <v>4359</v>
      </c>
      <c r="E275" s="529" t="s">
        <v>5766</v>
      </c>
      <c r="F275" s="564">
        <v>87400</v>
      </c>
      <c r="G275" s="530" t="s">
        <v>2703</v>
      </c>
      <c r="H275" s="565">
        <v>43530</v>
      </c>
      <c r="I275" s="566" t="s">
        <v>7237</v>
      </c>
      <c r="J275" s="567" t="s">
        <v>7610</v>
      </c>
      <c r="K275" s="522"/>
      <c r="L275" s="523"/>
      <c r="M275" s="522"/>
      <c r="N275" s="523"/>
      <c r="O275" s="524"/>
      <c r="P275" s="524"/>
      <c r="Q275" s="524"/>
      <c r="R275" s="524"/>
      <c r="S275" s="526" t="s">
        <v>6987</v>
      </c>
    </row>
    <row r="276" spans="1:19" s="528" customFormat="1" ht="42" customHeight="1" x14ac:dyDescent="0.2">
      <c r="A276" s="570">
        <v>2</v>
      </c>
      <c r="B276" s="563" t="s">
        <v>7386</v>
      </c>
      <c r="C276" s="529" t="s">
        <v>6934</v>
      </c>
      <c r="D276" s="529" t="s">
        <v>3807</v>
      </c>
      <c r="E276" s="529" t="s">
        <v>7387</v>
      </c>
      <c r="F276" s="564">
        <v>90000</v>
      </c>
      <c r="G276" s="530" t="s">
        <v>2703</v>
      </c>
      <c r="H276" s="565">
        <v>43550</v>
      </c>
      <c r="I276" s="566" t="s">
        <v>7238</v>
      </c>
      <c r="J276" s="567" t="s">
        <v>7611</v>
      </c>
      <c r="K276" s="522" t="s">
        <v>496</v>
      </c>
      <c r="L276" s="523"/>
      <c r="M276" s="522" t="s">
        <v>496</v>
      </c>
      <c r="N276" s="523"/>
      <c r="O276" s="524" t="s">
        <v>496</v>
      </c>
      <c r="P276" s="524"/>
      <c r="Q276" s="524"/>
      <c r="R276" s="524"/>
      <c r="S276" s="526"/>
    </row>
    <row r="277" spans="1:19" s="528" customFormat="1" ht="45" customHeight="1" x14ac:dyDescent="0.2">
      <c r="A277" s="570">
        <v>3</v>
      </c>
      <c r="B277" s="571" t="s">
        <v>7506</v>
      </c>
      <c r="C277" s="572" t="s">
        <v>7507</v>
      </c>
      <c r="D277" s="596" t="s">
        <v>2854</v>
      </c>
      <c r="E277" s="572" t="s">
        <v>7571</v>
      </c>
      <c r="F277" s="573">
        <v>150000</v>
      </c>
      <c r="G277" s="583" t="s">
        <v>2612</v>
      </c>
      <c r="H277" s="584">
        <v>43630</v>
      </c>
      <c r="I277" s="585" t="s">
        <v>7649</v>
      </c>
      <c r="J277" s="587" t="s">
        <v>7650</v>
      </c>
      <c r="K277" s="522" t="s">
        <v>496</v>
      </c>
      <c r="L277" s="523"/>
      <c r="M277" s="522" t="s">
        <v>496</v>
      </c>
      <c r="N277" s="523"/>
      <c r="O277" s="524" t="s">
        <v>496</v>
      </c>
      <c r="P277" s="524"/>
      <c r="Q277" s="524"/>
      <c r="R277" s="524"/>
      <c r="S277" s="526"/>
    </row>
    <row r="278" spans="1:19" s="528" customFormat="1" ht="42.75" customHeight="1" thickBot="1" x14ac:dyDescent="0.25">
      <c r="A278" s="531">
        <v>4</v>
      </c>
      <c r="B278" s="574" t="s">
        <v>7508</v>
      </c>
      <c r="C278" s="575" t="s">
        <v>6114</v>
      </c>
      <c r="D278" s="575" t="s">
        <v>7509</v>
      </c>
      <c r="E278" s="575" t="s">
        <v>7572</v>
      </c>
      <c r="F278" s="532">
        <v>141000</v>
      </c>
      <c r="G278" s="578" t="s">
        <v>2612</v>
      </c>
      <c r="H278" s="586">
        <v>43630</v>
      </c>
      <c r="I278" s="580" t="s">
        <v>7651</v>
      </c>
      <c r="J278" s="419" t="s">
        <v>7652</v>
      </c>
      <c r="K278" s="554" t="s">
        <v>496</v>
      </c>
      <c r="L278" s="555"/>
      <c r="M278" s="554" t="s">
        <v>496</v>
      </c>
      <c r="N278" s="555"/>
      <c r="O278" s="556" t="s">
        <v>496</v>
      </c>
      <c r="P278" s="556"/>
      <c r="Q278" s="556"/>
      <c r="R278" s="556"/>
      <c r="S278" s="568"/>
    </row>
    <row r="279" spans="1:19" s="514" customFormat="1" ht="12.75" thickTop="1" x14ac:dyDescent="0.2">
      <c r="A279" s="527"/>
      <c r="B279" s="533"/>
      <c r="C279" s="534"/>
      <c r="D279" s="519"/>
      <c r="E279" s="519"/>
      <c r="F279" s="535"/>
      <c r="G279" s="535"/>
      <c r="H279" s="535"/>
      <c r="I279" s="535"/>
      <c r="J279" s="536"/>
      <c r="K279" s="537"/>
      <c r="L279" s="537"/>
      <c r="M279" s="537"/>
      <c r="N279" s="537"/>
      <c r="O279" s="538"/>
      <c r="P279" s="538"/>
      <c r="Q279" s="538"/>
      <c r="R279" s="538"/>
      <c r="S279" s="539"/>
    </row>
    <row r="280" spans="1:19" s="514" customFormat="1" ht="19.5" thickBot="1" x14ac:dyDescent="0.35">
      <c r="A280" s="1162" t="s">
        <v>7562</v>
      </c>
      <c r="B280" s="1162"/>
      <c r="C280" s="1162"/>
      <c r="D280" s="1162"/>
      <c r="E280" s="1162"/>
      <c r="F280" s="1162"/>
      <c r="G280" s="1162"/>
      <c r="H280" s="1162"/>
      <c r="I280" s="1162"/>
      <c r="J280" s="1162"/>
      <c r="K280" s="1162"/>
      <c r="L280" s="1162"/>
      <c r="M280" s="1162"/>
      <c r="N280" s="1162"/>
      <c r="O280" s="1162"/>
      <c r="P280" s="1162"/>
      <c r="Q280" s="1162"/>
      <c r="R280" s="1162"/>
      <c r="S280" s="1162"/>
    </row>
    <row r="281" spans="1:19" s="514" customFormat="1" ht="62.25" customHeight="1" thickTop="1" x14ac:dyDescent="0.2">
      <c r="A281" s="1129" t="s">
        <v>7239</v>
      </c>
      <c r="B281" s="1123" t="s">
        <v>4857</v>
      </c>
      <c r="C281" s="1131" t="s">
        <v>5514</v>
      </c>
      <c r="D281" s="1133" t="s">
        <v>2520</v>
      </c>
      <c r="E281" s="1131" t="s">
        <v>2521</v>
      </c>
      <c r="F281" s="1126" t="s">
        <v>2522</v>
      </c>
      <c r="G281" s="1126" t="s">
        <v>2523</v>
      </c>
      <c r="H281" s="1123" t="s">
        <v>2524</v>
      </c>
      <c r="I281" s="1123" t="s">
        <v>2525</v>
      </c>
      <c r="J281" s="1133" t="s">
        <v>2526</v>
      </c>
      <c r="K281" s="1123" t="s">
        <v>1079</v>
      </c>
      <c r="L281" s="1123"/>
      <c r="M281" s="1123" t="s">
        <v>1080</v>
      </c>
      <c r="N281" s="1123"/>
      <c r="O281" s="1123" t="s">
        <v>1081</v>
      </c>
      <c r="P281" s="1123"/>
      <c r="Q281" s="1123"/>
      <c r="R281" s="1123"/>
      <c r="S281" s="1124" t="s">
        <v>1082</v>
      </c>
    </row>
    <row r="282" spans="1:19" s="514" customFormat="1" ht="22.5" customHeight="1" x14ac:dyDescent="0.2">
      <c r="A282" s="1130"/>
      <c r="B282" s="1128"/>
      <c r="C282" s="1132"/>
      <c r="D282" s="1134"/>
      <c r="E282" s="1132"/>
      <c r="F282" s="1127"/>
      <c r="G282" s="1127"/>
      <c r="H282" s="1128"/>
      <c r="I282" s="1128"/>
      <c r="J282" s="1134"/>
      <c r="K282" s="582" t="s">
        <v>1085</v>
      </c>
      <c r="L282" s="582" t="s">
        <v>2527</v>
      </c>
      <c r="M282" s="582" t="s">
        <v>1085</v>
      </c>
      <c r="N282" s="582" t="s">
        <v>1084</v>
      </c>
      <c r="O282" s="582" t="s">
        <v>492</v>
      </c>
      <c r="P282" s="582" t="s">
        <v>493</v>
      </c>
      <c r="Q282" s="582" t="s">
        <v>494</v>
      </c>
      <c r="R282" s="582" t="s">
        <v>495</v>
      </c>
      <c r="S282" s="1125"/>
    </row>
    <row r="283" spans="1:19" s="514" customFormat="1" ht="53.25" customHeight="1" thickBot="1" x14ac:dyDescent="0.25">
      <c r="A283" s="531">
        <v>1</v>
      </c>
      <c r="B283" s="581" t="s">
        <v>7563</v>
      </c>
      <c r="C283" s="575" t="s">
        <v>7559</v>
      </c>
      <c r="D283" s="575" t="s">
        <v>7560</v>
      </c>
      <c r="E283" s="575" t="s">
        <v>7561</v>
      </c>
      <c r="F283" s="532">
        <v>6650</v>
      </c>
      <c r="G283" s="578" t="s">
        <v>2612</v>
      </c>
      <c r="H283" s="579">
        <v>43636</v>
      </c>
      <c r="I283" s="580" t="s">
        <v>7573</v>
      </c>
      <c r="J283" s="588" t="s">
        <v>7653</v>
      </c>
      <c r="K283" s="554" t="s">
        <v>496</v>
      </c>
      <c r="L283" s="555"/>
      <c r="M283" s="554" t="s">
        <v>496</v>
      </c>
      <c r="N283" s="555"/>
      <c r="O283" s="556"/>
      <c r="P283" s="556"/>
      <c r="Q283" s="556" t="s">
        <v>496</v>
      </c>
      <c r="R283" s="556"/>
      <c r="S283" s="568" t="s">
        <v>7877</v>
      </c>
    </row>
    <row r="284" spans="1:19" s="514" customFormat="1" ht="21" customHeight="1" thickTop="1" thickBot="1" x14ac:dyDescent="0.25">
      <c r="A284" s="1135" t="s">
        <v>7735</v>
      </c>
      <c r="B284" s="1136"/>
      <c r="C284" s="1136"/>
      <c r="D284" s="1136"/>
      <c r="E284" s="1136"/>
      <c r="F284" s="600">
        <f>SUM(F15:F283)</f>
        <v>1386999.0299999998</v>
      </c>
      <c r="G284" s="541"/>
      <c r="H284" s="542"/>
      <c r="I284" s="542"/>
      <c r="J284" s="543"/>
      <c r="K284" s="537"/>
      <c r="L284" s="537"/>
      <c r="M284" s="537"/>
      <c r="N284" s="537"/>
      <c r="O284" s="538"/>
      <c r="P284" s="538"/>
      <c r="Q284" s="538"/>
      <c r="R284" s="538"/>
      <c r="S284" s="539"/>
    </row>
    <row r="285" spans="1:19" s="514" customFormat="1" ht="20.25" customHeight="1" thickTop="1" x14ac:dyDescent="0.2">
      <c r="A285" s="527"/>
      <c r="B285" s="533"/>
      <c r="C285" s="540"/>
      <c r="D285" s="519"/>
      <c r="E285" s="519"/>
      <c r="F285" s="541"/>
      <c r="G285" s="541"/>
      <c r="H285" s="542"/>
      <c r="I285" s="542"/>
      <c r="J285" s="543"/>
      <c r="K285" s="537"/>
      <c r="L285" s="537"/>
      <c r="M285" s="537"/>
      <c r="N285" s="537"/>
      <c r="O285" s="538"/>
      <c r="P285" s="538"/>
      <c r="Q285" s="538"/>
      <c r="R285" s="538"/>
      <c r="S285" s="539"/>
    </row>
    <row r="286" spans="1:19" s="514" customFormat="1" x14ac:dyDescent="0.2">
      <c r="A286" s="544"/>
      <c r="B286" s="537"/>
      <c r="C286" s="519"/>
      <c r="D286" s="597"/>
      <c r="E286" s="519"/>
      <c r="F286" s="549"/>
      <c r="G286" s="548"/>
      <c r="H286" s="545"/>
      <c r="I286" s="545"/>
      <c r="J286" s="512"/>
      <c r="O286" s="512"/>
      <c r="P286" s="512"/>
      <c r="Q286" s="512"/>
      <c r="R286" s="512"/>
      <c r="S286" s="515"/>
    </row>
    <row r="287" spans="1:19" s="514" customFormat="1" ht="18.75" x14ac:dyDescent="0.2">
      <c r="A287" s="1075" t="s">
        <v>6677</v>
      </c>
      <c r="B287" s="1075"/>
      <c r="C287" s="1075"/>
      <c r="D287" s="1075"/>
      <c r="E287" s="1075"/>
      <c r="F287" s="549"/>
      <c r="G287" s="548"/>
      <c r="H287" s="545"/>
      <c r="I287" s="545"/>
      <c r="J287" s="512"/>
      <c r="O287" s="512"/>
      <c r="P287" s="512"/>
      <c r="Q287" s="512"/>
      <c r="R287" s="512"/>
      <c r="S287" s="515"/>
    </row>
    <row r="288" spans="1:19" s="514" customFormat="1" x14ac:dyDescent="0.2">
      <c r="A288" s="544"/>
      <c r="B288" s="537"/>
      <c r="C288" s="519"/>
      <c r="D288" s="597"/>
      <c r="E288" s="519"/>
      <c r="F288" s="549"/>
      <c r="G288" s="548"/>
      <c r="H288" s="545"/>
      <c r="I288" s="545"/>
      <c r="J288" s="512"/>
      <c r="O288" s="512"/>
      <c r="P288" s="512"/>
      <c r="Q288" s="512"/>
      <c r="R288" s="512"/>
      <c r="S288" s="515"/>
    </row>
    <row r="289" spans="1:19" s="514" customFormat="1" x14ac:dyDescent="0.2">
      <c r="A289" s="544"/>
      <c r="B289" s="537"/>
      <c r="C289" s="519"/>
      <c r="D289" s="597"/>
      <c r="E289" s="519"/>
      <c r="F289" s="549"/>
      <c r="G289" s="548"/>
      <c r="H289" s="545"/>
      <c r="I289" s="545"/>
      <c r="J289" s="512"/>
      <c r="O289" s="512"/>
      <c r="P289" s="512"/>
      <c r="Q289" s="512"/>
      <c r="R289" s="512"/>
      <c r="S289" s="515"/>
    </row>
    <row r="290" spans="1:19" s="514" customFormat="1" x14ac:dyDescent="0.2">
      <c r="A290" s="544"/>
      <c r="B290" s="537"/>
      <c r="C290" s="519"/>
      <c r="D290" s="597"/>
      <c r="E290" s="519"/>
      <c r="F290" s="549"/>
      <c r="G290" s="548"/>
      <c r="H290" s="545"/>
      <c r="I290" s="545"/>
      <c r="J290" s="512"/>
      <c r="O290" s="512"/>
      <c r="P290" s="512"/>
      <c r="Q290" s="512"/>
      <c r="R290" s="512"/>
      <c r="S290" s="515"/>
    </row>
    <row r="291" spans="1:19" s="514" customFormat="1" x14ac:dyDescent="0.2">
      <c r="A291" s="544"/>
      <c r="B291" s="537"/>
      <c r="C291" s="519"/>
      <c r="D291" s="597"/>
      <c r="E291" s="519"/>
      <c r="F291" s="549"/>
      <c r="G291" s="548"/>
      <c r="H291" s="545"/>
      <c r="I291" s="545"/>
      <c r="J291" s="512"/>
      <c r="O291" s="512"/>
      <c r="P291" s="512"/>
      <c r="Q291" s="512"/>
      <c r="R291" s="512"/>
      <c r="S291" s="515"/>
    </row>
    <row r="292" spans="1:19" s="514" customFormat="1" x14ac:dyDescent="0.2">
      <c r="A292" s="544"/>
      <c r="B292" s="537"/>
      <c r="C292" s="519"/>
      <c r="D292" s="597"/>
      <c r="E292" s="519"/>
      <c r="F292" s="549"/>
      <c r="G292" s="548"/>
      <c r="H292" s="545"/>
      <c r="I292" s="545"/>
      <c r="J292" s="512"/>
      <c r="O292" s="512"/>
      <c r="P292" s="512"/>
      <c r="Q292" s="512"/>
      <c r="R292" s="512"/>
      <c r="S292" s="515"/>
    </row>
    <row r="293" spans="1:19" s="514" customFormat="1" x14ac:dyDescent="0.2">
      <c r="A293" s="544"/>
      <c r="B293" s="537"/>
      <c r="C293" s="519"/>
      <c r="D293" s="597"/>
      <c r="E293" s="519"/>
      <c r="F293" s="549"/>
      <c r="G293" s="548"/>
      <c r="H293" s="545"/>
      <c r="I293" s="545"/>
      <c r="J293" s="512"/>
      <c r="O293" s="512"/>
      <c r="P293" s="512"/>
      <c r="Q293" s="512"/>
      <c r="R293" s="512"/>
      <c r="S293" s="515"/>
    </row>
    <row r="294" spans="1:19" s="514" customFormat="1" x14ac:dyDescent="0.2">
      <c r="A294" s="544"/>
      <c r="B294" s="537"/>
      <c r="C294" s="519"/>
      <c r="D294" s="597"/>
      <c r="E294" s="519"/>
      <c r="F294" s="549"/>
      <c r="G294" s="548"/>
      <c r="H294" s="545"/>
      <c r="I294" s="545"/>
      <c r="J294" s="512"/>
      <c r="O294" s="512"/>
      <c r="P294" s="512"/>
      <c r="Q294" s="512"/>
      <c r="R294" s="512"/>
      <c r="S294" s="515"/>
    </row>
    <row r="295" spans="1:19" s="514" customFormat="1" x14ac:dyDescent="0.2">
      <c r="A295" s="544"/>
      <c r="B295" s="537"/>
      <c r="C295" s="519"/>
      <c r="D295" s="597"/>
      <c r="E295" s="519"/>
      <c r="F295" s="549"/>
      <c r="G295" s="548"/>
      <c r="H295" s="545"/>
      <c r="I295" s="545"/>
      <c r="J295" s="512"/>
      <c r="O295" s="512"/>
      <c r="P295" s="512"/>
      <c r="Q295" s="512"/>
      <c r="R295" s="512"/>
      <c r="S295" s="515"/>
    </row>
    <row r="296" spans="1:19" s="514" customFormat="1" x14ac:dyDescent="0.2">
      <c r="A296" s="544"/>
      <c r="B296" s="537"/>
      <c r="C296" s="519"/>
      <c r="D296" s="597"/>
      <c r="E296" s="519"/>
      <c r="F296" s="549"/>
      <c r="G296" s="548"/>
      <c r="H296" s="545"/>
      <c r="I296" s="545"/>
      <c r="J296" s="512"/>
      <c r="O296" s="512"/>
      <c r="P296" s="512"/>
      <c r="Q296" s="512"/>
      <c r="R296" s="512"/>
      <c r="S296" s="515"/>
    </row>
    <row r="297" spans="1:19" s="514" customFormat="1" x14ac:dyDescent="0.2">
      <c r="A297" s="544"/>
      <c r="B297" s="537"/>
      <c r="C297" s="519"/>
      <c r="D297" s="597"/>
      <c r="E297" s="519"/>
      <c r="F297" s="549"/>
      <c r="G297" s="548"/>
      <c r="H297" s="545"/>
      <c r="I297" s="545"/>
      <c r="J297" s="512"/>
      <c r="O297" s="512"/>
      <c r="P297" s="512"/>
      <c r="Q297" s="512"/>
      <c r="R297" s="512"/>
      <c r="S297" s="515"/>
    </row>
    <row r="298" spans="1:19" s="514" customFormat="1" x14ac:dyDescent="0.2">
      <c r="A298" s="544"/>
      <c r="B298" s="537"/>
      <c r="C298" s="519"/>
      <c r="D298" s="597"/>
      <c r="E298" s="519"/>
      <c r="F298" s="549"/>
      <c r="G298" s="548"/>
      <c r="H298" s="545"/>
      <c r="I298" s="545"/>
      <c r="J298" s="512"/>
      <c r="O298" s="512"/>
      <c r="P298" s="512"/>
      <c r="Q298" s="512"/>
      <c r="R298" s="512"/>
      <c r="S298" s="515"/>
    </row>
    <row r="299" spans="1:19" s="514" customFormat="1" x14ac:dyDescent="0.2">
      <c r="A299" s="544"/>
      <c r="B299" s="537"/>
      <c r="C299" s="519"/>
      <c r="D299" s="597"/>
      <c r="E299" s="519"/>
      <c r="F299" s="549"/>
      <c r="G299" s="548"/>
      <c r="H299" s="545"/>
      <c r="I299" s="545"/>
      <c r="J299" s="512"/>
      <c r="O299" s="512"/>
      <c r="P299" s="512"/>
      <c r="Q299" s="512"/>
      <c r="R299" s="512"/>
      <c r="S299" s="515"/>
    </row>
    <row r="300" spans="1:19" s="514" customFormat="1" x14ac:dyDescent="0.2">
      <c r="A300" s="544"/>
      <c r="B300" s="537"/>
      <c r="C300" s="519"/>
      <c r="D300" s="597"/>
      <c r="E300" s="519"/>
      <c r="F300" s="549"/>
      <c r="G300" s="548"/>
      <c r="H300" s="545"/>
      <c r="I300" s="545"/>
      <c r="J300" s="512"/>
      <c r="O300" s="512"/>
      <c r="P300" s="512"/>
      <c r="Q300" s="512"/>
      <c r="R300" s="512"/>
      <c r="S300" s="515"/>
    </row>
    <row r="301" spans="1:19" s="514" customFormat="1" x14ac:dyDescent="0.2">
      <c r="A301" s="544"/>
      <c r="B301" s="537"/>
      <c r="C301" s="519"/>
      <c r="D301" s="597"/>
      <c r="E301" s="519"/>
      <c r="F301" s="549"/>
      <c r="G301" s="548"/>
      <c r="H301" s="545"/>
      <c r="I301" s="545"/>
      <c r="J301" s="512"/>
      <c r="O301" s="512"/>
      <c r="P301" s="512"/>
      <c r="Q301" s="512"/>
      <c r="R301" s="512"/>
      <c r="S301" s="515"/>
    </row>
    <row r="302" spans="1:19" s="514" customFormat="1" x14ac:dyDescent="0.2">
      <c r="A302" s="544"/>
      <c r="B302" s="537"/>
      <c r="C302" s="519"/>
      <c r="D302" s="597"/>
      <c r="E302" s="519"/>
      <c r="F302" s="549"/>
      <c r="G302" s="548"/>
      <c r="H302" s="545"/>
      <c r="I302" s="545"/>
      <c r="J302" s="512"/>
      <c r="O302" s="512"/>
      <c r="P302" s="512"/>
      <c r="Q302" s="512"/>
      <c r="R302" s="512"/>
      <c r="S302" s="515"/>
    </row>
    <row r="303" spans="1:19" s="514" customFormat="1" x14ac:dyDescent="0.2">
      <c r="A303" s="544"/>
      <c r="B303" s="537"/>
      <c r="C303" s="519"/>
      <c r="D303" s="597"/>
      <c r="E303" s="519"/>
      <c r="F303" s="549"/>
      <c r="G303" s="548"/>
      <c r="H303" s="545"/>
      <c r="I303" s="545"/>
      <c r="J303" s="512"/>
      <c r="O303" s="512"/>
      <c r="P303" s="512"/>
      <c r="Q303" s="512"/>
      <c r="R303" s="512"/>
      <c r="S303" s="515"/>
    </row>
    <row r="304" spans="1:19" s="514" customFormat="1" x14ac:dyDescent="0.2">
      <c r="A304" s="544"/>
      <c r="B304" s="537"/>
      <c r="C304" s="519"/>
      <c r="D304" s="597"/>
      <c r="E304" s="519"/>
      <c r="F304" s="549"/>
      <c r="G304" s="548"/>
      <c r="H304" s="545"/>
      <c r="I304" s="545"/>
      <c r="J304" s="512"/>
      <c r="O304" s="512"/>
      <c r="P304" s="512"/>
      <c r="Q304" s="512"/>
      <c r="R304" s="512"/>
      <c r="S304" s="515"/>
    </row>
    <row r="305" spans="1:19" s="514" customFormat="1" x14ac:dyDescent="0.2">
      <c r="A305" s="544"/>
      <c r="B305" s="537"/>
      <c r="C305" s="519"/>
      <c r="D305" s="597"/>
      <c r="E305" s="519"/>
      <c r="F305" s="549"/>
      <c r="G305" s="548"/>
      <c r="H305" s="545"/>
      <c r="I305" s="545"/>
      <c r="J305" s="512"/>
      <c r="O305" s="512"/>
      <c r="P305" s="512"/>
      <c r="Q305" s="512"/>
      <c r="R305" s="512"/>
      <c r="S305" s="515"/>
    </row>
    <row r="306" spans="1:19" s="514" customFormat="1" x14ac:dyDescent="0.2">
      <c r="A306" s="544"/>
      <c r="B306" s="537"/>
      <c r="C306" s="519"/>
      <c r="D306" s="597"/>
      <c r="E306" s="519"/>
      <c r="F306" s="549"/>
      <c r="G306" s="548"/>
      <c r="H306" s="545"/>
      <c r="I306" s="545"/>
      <c r="J306" s="512"/>
      <c r="O306" s="512"/>
      <c r="P306" s="512"/>
      <c r="Q306" s="512"/>
      <c r="R306" s="512"/>
      <c r="S306" s="515"/>
    </row>
    <row r="307" spans="1:19" s="514" customFormat="1" x14ac:dyDescent="0.2">
      <c r="A307" s="544"/>
      <c r="B307" s="537"/>
      <c r="C307" s="519"/>
      <c r="D307" s="597"/>
      <c r="E307" s="519"/>
      <c r="F307" s="549"/>
      <c r="G307" s="548"/>
      <c r="H307" s="545"/>
      <c r="I307" s="545"/>
      <c r="J307" s="512"/>
      <c r="O307" s="512"/>
      <c r="P307" s="512"/>
      <c r="Q307" s="512"/>
      <c r="R307" s="512"/>
      <c r="S307" s="515"/>
    </row>
    <row r="308" spans="1:19" s="514" customFormat="1" x14ac:dyDescent="0.2">
      <c r="A308" s="544"/>
      <c r="B308" s="537"/>
      <c r="C308" s="519"/>
      <c r="D308" s="597"/>
      <c r="E308" s="519"/>
      <c r="F308" s="549"/>
      <c r="G308" s="548"/>
      <c r="H308" s="545"/>
      <c r="I308" s="545"/>
      <c r="J308" s="512"/>
      <c r="O308" s="512"/>
      <c r="P308" s="512"/>
      <c r="Q308" s="512"/>
      <c r="R308" s="512"/>
      <c r="S308" s="515"/>
    </row>
    <row r="309" spans="1:19" s="514" customFormat="1" x14ac:dyDescent="0.2">
      <c r="A309" s="544"/>
      <c r="B309" s="537"/>
      <c r="C309" s="519"/>
      <c r="D309" s="597"/>
      <c r="E309" s="519"/>
      <c r="F309" s="549"/>
      <c r="G309" s="548"/>
      <c r="H309" s="545"/>
      <c r="I309" s="545"/>
      <c r="J309" s="512"/>
      <c r="O309" s="512"/>
      <c r="P309" s="512"/>
      <c r="Q309" s="512"/>
      <c r="R309" s="512"/>
      <c r="S309" s="515"/>
    </row>
    <row r="310" spans="1:19" s="514" customFormat="1" x14ac:dyDescent="0.2">
      <c r="A310" s="544"/>
      <c r="B310" s="537"/>
      <c r="C310" s="519"/>
      <c r="D310" s="597"/>
      <c r="E310" s="519"/>
      <c r="F310" s="549"/>
      <c r="G310" s="548"/>
      <c r="H310" s="545"/>
      <c r="I310" s="545"/>
      <c r="J310" s="512"/>
      <c r="O310" s="512"/>
      <c r="P310" s="512"/>
      <c r="Q310" s="512"/>
      <c r="R310" s="512"/>
      <c r="S310" s="515"/>
    </row>
    <row r="311" spans="1:19" s="514" customFormat="1" x14ac:dyDescent="0.2">
      <c r="A311" s="544"/>
      <c r="B311" s="537"/>
      <c r="C311" s="519"/>
      <c r="D311" s="597"/>
      <c r="E311" s="519"/>
      <c r="F311" s="549"/>
      <c r="G311" s="548"/>
      <c r="H311" s="545"/>
      <c r="I311" s="545"/>
      <c r="J311" s="512"/>
      <c r="O311" s="512"/>
      <c r="P311" s="512"/>
      <c r="Q311" s="512"/>
      <c r="R311" s="512"/>
      <c r="S311" s="515"/>
    </row>
    <row r="312" spans="1:19" s="514" customFormat="1" x14ac:dyDescent="0.2">
      <c r="A312" s="544"/>
      <c r="B312" s="537"/>
      <c r="C312" s="519"/>
      <c r="D312" s="597"/>
      <c r="E312" s="519"/>
      <c r="F312" s="549"/>
      <c r="G312" s="548"/>
      <c r="H312" s="545"/>
      <c r="I312" s="545"/>
      <c r="J312" s="512"/>
      <c r="O312" s="512"/>
      <c r="P312" s="512"/>
      <c r="Q312" s="512"/>
      <c r="R312" s="512"/>
      <c r="S312" s="515"/>
    </row>
    <row r="313" spans="1:19" s="514" customFormat="1" x14ac:dyDescent="0.2">
      <c r="A313" s="544"/>
      <c r="B313" s="537"/>
      <c r="C313" s="519"/>
      <c r="D313" s="597"/>
      <c r="E313" s="519"/>
      <c r="F313" s="549"/>
      <c r="G313" s="548"/>
      <c r="H313" s="545"/>
      <c r="I313" s="545"/>
      <c r="J313" s="512"/>
      <c r="O313" s="512"/>
      <c r="P313" s="512"/>
      <c r="Q313" s="512"/>
      <c r="R313" s="512"/>
      <c r="S313" s="515"/>
    </row>
    <row r="314" spans="1:19" s="514" customFormat="1" x14ac:dyDescent="0.2">
      <c r="A314" s="544"/>
      <c r="B314" s="537"/>
      <c r="C314" s="519"/>
      <c r="D314" s="597"/>
      <c r="E314" s="519"/>
      <c r="F314" s="549"/>
      <c r="G314" s="548"/>
      <c r="H314" s="545"/>
      <c r="I314" s="545"/>
      <c r="J314" s="512"/>
      <c r="O314" s="512"/>
      <c r="P314" s="512"/>
      <c r="Q314" s="512"/>
      <c r="R314" s="512"/>
      <c r="S314" s="515"/>
    </row>
    <row r="315" spans="1:19" s="514" customFormat="1" x14ac:dyDescent="0.2">
      <c r="A315" s="544"/>
      <c r="B315" s="537"/>
      <c r="C315" s="519"/>
      <c r="D315" s="597"/>
      <c r="E315" s="519"/>
      <c r="F315" s="549"/>
      <c r="G315" s="548"/>
      <c r="H315" s="545"/>
      <c r="I315" s="545"/>
      <c r="J315" s="512"/>
      <c r="O315" s="512"/>
      <c r="P315" s="512"/>
      <c r="Q315" s="512"/>
      <c r="R315" s="512"/>
      <c r="S315" s="515"/>
    </row>
    <row r="316" spans="1:19" s="514" customFormat="1" x14ac:dyDescent="0.2">
      <c r="A316" s="544"/>
      <c r="B316" s="537"/>
      <c r="C316" s="519"/>
      <c r="D316" s="597"/>
      <c r="E316" s="519"/>
      <c r="F316" s="549"/>
      <c r="G316" s="548"/>
      <c r="H316" s="545"/>
      <c r="I316" s="545"/>
      <c r="J316" s="512"/>
      <c r="O316" s="512"/>
      <c r="P316" s="512"/>
      <c r="Q316" s="512"/>
      <c r="R316" s="512"/>
      <c r="S316" s="515"/>
    </row>
    <row r="317" spans="1:19" s="514" customFormat="1" x14ac:dyDescent="0.2">
      <c r="A317" s="544"/>
      <c r="B317" s="537"/>
      <c r="C317" s="519"/>
      <c r="D317" s="597"/>
      <c r="E317" s="519"/>
      <c r="F317" s="549"/>
      <c r="G317" s="548"/>
      <c r="H317" s="545"/>
      <c r="I317" s="545"/>
      <c r="J317" s="512"/>
      <c r="O317" s="512"/>
      <c r="P317" s="512"/>
      <c r="Q317" s="512"/>
      <c r="R317" s="512"/>
      <c r="S317" s="515"/>
    </row>
    <row r="318" spans="1:19" s="514" customFormat="1" x14ac:dyDescent="0.2">
      <c r="A318" s="544"/>
      <c r="B318" s="537"/>
      <c r="C318" s="519"/>
      <c r="D318" s="597"/>
      <c r="E318" s="519"/>
      <c r="F318" s="549"/>
      <c r="G318" s="548"/>
      <c r="H318" s="545"/>
      <c r="I318" s="545"/>
      <c r="J318" s="512"/>
      <c r="O318" s="512"/>
      <c r="P318" s="512"/>
      <c r="Q318" s="512"/>
      <c r="R318" s="512"/>
      <c r="S318" s="515"/>
    </row>
    <row r="319" spans="1:19" s="514" customFormat="1" x14ac:dyDescent="0.2">
      <c r="A319" s="544"/>
      <c r="B319" s="537"/>
      <c r="C319" s="519"/>
      <c r="D319" s="597"/>
      <c r="E319" s="519"/>
      <c r="F319" s="549"/>
      <c r="G319" s="548"/>
      <c r="H319" s="545"/>
      <c r="I319" s="545"/>
      <c r="J319" s="512"/>
      <c r="O319" s="512"/>
      <c r="P319" s="512"/>
      <c r="Q319" s="512"/>
      <c r="R319" s="512"/>
      <c r="S319" s="515"/>
    </row>
    <row r="320" spans="1:19" s="514" customFormat="1" x14ac:dyDescent="0.2">
      <c r="A320" s="544"/>
      <c r="B320" s="537"/>
      <c r="C320" s="519"/>
      <c r="D320" s="597"/>
      <c r="E320" s="519"/>
      <c r="F320" s="549"/>
      <c r="G320" s="548"/>
      <c r="H320" s="545"/>
      <c r="I320" s="545"/>
      <c r="J320" s="512"/>
      <c r="O320" s="512"/>
      <c r="P320" s="512"/>
      <c r="Q320" s="512"/>
      <c r="R320" s="512"/>
      <c r="S320" s="515"/>
    </row>
    <row r="321" spans="1:19" s="514" customFormat="1" x14ac:dyDescent="0.2">
      <c r="A321" s="544"/>
      <c r="B321" s="537"/>
      <c r="C321" s="519"/>
      <c r="D321" s="597"/>
      <c r="E321" s="519"/>
      <c r="F321" s="549"/>
      <c r="G321" s="548"/>
      <c r="H321" s="545"/>
      <c r="I321" s="545"/>
      <c r="J321" s="512"/>
      <c r="O321" s="512"/>
      <c r="P321" s="512"/>
      <c r="Q321" s="512"/>
      <c r="R321" s="512"/>
      <c r="S321" s="515"/>
    </row>
    <row r="322" spans="1:19" s="514" customFormat="1" x14ac:dyDescent="0.2">
      <c r="A322" s="544"/>
      <c r="B322" s="537"/>
      <c r="C322" s="519"/>
      <c r="D322" s="597"/>
      <c r="E322" s="519"/>
      <c r="F322" s="549"/>
      <c r="G322" s="548"/>
      <c r="H322" s="545"/>
      <c r="I322" s="545"/>
      <c r="J322" s="512"/>
      <c r="O322" s="512"/>
      <c r="P322" s="512"/>
      <c r="Q322" s="512"/>
      <c r="R322" s="512"/>
      <c r="S322" s="515"/>
    </row>
    <row r="323" spans="1:19" s="514" customFormat="1" x14ac:dyDescent="0.2">
      <c r="A323" s="544"/>
      <c r="B323" s="537"/>
      <c r="C323" s="519"/>
      <c r="D323" s="597"/>
      <c r="E323" s="519"/>
      <c r="F323" s="549"/>
      <c r="G323" s="548"/>
      <c r="H323" s="545"/>
      <c r="I323" s="545"/>
      <c r="J323" s="512"/>
      <c r="O323" s="512"/>
      <c r="P323" s="512"/>
      <c r="Q323" s="512"/>
      <c r="R323" s="512"/>
      <c r="S323" s="515"/>
    </row>
    <row r="324" spans="1:19" s="514" customFormat="1" x14ac:dyDescent="0.2">
      <c r="A324" s="544"/>
      <c r="B324" s="537"/>
      <c r="C324" s="519"/>
      <c r="D324" s="597"/>
      <c r="E324" s="519"/>
      <c r="F324" s="549"/>
      <c r="G324" s="548"/>
      <c r="H324" s="545"/>
      <c r="I324" s="545"/>
      <c r="J324" s="512"/>
      <c r="O324" s="512"/>
      <c r="P324" s="512"/>
      <c r="Q324" s="512"/>
      <c r="R324" s="512"/>
      <c r="S324" s="515"/>
    </row>
    <row r="325" spans="1:19" s="514" customFormat="1" x14ac:dyDescent="0.2">
      <c r="A325" s="544"/>
      <c r="B325" s="537"/>
      <c r="C325" s="519"/>
      <c r="D325" s="597"/>
      <c r="E325" s="519"/>
      <c r="F325" s="549"/>
      <c r="G325" s="548"/>
      <c r="H325" s="545"/>
      <c r="I325" s="545"/>
      <c r="J325" s="512"/>
      <c r="O325" s="512"/>
      <c r="P325" s="512"/>
      <c r="Q325" s="512"/>
      <c r="R325" s="512"/>
      <c r="S325" s="515"/>
    </row>
    <row r="326" spans="1:19" s="514" customFormat="1" x14ac:dyDescent="0.2">
      <c r="A326" s="544"/>
      <c r="B326" s="537"/>
      <c r="C326" s="519"/>
      <c r="D326" s="597"/>
      <c r="E326" s="519"/>
      <c r="F326" s="549"/>
      <c r="G326" s="548"/>
      <c r="H326" s="545"/>
      <c r="I326" s="545"/>
      <c r="J326" s="512"/>
      <c r="O326" s="512"/>
      <c r="P326" s="512"/>
      <c r="Q326" s="512"/>
      <c r="R326" s="512"/>
      <c r="S326" s="515"/>
    </row>
    <row r="327" spans="1:19" s="514" customFormat="1" x14ac:dyDescent="0.2">
      <c r="A327" s="544"/>
      <c r="B327" s="537"/>
      <c r="C327" s="519"/>
      <c r="D327" s="597"/>
      <c r="E327" s="519"/>
      <c r="F327" s="549"/>
      <c r="G327" s="548"/>
      <c r="H327" s="545"/>
      <c r="I327" s="545"/>
      <c r="J327" s="512"/>
      <c r="O327" s="512"/>
      <c r="P327" s="512"/>
      <c r="Q327" s="512"/>
      <c r="R327" s="512"/>
      <c r="S327" s="515"/>
    </row>
    <row r="328" spans="1:19" s="514" customFormat="1" x14ac:dyDescent="0.2">
      <c r="A328" s="544"/>
      <c r="B328" s="537"/>
      <c r="C328" s="519"/>
      <c r="D328" s="597"/>
      <c r="E328" s="519"/>
      <c r="F328" s="549"/>
      <c r="G328" s="548"/>
      <c r="H328" s="545"/>
      <c r="I328" s="545"/>
      <c r="J328" s="512"/>
      <c r="O328" s="512"/>
      <c r="P328" s="512"/>
      <c r="Q328" s="512"/>
      <c r="R328" s="512"/>
      <c r="S328" s="515"/>
    </row>
    <row r="329" spans="1:19" s="514" customFormat="1" x14ac:dyDescent="0.2">
      <c r="A329" s="544"/>
      <c r="B329" s="537"/>
      <c r="C329" s="519"/>
      <c r="D329" s="597"/>
      <c r="E329" s="519"/>
      <c r="F329" s="549"/>
      <c r="G329" s="548"/>
      <c r="H329" s="545"/>
      <c r="I329" s="545"/>
      <c r="J329" s="512"/>
      <c r="O329" s="512"/>
      <c r="P329" s="512"/>
      <c r="Q329" s="512"/>
      <c r="R329" s="512"/>
      <c r="S329" s="515"/>
    </row>
    <row r="330" spans="1:19" s="514" customFormat="1" x14ac:dyDescent="0.2">
      <c r="A330" s="544"/>
      <c r="B330" s="537"/>
      <c r="C330" s="519"/>
      <c r="D330" s="597"/>
      <c r="E330" s="519"/>
      <c r="F330" s="549"/>
      <c r="G330" s="548"/>
      <c r="H330" s="545"/>
      <c r="I330" s="545"/>
      <c r="J330" s="512"/>
      <c r="O330" s="512"/>
      <c r="P330" s="512"/>
      <c r="Q330" s="512"/>
      <c r="R330" s="512"/>
      <c r="S330" s="515"/>
    </row>
    <row r="331" spans="1:19" s="514" customFormat="1" x14ac:dyDescent="0.2">
      <c r="A331" s="544"/>
      <c r="B331" s="537"/>
      <c r="C331" s="519"/>
      <c r="D331" s="597"/>
      <c r="E331" s="519"/>
      <c r="F331" s="549"/>
      <c r="G331" s="548"/>
      <c r="H331" s="545"/>
      <c r="I331" s="545"/>
      <c r="J331" s="512"/>
      <c r="O331" s="512"/>
      <c r="P331" s="512"/>
      <c r="Q331" s="512"/>
      <c r="R331" s="512"/>
      <c r="S331" s="515"/>
    </row>
    <row r="332" spans="1:19" s="514" customFormat="1" x14ac:dyDescent="0.2">
      <c r="A332" s="544"/>
      <c r="B332" s="537"/>
      <c r="C332" s="519"/>
      <c r="D332" s="597"/>
      <c r="E332" s="519"/>
      <c r="F332" s="549"/>
      <c r="G332" s="548"/>
      <c r="H332" s="545"/>
      <c r="I332" s="545"/>
      <c r="J332" s="512"/>
      <c r="O332" s="512"/>
      <c r="P332" s="512"/>
      <c r="Q332" s="512"/>
      <c r="R332" s="512"/>
      <c r="S332" s="515"/>
    </row>
    <row r="333" spans="1:19" s="514" customFormat="1" x14ac:dyDescent="0.2">
      <c r="A333" s="544"/>
      <c r="B333" s="537"/>
      <c r="C333" s="519"/>
      <c r="D333" s="597"/>
      <c r="E333" s="519"/>
      <c r="F333" s="549"/>
      <c r="G333" s="548"/>
      <c r="H333" s="545"/>
      <c r="I333" s="545"/>
      <c r="J333" s="512"/>
      <c r="O333" s="512"/>
      <c r="P333" s="512"/>
      <c r="Q333" s="512"/>
      <c r="R333" s="512"/>
      <c r="S333" s="515"/>
    </row>
    <row r="334" spans="1:19" s="514" customFormat="1" x14ac:dyDescent="0.2">
      <c r="A334" s="544"/>
      <c r="B334" s="537"/>
      <c r="C334" s="519"/>
      <c r="D334" s="597"/>
      <c r="E334" s="519"/>
      <c r="F334" s="549"/>
      <c r="G334" s="548"/>
      <c r="H334" s="545"/>
      <c r="I334" s="545"/>
      <c r="J334" s="512"/>
      <c r="O334" s="512"/>
      <c r="P334" s="512"/>
      <c r="Q334" s="512"/>
      <c r="R334" s="512"/>
      <c r="S334" s="515"/>
    </row>
    <row r="335" spans="1:19" s="514" customFormat="1" x14ac:dyDescent="0.2">
      <c r="A335" s="544"/>
      <c r="B335" s="537"/>
      <c r="C335" s="519"/>
      <c r="D335" s="597"/>
      <c r="E335" s="519"/>
      <c r="F335" s="549"/>
      <c r="G335" s="548"/>
      <c r="H335" s="545"/>
      <c r="I335" s="545"/>
      <c r="J335" s="512"/>
      <c r="O335" s="512"/>
      <c r="P335" s="512"/>
      <c r="Q335" s="512"/>
      <c r="R335" s="512"/>
      <c r="S335" s="515"/>
    </row>
    <row r="336" spans="1:19" s="514" customFormat="1" x14ac:dyDescent="0.2">
      <c r="A336" s="544"/>
      <c r="B336" s="537"/>
      <c r="C336" s="519"/>
      <c r="D336" s="597"/>
      <c r="E336" s="519"/>
      <c r="F336" s="549"/>
      <c r="G336" s="548"/>
      <c r="H336" s="545"/>
      <c r="I336" s="545"/>
      <c r="J336" s="512"/>
      <c r="O336" s="512"/>
      <c r="P336" s="512"/>
      <c r="Q336" s="512"/>
      <c r="R336" s="512"/>
      <c r="S336" s="515"/>
    </row>
    <row r="337" spans="1:19" s="514" customFormat="1" x14ac:dyDescent="0.2">
      <c r="A337" s="544"/>
      <c r="B337" s="537"/>
      <c r="C337" s="519"/>
      <c r="D337" s="597"/>
      <c r="E337" s="519"/>
      <c r="F337" s="549"/>
      <c r="G337" s="548"/>
      <c r="H337" s="545"/>
      <c r="I337" s="545"/>
      <c r="J337" s="512"/>
      <c r="O337" s="512"/>
      <c r="P337" s="512"/>
      <c r="Q337" s="512"/>
      <c r="R337" s="512"/>
      <c r="S337" s="515"/>
    </row>
    <row r="338" spans="1:19" s="514" customFormat="1" x14ac:dyDescent="0.2">
      <c r="A338" s="544"/>
      <c r="B338" s="537"/>
      <c r="C338" s="519"/>
      <c r="D338" s="597"/>
      <c r="E338" s="519"/>
      <c r="F338" s="549"/>
      <c r="G338" s="548"/>
      <c r="H338" s="545"/>
      <c r="I338" s="545"/>
      <c r="J338" s="512"/>
      <c r="O338" s="512"/>
      <c r="P338" s="512"/>
      <c r="Q338" s="512"/>
      <c r="R338" s="512"/>
      <c r="S338" s="515"/>
    </row>
    <row r="339" spans="1:19" s="514" customFormat="1" x14ac:dyDescent="0.2">
      <c r="A339" s="544"/>
      <c r="B339" s="537"/>
      <c r="C339" s="519"/>
      <c r="D339" s="597"/>
      <c r="E339" s="519"/>
      <c r="F339" s="549"/>
      <c r="G339" s="548"/>
      <c r="H339" s="545"/>
      <c r="I339" s="545"/>
      <c r="J339" s="512"/>
      <c r="O339" s="512"/>
      <c r="P339" s="512"/>
      <c r="Q339" s="512"/>
      <c r="R339" s="512"/>
      <c r="S339" s="515"/>
    </row>
    <row r="340" spans="1:19" s="514" customFormat="1" x14ac:dyDescent="0.2">
      <c r="A340" s="544"/>
      <c r="B340" s="537"/>
      <c r="C340" s="519"/>
      <c r="D340" s="597"/>
      <c r="E340" s="519"/>
      <c r="F340" s="549"/>
      <c r="G340" s="548"/>
      <c r="H340" s="545"/>
      <c r="I340" s="545"/>
      <c r="J340" s="512"/>
      <c r="O340" s="512"/>
      <c r="P340" s="512"/>
      <c r="Q340" s="512"/>
      <c r="R340" s="512"/>
      <c r="S340" s="515"/>
    </row>
    <row r="341" spans="1:19" s="514" customFormat="1" x14ac:dyDescent="0.2">
      <c r="A341" s="544"/>
      <c r="B341" s="537"/>
      <c r="C341" s="519"/>
      <c r="D341" s="597"/>
      <c r="E341" s="519"/>
      <c r="F341" s="549"/>
      <c r="G341" s="548"/>
      <c r="H341" s="545"/>
      <c r="I341" s="545"/>
      <c r="J341" s="512"/>
      <c r="O341" s="512"/>
      <c r="P341" s="512"/>
      <c r="Q341" s="512"/>
      <c r="R341" s="512"/>
      <c r="S341" s="515"/>
    </row>
    <row r="342" spans="1:19" s="514" customFormat="1" x14ac:dyDescent="0.2">
      <c r="A342" s="544"/>
      <c r="B342" s="537"/>
      <c r="C342" s="519"/>
      <c r="D342" s="597"/>
      <c r="E342" s="519"/>
      <c r="F342" s="549"/>
      <c r="G342" s="548"/>
      <c r="H342" s="545"/>
      <c r="I342" s="545"/>
      <c r="J342" s="512"/>
      <c r="O342" s="512"/>
      <c r="P342" s="512"/>
      <c r="Q342" s="512"/>
      <c r="R342" s="512"/>
      <c r="S342" s="515"/>
    </row>
    <row r="343" spans="1:19" s="514" customFormat="1" x14ac:dyDescent="0.2">
      <c r="A343" s="544"/>
      <c r="B343" s="537"/>
      <c r="C343" s="519"/>
      <c r="D343" s="597"/>
      <c r="E343" s="519"/>
      <c r="F343" s="549"/>
      <c r="G343" s="548"/>
      <c r="H343" s="545"/>
      <c r="I343" s="545"/>
      <c r="J343" s="512"/>
      <c r="O343" s="512"/>
      <c r="P343" s="512"/>
      <c r="Q343" s="512"/>
      <c r="R343" s="512"/>
      <c r="S343" s="515"/>
    </row>
    <row r="344" spans="1:19" s="514" customFormat="1" x14ac:dyDescent="0.2">
      <c r="A344" s="544"/>
      <c r="B344" s="537"/>
      <c r="C344" s="519"/>
      <c r="D344" s="597"/>
      <c r="E344" s="519"/>
      <c r="F344" s="549"/>
      <c r="G344" s="548"/>
      <c r="H344" s="545"/>
      <c r="I344" s="545"/>
      <c r="J344" s="512"/>
      <c r="O344" s="512"/>
      <c r="P344" s="512"/>
      <c r="Q344" s="512"/>
      <c r="R344" s="512"/>
      <c r="S344" s="515"/>
    </row>
    <row r="345" spans="1:19" s="514" customFormat="1" x14ac:dyDescent="0.2">
      <c r="A345" s="544"/>
      <c r="B345" s="537"/>
      <c r="C345" s="519"/>
      <c r="D345" s="597"/>
      <c r="E345" s="519"/>
      <c r="F345" s="549"/>
      <c r="G345" s="548"/>
      <c r="H345" s="545"/>
      <c r="I345" s="545"/>
      <c r="J345" s="512"/>
      <c r="O345" s="512"/>
      <c r="P345" s="512"/>
      <c r="Q345" s="512"/>
      <c r="R345" s="512"/>
      <c r="S345" s="515"/>
    </row>
    <row r="346" spans="1:19" s="514" customFormat="1" x14ac:dyDescent="0.2">
      <c r="A346" s="544"/>
      <c r="B346" s="537"/>
      <c r="C346" s="519"/>
      <c r="D346" s="597"/>
      <c r="E346" s="519"/>
      <c r="F346" s="549"/>
      <c r="G346" s="548"/>
      <c r="H346" s="545"/>
      <c r="I346" s="545"/>
      <c r="J346" s="512"/>
      <c r="O346" s="512"/>
      <c r="P346" s="512"/>
      <c r="Q346" s="512"/>
      <c r="R346" s="512"/>
      <c r="S346" s="515"/>
    </row>
    <row r="347" spans="1:19" s="514" customFormat="1" x14ac:dyDescent="0.2">
      <c r="A347" s="544"/>
      <c r="B347" s="537"/>
      <c r="C347" s="519"/>
      <c r="D347" s="597"/>
      <c r="E347" s="519"/>
      <c r="F347" s="549"/>
      <c r="G347" s="548"/>
      <c r="H347" s="545"/>
      <c r="I347" s="545"/>
      <c r="J347" s="512"/>
      <c r="O347" s="512"/>
      <c r="P347" s="512"/>
      <c r="Q347" s="512"/>
      <c r="R347" s="512"/>
      <c r="S347" s="515"/>
    </row>
    <row r="348" spans="1:19" s="514" customFormat="1" x14ac:dyDescent="0.2">
      <c r="A348" s="544"/>
      <c r="B348" s="537"/>
      <c r="C348" s="519"/>
      <c r="D348" s="597"/>
      <c r="E348" s="519"/>
      <c r="F348" s="549"/>
      <c r="G348" s="548"/>
      <c r="H348" s="545"/>
      <c r="I348" s="545"/>
      <c r="J348" s="512"/>
      <c r="O348" s="512"/>
      <c r="P348" s="512"/>
      <c r="Q348" s="512"/>
      <c r="R348" s="512"/>
      <c r="S348" s="515"/>
    </row>
    <row r="349" spans="1:19" s="514" customFormat="1" x14ac:dyDescent="0.2">
      <c r="A349" s="544"/>
      <c r="B349" s="537"/>
      <c r="C349" s="519"/>
      <c r="D349" s="597"/>
      <c r="E349" s="519"/>
      <c r="F349" s="549"/>
      <c r="G349" s="548"/>
      <c r="H349" s="545"/>
      <c r="I349" s="545"/>
      <c r="J349" s="512"/>
      <c r="O349" s="512"/>
      <c r="P349" s="512"/>
      <c r="Q349" s="512"/>
      <c r="R349" s="512"/>
      <c r="S349" s="515"/>
    </row>
    <row r="350" spans="1:19" s="514" customFormat="1" x14ac:dyDescent="0.2">
      <c r="A350" s="544"/>
      <c r="B350" s="537"/>
      <c r="C350" s="519"/>
      <c r="D350" s="597"/>
      <c r="E350" s="519"/>
      <c r="F350" s="549"/>
      <c r="G350" s="548"/>
      <c r="H350" s="545"/>
      <c r="I350" s="545"/>
      <c r="J350" s="512"/>
      <c r="O350" s="512"/>
      <c r="P350" s="512"/>
      <c r="Q350" s="512"/>
      <c r="R350" s="512"/>
      <c r="S350" s="515"/>
    </row>
    <row r="351" spans="1:19" s="514" customFormat="1" x14ac:dyDescent="0.2">
      <c r="A351" s="544"/>
      <c r="B351" s="537"/>
      <c r="C351" s="519"/>
      <c r="D351" s="597"/>
      <c r="E351" s="519"/>
      <c r="F351" s="549"/>
      <c r="G351" s="548"/>
      <c r="H351" s="545"/>
      <c r="I351" s="545"/>
      <c r="J351" s="512"/>
      <c r="O351" s="512"/>
      <c r="P351" s="512"/>
      <c r="Q351" s="512"/>
      <c r="R351" s="512"/>
      <c r="S351" s="515"/>
    </row>
    <row r="352" spans="1:19" s="514" customFormat="1" x14ac:dyDescent="0.2">
      <c r="A352" s="544"/>
      <c r="B352" s="537"/>
      <c r="C352" s="519"/>
      <c r="D352" s="597"/>
      <c r="E352" s="519"/>
      <c r="F352" s="549"/>
      <c r="G352" s="548"/>
      <c r="H352" s="545"/>
      <c r="I352" s="545"/>
      <c r="J352" s="512"/>
      <c r="O352" s="512"/>
      <c r="P352" s="512"/>
      <c r="Q352" s="512"/>
      <c r="R352" s="512"/>
      <c r="S352" s="515"/>
    </row>
    <row r="353" spans="1:19" s="514" customFormat="1" x14ac:dyDescent="0.2">
      <c r="A353" s="544"/>
      <c r="B353" s="537"/>
      <c r="C353" s="519"/>
      <c r="D353" s="597"/>
      <c r="E353" s="519"/>
      <c r="F353" s="549"/>
      <c r="G353" s="548"/>
      <c r="H353" s="545"/>
      <c r="I353" s="545"/>
      <c r="J353" s="512"/>
      <c r="O353" s="512"/>
      <c r="P353" s="512"/>
      <c r="Q353" s="512"/>
      <c r="R353" s="512"/>
      <c r="S353" s="515"/>
    </row>
    <row r="354" spans="1:19" s="514" customFormat="1" x14ac:dyDescent="0.2">
      <c r="A354" s="544"/>
      <c r="B354" s="537"/>
      <c r="C354" s="519"/>
      <c r="D354" s="597"/>
      <c r="E354" s="519"/>
      <c r="F354" s="549"/>
      <c r="G354" s="548"/>
      <c r="H354" s="545"/>
      <c r="I354" s="545"/>
      <c r="J354" s="512"/>
      <c r="O354" s="512"/>
      <c r="P354" s="512"/>
      <c r="Q354" s="512"/>
      <c r="R354" s="512"/>
      <c r="S354" s="515"/>
    </row>
    <row r="355" spans="1:19" s="514" customFormat="1" x14ac:dyDescent="0.2">
      <c r="A355" s="544"/>
      <c r="B355" s="537"/>
      <c r="C355" s="519"/>
      <c r="D355" s="597"/>
      <c r="E355" s="519"/>
      <c r="F355" s="549"/>
      <c r="G355" s="548"/>
      <c r="H355" s="545"/>
      <c r="I355" s="545"/>
      <c r="J355" s="512"/>
      <c r="O355" s="512"/>
      <c r="P355" s="512"/>
      <c r="Q355" s="512"/>
      <c r="R355" s="512"/>
      <c r="S355" s="515"/>
    </row>
    <row r="356" spans="1:19" s="514" customFormat="1" x14ac:dyDescent="0.2">
      <c r="A356" s="544"/>
      <c r="B356" s="537"/>
      <c r="C356" s="519"/>
      <c r="D356" s="597"/>
      <c r="E356" s="519"/>
      <c r="F356" s="549"/>
      <c r="G356" s="548"/>
      <c r="H356" s="545"/>
      <c r="I356" s="545"/>
      <c r="J356" s="512"/>
      <c r="O356" s="512"/>
      <c r="P356" s="512"/>
      <c r="Q356" s="512"/>
      <c r="R356" s="512"/>
      <c r="S356" s="515"/>
    </row>
    <row r="357" spans="1:19" s="514" customFormat="1" x14ac:dyDescent="0.2">
      <c r="A357" s="544"/>
      <c r="B357" s="537"/>
      <c r="C357" s="519"/>
      <c r="D357" s="597"/>
      <c r="E357" s="519"/>
      <c r="F357" s="549"/>
      <c r="G357" s="548"/>
      <c r="H357" s="545"/>
      <c r="I357" s="545"/>
      <c r="J357" s="512"/>
      <c r="O357" s="512"/>
      <c r="P357" s="512"/>
      <c r="Q357" s="512"/>
      <c r="R357" s="512"/>
      <c r="S357" s="515"/>
    </row>
    <row r="358" spans="1:19" s="514" customFormat="1" x14ac:dyDescent="0.2">
      <c r="A358" s="544"/>
      <c r="B358" s="537"/>
      <c r="C358" s="519"/>
      <c r="D358" s="597"/>
      <c r="E358" s="519"/>
      <c r="F358" s="549"/>
      <c r="G358" s="548"/>
      <c r="H358" s="545"/>
      <c r="I358" s="545"/>
      <c r="J358" s="512"/>
      <c r="O358" s="512"/>
      <c r="P358" s="512"/>
      <c r="Q358" s="512"/>
      <c r="R358" s="512"/>
      <c r="S358" s="515"/>
    </row>
    <row r="359" spans="1:19" s="514" customFormat="1" x14ac:dyDescent="0.2">
      <c r="A359" s="544"/>
      <c r="B359" s="537"/>
      <c r="C359" s="519"/>
      <c r="D359" s="597"/>
      <c r="E359" s="519"/>
      <c r="F359" s="549"/>
      <c r="G359" s="548"/>
      <c r="H359" s="545"/>
      <c r="I359" s="545"/>
      <c r="J359" s="512"/>
      <c r="O359" s="512"/>
      <c r="P359" s="512"/>
      <c r="Q359" s="512"/>
      <c r="R359" s="512"/>
      <c r="S359" s="515"/>
    </row>
    <row r="360" spans="1:19" s="514" customFormat="1" x14ac:dyDescent="0.2">
      <c r="A360" s="544"/>
      <c r="B360" s="537"/>
      <c r="C360" s="519"/>
      <c r="D360" s="597"/>
      <c r="E360" s="519"/>
      <c r="F360" s="549"/>
      <c r="G360" s="548"/>
      <c r="H360" s="545"/>
      <c r="I360" s="545"/>
      <c r="J360" s="512"/>
      <c r="O360" s="512"/>
      <c r="P360" s="512"/>
      <c r="Q360" s="512"/>
      <c r="R360" s="512"/>
      <c r="S360" s="515"/>
    </row>
    <row r="361" spans="1:19" s="514" customFormat="1" x14ac:dyDescent="0.2">
      <c r="A361" s="544"/>
      <c r="B361" s="537"/>
      <c r="C361" s="519"/>
      <c r="D361" s="597"/>
      <c r="E361" s="519"/>
      <c r="F361" s="549"/>
      <c r="G361" s="548"/>
      <c r="H361" s="545"/>
      <c r="I361" s="545"/>
      <c r="J361" s="512"/>
      <c r="O361" s="512"/>
      <c r="P361" s="512"/>
      <c r="Q361" s="512"/>
      <c r="R361" s="512"/>
      <c r="S361" s="515"/>
    </row>
    <row r="362" spans="1:19" s="514" customFormat="1" x14ac:dyDescent="0.2">
      <c r="A362" s="544"/>
      <c r="B362" s="537"/>
      <c r="C362" s="519"/>
      <c r="D362" s="597"/>
      <c r="E362" s="519"/>
      <c r="F362" s="549"/>
      <c r="G362" s="548"/>
      <c r="H362" s="545"/>
      <c r="I362" s="545"/>
      <c r="J362" s="512"/>
      <c r="O362" s="512"/>
      <c r="P362" s="512"/>
      <c r="Q362" s="512"/>
      <c r="R362" s="512"/>
      <c r="S362" s="515"/>
    </row>
    <row r="363" spans="1:19" s="514" customFormat="1" x14ac:dyDescent="0.2">
      <c r="A363" s="544"/>
      <c r="B363" s="537"/>
      <c r="C363" s="519"/>
      <c r="D363" s="597"/>
      <c r="E363" s="519"/>
      <c r="F363" s="549"/>
      <c r="G363" s="548"/>
      <c r="H363" s="545"/>
      <c r="I363" s="545"/>
      <c r="J363" s="512"/>
      <c r="O363" s="512"/>
      <c r="P363" s="512"/>
      <c r="Q363" s="512"/>
      <c r="R363" s="512"/>
      <c r="S363" s="515"/>
    </row>
    <row r="364" spans="1:19" s="514" customFormat="1" x14ac:dyDescent="0.2">
      <c r="A364" s="544"/>
      <c r="B364" s="537"/>
      <c r="C364" s="519"/>
      <c r="D364" s="597"/>
      <c r="E364" s="519"/>
      <c r="F364" s="549"/>
      <c r="G364" s="548"/>
      <c r="H364" s="545"/>
      <c r="I364" s="545"/>
      <c r="J364" s="512"/>
      <c r="O364" s="512"/>
      <c r="P364" s="512"/>
      <c r="Q364" s="512"/>
      <c r="R364" s="512"/>
      <c r="S364" s="515"/>
    </row>
    <row r="365" spans="1:19" s="514" customFormat="1" x14ac:dyDescent="0.2">
      <c r="A365" s="544"/>
      <c r="B365" s="537"/>
      <c r="C365" s="519"/>
      <c r="D365" s="597"/>
      <c r="E365" s="519"/>
      <c r="F365" s="549"/>
      <c r="G365" s="548"/>
      <c r="H365" s="545"/>
      <c r="I365" s="545"/>
      <c r="J365" s="512"/>
      <c r="O365" s="512"/>
      <c r="P365" s="512"/>
      <c r="Q365" s="512"/>
      <c r="R365" s="512"/>
      <c r="S365" s="515"/>
    </row>
    <row r="366" spans="1:19" s="514" customFormat="1" x14ac:dyDescent="0.2">
      <c r="A366" s="544"/>
      <c r="B366" s="537"/>
      <c r="C366" s="519"/>
      <c r="D366" s="597"/>
      <c r="E366" s="519"/>
      <c r="F366" s="549"/>
      <c r="G366" s="548"/>
      <c r="H366" s="545"/>
      <c r="I366" s="545"/>
      <c r="J366" s="512"/>
      <c r="O366" s="512"/>
      <c r="P366" s="512"/>
      <c r="Q366" s="512"/>
      <c r="R366" s="512"/>
      <c r="S366" s="515"/>
    </row>
    <row r="367" spans="1:19" s="514" customFormat="1" x14ac:dyDescent="0.2">
      <c r="A367" s="544"/>
      <c r="B367" s="537"/>
      <c r="C367" s="519"/>
      <c r="D367" s="597"/>
      <c r="E367" s="519"/>
      <c r="F367" s="549"/>
      <c r="G367" s="548"/>
      <c r="H367" s="545"/>
      <c r="I367" s="545"/>
      <c r="J367" s="512"/>
      <c r="O367" s="512"/>
      <c r="P367" s="512"/>
      <c r="Q367" s="512"/>
      <c r="R367" s="512"/>
      <c r="S367" s="515"/>
    </row>
    <row r="368" spans="1:19" s="514" customFormat="1" x14ac:dyDescent="0.2">
      <c r="A368" s="544"/>
      <c r="B368" s="537"/>
      <c r="C368" s="519"/>
      <c r="D368" s="597"/>
      <c r="E368" s="519"/>
      <c r="F368" s="549"/>
      <c r="G368" s="548"/>
      <c r="H368" s="545"/>
      <c r="I368" s="545"/>
      <c r="J368" s="512"/>
      <c r="O368" s="512"/>
      <c r="P368" s="512"/>
      <c r="Q368" s="512"/>
      <c r="R368" s="512"/>
      <c r="S368" s="515"/>
    </row>
    <row r="369" spans="1:19" s="514" customFormat="1" x14ac:dyDescent="0.2">
      <c r="A369" s="544"/>
      <c r="B369" s="537"/>
      <c r="C369" s="519"/>
      <c r="D369" s="597"/>
      <c r="E369" s="519"/>
      <c r="F369" s="549"/>
      <c r="G369" s="548"/>
      <c r="H369" s="545"/>
      <c r="I369" s="545"/>
      <c r="J369" s="512"/>
      <c r="O369" s="512"/>
      <c r="P369" s="512"/>
      <c r="Q369" s="512"/>
      <c r="R369" s="512"/>
      <c r="S369" s="515"/>
    </row>
    <row r="370" spans="1:19" s="514" customFormat="1" x14ac:dyDescent="0.2">
      <c r="A370" s="544"/>
      <c r="B370" s="537"/>
      <c r="C370" s="519"/>
      <c r="D370" s="597"/>
      <c r="E370" s="519"/>
      <c r="F370" s="549"/>
      <c r="G370" s="548"/>
      <c r="H370" s="545"/>
      <c r="I370" s="545"/>
      <c r="J370" s="512"/>
      <c r="O370" s="512"/>
      <c r="P370" s="512"/>
      <c r="Q370" s="512"/>
      <c r="R370" s="512"/>
      <c r="S370" s="515"/>
    </row>
    <row r="371" spans="1:19" s="514" customFormat="1" x14ac:dyDescent="0.2">
      <c r="A371" s="544"/>
      <c r="B371" s="537"/>
      <c r="C371" s="519"/>
      <c r="D371" s="597"/>
      <c r="E371" s="519"/>
      <c r="F371" s="549"/>
      <c r="G371" s="548"/>
      <c r="H371" s="545"/>
      <c r="I371" s="545"/>
      <c r="J371" s="512"/>
      <c r="O371" s="512"/>
      <c r="P371" s="512"/>
      <c r="Q371" s="512"/>
      <c r="R371" s="512"/>
      <c r="S371" s="515"/>
    </row>
    <row r="372" spans="1:19" s="514" customFormat="1" x14ac:dyDescent="0.2">
      <c r="A372" s="544"/>
      <c r="B372" s="537"/>
      <c r="C372" s="519"/>
      <c r="D372" s="597"/>
      <c r="E372" s="519"/>
      <c r="F372" s="549"/>
      <c r="G372" s="548"/>
      <c r="H372" s="545"/>
      <c r="I372" s="545"/>
      <c r="J372" s="512"/>
      <c r="O372" s="512"/>
      <c r="P372" s="512"/>
      <c r="Q372" s="512"/>
      <c r="R372" s="512"/>
      <c r="S372" s="515"/>
    </row>
    <row r="373" spans="1:19" s="514" customFormat="1" x14ac:dyDescent="0.2">
      <c r="A373" s="544"/>
      <c r="B373" s="537"/>
      <c r="C373" s="519"/>
      <c r="D373" s="597"/>
      <c r="E373" s="519"/>
      <c r="F373" s="549"/>
      <c r="G373" s="548"/>
      <c r="H373" s="545"/>
      <c r="I373" s="545"/>
      <c r="J373" s="512"/>
      <c r="O373" s="512"/>
      <c r="P373" s="512"/>
      <c r="Q373" s="512"/>
      <c r="R373" s="512"/>
      <c r="S373" s="515"/>
    </row>
    <row r="374" spans="1:19" s="514" customFormat="1" x14ac:dyDescent="0.2">
      <c r="A374" s="544"/>
      <c r="B374" s="537"/>
      <c r="C374" s="519"/>
      <c r="D374" s="597"/>
      <c r="E374" s="519"/>
      <c r="F374" s="549"/>
      <c r="G374" s="548"/>
      <c r="H374" s="545"/>
      <c r="I374" s="545"/>
      <c r="J374" s="512"/>
      <c r="O374" s="512"/>
      <c r="P374" s="512"/>
      <c r="Q374" s="512"/>
      <c r="R374" s="512"/>
      <c r="S374" s="515"/>
    </row>
    <row r="375" spans="1:19" s="514" customFormat="1" x14ac:dyDescent="0.2">
      <c r="A375" s="544"/>
      <c r="B375" s="537"/>
      <c r="C375" s="519"/>
      <c r="D375" s="597"/>
      <c r="E375" s="519"/>
      <c r="F375" s="549"/>
      <c r="G375" s="548"/>
      <c r="H375" s="545"/>
      <c r="I375" s="545"/>
      <c r="J375" s="512"/>
      <c r="O375" s="512"/>
      <c r="P375" s="512"/>
      <c r="Q375" s="512"/>
      <c r="R375" s="512"/>
      <c r="S375" s="515"/>
    </row>
    <row r="376" spans="1:19" s="514" customFormat="1" x14ac:dyDescent="0.2">
      <c r="A376" s="544"/>
      <c r="B376" s="537"/>
      <c r="C376" s="519"/>
      <c r="D376" s="597"/>
      <c r="E376" s="519"/>
      <c r="F376" s="549"/>
      <c r="G376" s="548"/>
      <c r="H376" s="545"/>
      <c r="I376" s="545"/>
      <c r="J376" s="512"/>
      <c r="O376" s="512"/>
      <c r="P376" s="512"/>
      <c r="Q376" s="512"/>
      <c r="R376" s="512"/>
      <c r="S376" s="515"/>
    </row>
    <row r="377" spans="1:19" s="514" customFormat="1" x14ac:dyDescent="0.2">
      <c r="A377" s="544"/>
      <c r="B377" s="537"/>
      <c r="C377" s="519"/>
      <c r="D377" s="597"/>
      <c r="E377" s="519"/>
      <c r="F377" s="549"/>
      <c r="G377" s="548"/>
      <c r="H377" s="545"/>
      <c r="I377" s="545"/>
      <c r="J377" s="512"/>
      <c r="O377" s="512"/>
      <c r="P377" s="512"/>
      <c r="Q377" s="512"/>
      <c r="R377" s="512"/>
      <c r="S377" s="515"/>
    </row>
    <row r="378" spans="1:19" s="514" customFormat="1" x14ac:dyDescent="0.2">
      <c r="A378" s="544"/>
      <c r="B378" s="537"/>
      <c r="C378" s="519"/>
      <c r="D378" s="597"/>
      <c r="E378" s="519"/>
      <c r="F378" s="549"/>
      <c r="G378" s="548"/>
      <c r="H378" s="545"/>
      <c r="I378" s="545"/>
      <c r="J378" s="512"/>
      <c r="O378" s="512"/>
      <c r="P378" s="512"/>
      <c r="Q378" s="512"/>
      <c r="R378" s="512"/>
      <c r="S378" s="515"/>
    </row>
    <row r="379" spans="1:19" s="514" customFormat="1" x14ac:dyDescent="0.2">
      <c r="A379" s="544"/>
      <c r="B379" s="537"/>
      <c r="C379" s="519"/>
      <c r="D379" s="597"/>
      <c r="E379" s="519"/>
      <c r="F379" s="549"/>
      <c r="G379" s="548"/>
      <c r="H379" s="545"/>
      <c r="I379" s="545"/>
      <c r="J379" s="512"/>
      <c r="O379" s="512"/>
      <c r="P379" s="512"/>
      <c r="Q379" s="512"/>
      <c r="R379" s="512"/>
      <c r="S379" s="515"/>
    </row>
    <row r="380" spans="1:19" s="514" customFormat="1" x14ac:dyDescent="0.2">
      <c r="A380" s="544"/>
      <c r="B380" s="537"/>
      <c r="C380" s="519"/>
      <c r="D380" s="597"/>
      <c r="E380" s="519"/>
      <c r="F380" s="549"/>
      <c r="G380" s="548"/>
      <c r="H380" s="545"/>
      <c r="I380" s="545"/>
      <c r="J380" s="512"/>
      <c r="O380" s="512"/>
      <c r="P380" s="512"/>
      <c r="Q380" s="512"/>
      <c r="R380" s="512"/>
      <c r="S380" s="515"/>
    </row>
    <row r="381" spans="1:19" s="514" customFormat="1" x14ac:dyDescent="0.2">
      <c r="A381" s="544"/>
      <c r="B381" s="537"/>
      <c r="C381" s="519"/>
      <c r="D381" s="597"/>
      <c r="E381" s="519"/>
      <c r="F381" s="549"/>
      <c r="G381" s="548"/>
      <c r="H381" s="545"/>
      <c r="I381" s="545"/>
      <c r="J381" s="512"/>
      <c r="O381" s="512"/>
      <c r="P381" s="512"/>
      <c r="Q381" s="512"/>
      <c r="R381" s="512"/>
      <c r="S381" s="515"/>
    </row>
    <row r="382" spans="1:19" s="514" customFormat="1" x14ac:dyDescent="0.2">
      <c r="A382" s="544"/>
      <c r="B382" s="537"/>
      <c r="C382" s="519"/>
      <c r="D382" s="597"/>
      <c r="E382" s="519"/>
      <c r="F382" s="549"/>
      <c r="G382" s="548"/>
      <c r="H382" s="545"/>
      <c r="I382" s="545"/>
      <c r="J382" s="512"/>
      <c r="O382" s="512"/>
      <c r="P382" s="512"/>
      <c r="Q382" s="512"/>
      <c r="R382" s="512"/>
      <c r="S382" s="515"/>
    </row>
    <row r="383" spans="1:19" s="514" customFormat="1" x14ac:dyDescent="0.2">
      <c r="A383" s="544"/>
      <c r="B383" s="537"/>
      <c r="C383" s="519"/>
      <c r="D383" s="597"/>
      <c r="E383" s="519"/>
      <c r="F383" s="549"/>
      <c r="G383" s="548"/>
      <c r="H383" s="545"/>
      <c r="I383" s="545"/>
      <c r="J383" s="512"/>
      <c r="O383" s="512"/>
      <c r="P383" s="512"/>
      <c r="Q383" s="512"/>
      <c r="R383" s="512"/>
      <c r="S383" s="515"/>
    </row>
    <row r="384" spans="1:19" s="514" customFormat="1" x14ac:dyDescent="0.2">
      <c r="A384" s="544"/>
      <c r="B384" s="537"/>
      <c r="C384" s="519"/>
      <c r="D384" s="597"/>
      <c r="E384" s="519"/>
      <c r="F384" s="549"/>
      <c r="G384" s="548"/>
      <c r="H384" s="545"/>
      <c r="I384" s="545"/>
      <c r="J384" s="512"/>
      <c r="O384" s="512"/>
      <c r="P384" s="512"/>
      <c r="Q384" s="512"/>
      <c r="R384" s="512"/>
      <c r="S384" s="515"/>
    </row>
    <row r="385" spans="1:19" s="514" customFormat="1" x14ac:dyDescent="0.2">
      <c r="A385" s="544"/>
      <c r="B385" s="537"/>
      <c r="C385" s="519"/>
      <c r="D385" s="597"/>
      <c r="E385" s="519"/>
      <c r="F385" s="549"/>
      <c r="G385" s="548"/>
      <c r="H385" s="545"/>
      <c r="I385" s="545"/>
      <c r="J385" s="512"/>
      <c r="O385" s="512"/>
      <c r="P385" s="512"/>
      <c r="Q385" s="512"/>
      <c r="R385" s="512"/>
      <c r="S385" s="515"/>
    </row>
    <row r="386" spans="1:19" s="514" customFormat="1" x14ac:dyDescent="0.2">
      <c r="A386" s="544"/>
      <c r="B386" s="537"/>
      <c r="C386" s="519"/>
      <c r="D386" s="597"/>
      <c r="E386" s="519"/>
      <c r="F386" s="549"/>
      <c r="G386" s="548"/>
      <c r="H386" s="545"/>
      <c r="I386" s="545"/>
      <c r="J386" s="512"/>
      <c r="O386" s="512"/>
      <c r="P386" s="512"/>
      <c r="Q386" s="512"/>
      <c r="R386" s="512"/>
      <c r="S386" s="515"/>
    </row>
    <row r="387" spans="1:19" s="514" customFormat="1" x14ac:dyDescent="0.2">
      <c r="A387" s="544"/>
      <c r="B387" s="537"/>
      <c r="C387" s="519"/>
      <c r="D387" s="597"/>
      <c r="E387" s="519"/>
      <c r="F387" s="549"/>
      <c r="G387" s="548"/>
      <c r="H387" s="545"/>
      <c r="I387" s="545"/>
      <c r="J387" s="512"/>
      <c r="O387" s="512"/>
      <c r="P387" s="512"/>
      <c r="Q387" s="512"/>
      <c r="R387" s="512"/>
      <c r="S387" s="515"/>
    </row>
    <row r="388" spans="1:19" s="514" customFormat="1" x14ac:dyDescent="0.2">
      <c r="A388" s="544"/>
      <c r="B388" s="537"/>
      <c r="C388" s="519"/>
      <c r="D388" s="597"/>
      <c r="E388" s="519"/>
      <c r="F388" s="549"/>
      <c r="G388" s="548"/>
      <c r="H388" s="545"/>
      <c r="I388" s="545"/>
      <c r="J388" s="512"/>
      <c r="O388" s="512"/>
      <c r="P388" s="512"/>
      <c r="Q388" s="512"/>
      <c r="R388" s="512"/>
      <c r="S388" s="515"/>
    </row>
    <row r="389" spans="1:19" s="514" customFormat="1" x14ac:dyDescent="0.2">
      <c r="A389" s="544"/>
      <c r="B389" s="537"/>
      <c r="C389" s="519"/>
      <c r="D389" s="597"/>
      <c r="E389" s="519"/>
      <c r="F389" s="549"/>
      <c r="G389" s="548"/>
      <c r="H389" s="545"/>
      <c r="I389" s="545"/>
      <c r="J389" s="512"/>
      <c r="O389" s="512"/>
      <c r="P389" s="512"/>
      <c r="Q389" s="512"/>
      <c r="R389" s="512"/>
      <c r="S389" s="515"/>
    </row>
    <row r="390" spans="1:19" s="514" customFormat="1" x14ac:dyDescent="0.2">
      <c r="A390" s="544"/>
      <c r="B390" s="537"/>
      <c r="C390" s="519"/>
      <c r="D390" s="597"/>
      <c r="E390" s="519"/>
      <c r="F390" s="549"/>
      <c r="G390" s="548"/>
      <c r="H390" s="545"/>
      <c r="I390" s="545"/>
      <c r="J390" s="512"/>
      <c r="O390" s="512"/>
      <c r="P390" s="512"/>
      <c r="Q390" s="512"/>
      <c r="R390" s="512"/>
      <c r="S390" s="515"/>
    </row>
    <row r="391" spans="1:19" s="514" customFormat="1" x14ac:dyDescent="0.2">
      <c r="A391" s="544"/>
      <c r="B391" s="537"/>
      <c r="C391" s="519"/>
      <c r="D391" s="597"/>
      <c r="E391" s="519"/>
      <c r="F391" s="549"/>
      <c r="G391" s="548"/>
      <c r="H391" s="545"/>
      <c r="I391" s="545"/>
      <c r="J391" s="512"/>
      <c r="O391" s="512"/>
      <c r="P391" s="512"/>
      <c r="Q391" s="512"/>
      <c r="R391" s="512"/>
      <c r="S391" s="515"/>
    </row>
    <row r="392" spans="1:19" s="514" customFormat="1" x14ac:dyDescent="0.2">
      <c r="A392" s="544"/>
      <c r="B392" s="537"/>
      <c r="C392" s="519"/>
      <c r="D392" s="597"/>
      <c r="E392" s="519"/>
      <c r="F392" s="549"/>
      <c r="G392" s="548"/>
      <c r="H392" s="545"/>
      <c r="I392" s="545"/>
      <c r="J392" s="512"/>
      <c r="O392" s="512"/>
      <c r="P392" s="512"/>
      <c r="Q392" s="512"/>
      <c r="R392" s="512"/>
      <c r="S392" s="515"/>
    </row>
    <row r="393" spans="1:19" s="514" customFormat="1" x14ac:dyDescent="0.2">
      <c r="A393" s="544"/>
      <c r="B393" s="537"/>
      <c r="C393" s="519"/>
      <c r="D393" s="597"/>
      <c r="E393" s="519"/>
      <c r="F393" s="549"/>
      <c r="G393" s="548"/>
      <c r="H393" s="545"/>
      <c r="I393" s="545"/>
      <c r="J393" s="512"/>
      <c r="O393" s="512"/>
      <c r="P393" s="512"/>
      <c r="Q393" s="512"/>
      <c r="R393" s="512"/>
      <c r="S393" s="515"/>
    </row>
    <row r="394" spans="1:19" s="514" customFormat="1" x14ac:dyDescent="0.2">
      <c r="A394" s="544"/>
      <c r="B394" s="537"/>
      <c r="C394" s="519"/>
      <c r="D394" s="597"/>
      <c r="E394" s="519"/>
      <c r="F394" s="549"/>
      <c r="G394" s="548"/>
      <c r="H394" s="545"/>
      <c r="I394" s="545"/>
      <c r="J394" s="512"/>
      <c r="O394" s="512"/>
      <c r="P394" s="512"/>
      <c r="Q394" s="512"/>
      <c r="R394" s="512"/>
      <c r="S394" s="515"/>
    </row>
    <row r="395" spans="1:19" s="514" customFormat="1" x14ac:dyDescent="0.2">
      <c r="A395" s="544"/>
      <c r="B395" s="537"/>
      <c r="C395" s="519"/>
      <c r="D395" s="597"/>
      <c r="E395" s="519"/>
      <c r="F395" s="549"/>
      <c r="G395" s="548"/>
      <c r="H395" s="545"/>
      <c r="I395" s="545"/>
      <c r="J395" s="512"/>
      <c r="O395" s="512"/>
      <c r="P395" s="512"/>
      <c r="Q395" s="512"/>
      <c r="R395" s="512"/>
      <c r="S395" s="515"/>
    </row>
    <row r="396" spans="1:19" s="514" customFormat="1" x14ac:dyDescent="0.2">
      <c r="A396" s="544"/>
      <c r="B396" s="537"/>
      <c r="C396" s="519"/>
      <c r="D396" s="597"/>
      <c r="E396" s="519"/>
      <c r="F396" s="549"/>
      <c r="G396" s="548"/>
      <c r="H396" s="545"/>
      <c r="I396" s="545"/>
      <c r="J396" s="512"/>
      <c r="O396" s="512"/>
      <c r="P396" s="512"/>
      <c r="Q396" s="512"/>
      <c r="R396" s="512"/>
      <c r="S396" s="515"/>
    </row>
    <row r="397" spans="1:19" s="514" customFormat="1" x14ac:dyDescent="0.2">
      <c r="A397" s="544"/>
      <c r="B397" s="537"/>
      <c r="C397" s="519"/>
      <c r="D397" s="597"/>
      <c r="E397" s="519"/>
      <c r="F397" s="549"/>
      <c r="G397" s="548"/>
      <c r="H397" s="545"/>
      <c r="I397" s="545"/>
      <c r="J397" s="512"/>
      <c r="O397" s="512"/>
      <c r="P397" s="512"/>
      <c r="Q397" s="512"/>
      <c r="R397" s="512"/>
      <c r="S397" s="515"/>
    </row>
    <row r="398" spans="1:19" s="514" customFormat="1" x14ac:dyDescent="0.2">
      <c r="A398" s="544"/>
      <c r="B398" s="537"/>
      <c r="C398" s="519"/>
      <c r="D398" s="597"/>
      <c r="E398" s="519"/>
      <c r="F398" s="549"/>
      <c r="G398" s="548"/>
      <c r="H398" s="545"/>
      <c r="I398" s="545"/>
      <c r="J398" s="512"/>
      <c r="O398" s="512"/>
      <c r="P398" s="512"/>
      <c r="Q398" s="512"/>
      <c r="R398" s="512"/>
      <c r="S398" s="515"/>
    </row>
    <row r="399" spans="1:19" s="514" customFormat="1" x14ac:dyDescent="0.2">
      <c r="A399" s="544"/>
      <c r="B399" s="537"/>
      <c r="C399" s="519"/>
      <c r="D399" s="597"/>
      <c r="E399" s="519"/>
      <c r="F399" s="549"/>
      <c r="G399" s="548"/>
      <c r="H399" s="545"/>
      <c r="I399" s="545"/>
      <c r="J399" s="512"/>
      <c r="O399" s="512"/>
      <c r="P399" s="512"/>
      <c r="Q399" s="512"/>
      <c r="R399" s="512"/>
      <c r="S399" s="515"/>
    </row>
    <row r="400" spans="1:19" s="514" customFormat="1" x14ac:dyDescent="0.2">
      <c r="A400" s="544"/>
      <c r="B400" s="537"/>
      <c r="C400" s="519"/>
      <c r="D400" s="597"/>
      <c r="E400" s="519"/>
      <c r="F400" s="549"/>
      <c r="G400" s="548"/>
      <c r="H400" s="545"/>
      <c r="I400" s="545"/>
      <c r="J400" s="512"/>
      <c r="O400" s="512"/>
      <c r="P400" s="512"/>
      <c r="Q400" s="512"/>
      <c r="R400" s="512"/>
      <c r="S400" s="515"/>
    </row>
    <row r="401" spans="1:19" s="514" customFormat="1" x14ac:dyDescent="0.2">
      <c r="A401" s="544"/>
      <c r="B401" s="537"/>
      <c r="C401" s="519"/>
      <c r="D401" s="597"/>
      <c r="E401" s="519"/>
      <c r="F401" s="549"/>
      <c r="G401" s="548"/>
      <c r="H401" s="545"/>
      <c r="I401" s="545"/>
      <c r="J401" s="512"/>
      <c r="O401" s="512"/>
      <c r="P401" s="512"/>
      <c r="Q401" s="512"/>
      <c r="R401" s="512"/>
      <c r="S401" s="515"/>
    </row>
    <row r="402" spans="1:19" s="514" customFormat="1" x14ac:dyDescent="0.2">
      <c r="A402" s="544"/>
      <c r="B402" s="537"/>
      <c r="C402" s="519"/>
      <c r="D402" s="597"/>
      <c r="E402" s="519"/>
      <c r="F402" s="549"/>
      <c r="G402" s="548"/>
      <c r="H402" s="545"/>
      <c r="I402" s="545"/>
      <c r="J402" s="512"/>
      <c r="O402" s="512"/>
      <c r="P402" s="512"/>
      <c r="Q402" s="512"/>
      <c r="R402" s="512"/>
      <c r="S402" s="515"/>
    </row>
    <row r="403" spans="1:19" s="514" customFormat="1" x14ac:dyDescent="0.2">
      <c r="A403" s="544"/>
      <c r="B403" s="537"/>
      <c r="C403" s="519"/>
      <c r="D403" s="597"/>
      <c r="E403" s="519"/>
      <c r="F403" s="549"/>
      <c r="G403" s="548"/>
      <c r="H403" s="545"/>
      <c r="I403" s="545"/>
      <c r="J403" s="512"/>
      <c r="O403" s="512"/>
      <c r="P403" s="512"/>
      <c r="Q403" s="512"/>
      <c r="R403" s="512"/>
      <c r="S403" s="515"/>
    </row>
    <row r="404" spans="1:19" s="514" customFormat="1" x14ac:dyDescent="0.2">
      <c r="A404" s="544"/>
      <c r="B404" s="537"/>
      <c r="C404" s="519"/>
      <c r="D404" s="597"/>
      <c r="E404" s="519"/>
      <c r="F404" s="549"/>
      <c r="G404" s="548"/>
      <c r="H404" s="545"/>
      <c r="I404" s="545"/>
      <c r="J404" s="512"/>
      <c r="O404" s="512"/>
      <c r="P404" s="512"/>
      <c r="Q404" s="512"/>
      <c r="R404" s="512"/>
      <c r="S404" s="515"/>
    </row>
    <row r="405" spans="1:19" s="514" customFormat="1" x14ac:dyDescent="0.2">
      <c r="A405" s="544"/>
      <c r="B405" s="537"/>
      <c r="C405" s="519"/>
      <c r="D405" s="597"/>
      <c r="E405" s="519"/>
      <c r="F405" s="549"/>
      <c r="G405" s="548"/>
      <c r="H405" s="545"/>
      <c r="I405" s="545"/>
      <c r="J405" s="512"/>
      <c r="O405" s="512"/>
      <c r="P405" s="512"/>
      <c r="Q405" s="512"/>
      <c r="R405" s="512"/>
      <c r="S405" s="515"/>
    </row>
    <row r="406" spans="1:19" s="514" customFormat="1" x14ac:dyDescent="0.2">
      <c r="A406" s="544"/>
      <c r="B406" s="537"/>
      <c r="C406" s="519"/>
      <c r="D406" s="597"/>
      <c r="E406" s="519"/>
      <c r="F406" s="549"/>
      <c r="G406" s="548"/>
      <c r="H406" s="545"/>
      <c r="I406" s="545"/>
      <c r="J406" s="512"/>
      <c r="O406" s="512"/>
      <c r="P406" s="512"/>
      <c r="Q406" s="512"/>
      <c r="R406" s="512"/>
      <c r="S406" s="515"/>
    </row>
    <row r="407" spans="1:19" s="514" customFormat="1" x14ac:dyDescent="0.2">
      <c r="A407" s="544"/>
      <c r="B407" s="537"/>
      <c r="C407" s="519"/>
      <c r="D407" s="597"/>
      <c r="E407" s="519"/>
      <c r="F407" s="549"/>
      <c r="G407" s="548"/>
      <c r="H407" s="545"/>
      <c r="I407" s="545"/>
      <c r="J407" s="512"/>
      <c r="O407" s="512"/>
      <c r="P407" s="512"/>
      <c r="Q407" s="512"/>
      <c r="R407" s="512"/>
      <c r="S407" s="515"/>
    </row>
    <row r="408" spans="1:19" s="514" customFormat="1" x14ac:dyDescent="0.2">
      <c r="A408" s="544"/>
      <c r="B408" s="537"/>
      <c r="C408" s="519"/>
      <c r="D408" s="597"/>
      <c r="E408" s="519"/>
      <c r="F408" s="549"/>
      <c r="G408" s="548"/>
      <c r="H408" s="545"/>
      <c r="I408" s="545"/>
      <c r="J408" s="512"/>
      <c r="O408" s="512"/>
      <c r="P408" s="512"/>
      <c r="Q408" s="512"/>
      <c r="R408" s="512"/>
      <c r="S408" s="515"/>
    </row>
    <row r="409" spans="1:19" x14ac:dyDescent="0.2">
      <c r="C409" s="519"/>
      <c r="D409" s="597"/>
      <c r="E409" s="519"/>
      <c r="F409" s="549"/>
      <c r="G409" s="548"/>
      <c r="H409" s="545"/>
      <c r="I409" s="545"/>
      <c r="J409" s="512"/>
      <c r="K409" s="514"/>
      <c r="L409" s="514"/>
      <c r="M409" s="514"/>
      <c r="N409" s="514"/>
      <c r="O409" s="512"/>
      <c r="P409" s="512"/>
      <c r="Q409" s="512"/>
      <c r="R409" s="512"/>
      <c r="S409" s="515"/>
    </row>
    <row r="410" spans="1:19" x14ac:dyDescent="0.2">
      <c r="C410" s="519"/>
      <c r="D410" s="597"/>
      <c r="E410" s="519"/>
      <c r="F410" s="549"/>
      <c r="G410" s="548"/>
      <c r="H410" s="545"/>
      <c r="I410" s="545"/>
      <c r="J410" s="512"/>
      <c r="K410" s="514"/>
      <c r="L410" s="514"/>
      <c r="M410" s="514"/>
      <c r="N410" s="514"/>
      <c r="O410" s="512"/>
      <c r="P410" s="512"/>
      <c r="Q410" s="512"/>
      <c r="R410" s="512"/>
      <c r="S410" s="515"/>
    </row>
    <row r="411" spans="1:19" x14ac:dyDescent="0.2">
      <c r="C411" s="519"/>
      <c r="D411" s="597"/>
      <c r="E411" s="519"/>
      <c r="F411" s="549"/>
      <c r="G411" s="548"/>
      <c r="H411" s="545"/>
      <c r="I411" s="545"/>
      <c r="J411" s="512"/>
      <c r="K411" s="514"/>
      <c r="L411" s="514"/>
      <c r="M411" s="514"/>
      <c r="N411" s="514"/>
      <c r="O411" s="512"/>
      <c r="P411" s="512"/>
      <c r="Q411" s="512"/>
      <c r="R411" s="512"/>
      <c r="S411" s="515"/>
    </row>
    <row r="412" spans="1:19" x14ac:dyDescent="0.2">
      <c r="C412" s="519"/>
      <c r="D412" s="597"/>
      <c r="E412" s="519"/>
      <c r="F412" s="549"/>
      <c r="G412" s="548"/>
      <c r="H412" s="545"/>
      <c r="I412" s="545"/>
      <c r="J412" s="512"/>
      <c r="K412" s="514"/>
      <c r="L412" s="514"/>
      <c r="M412" s="514"/>
      <c r="N412" s="514"/>
      <c r="O412" s="512"/>
      <c r="P412" s="512"/>
      <c r="Q412" s="512"/>
      <c r="R412" s="512"/>
      <c r="S412" s="515"/>
    </row>
  </sheetData>
  <protectedRanges>
    <protectedRange sqref="T273:IC274 T13:IC14 K12:IC12 A273:J274 A12:J14 A286:J286 F287:J287 A288:J65596 A1:IC8 T279:IC65592 K279:S279 K284:S65596 A281:J282" name="Rango1"/>
    <protectedRange sqref="T15:IC16 A279:J279 T18:IC96 A284:J285 T105:IC271" name="Rango1_2"/>
    <protectedRange sqref="T17:IC17" name="Rango1_2_4"/>
    <protectedRange sqref="T97:IC104" name="Rango1_2_7"/>
    <protectedRange sqref="A287:E287" name="Rango1_2_1_3"/>
    <protectedRange sqref="A75:A90 A105:A156 A36:J39 D68:J89 I17 B75:C89 A21:J33 H91:J93 A15:J16 B194:J194 B17 B68:C73 C184:J193 B35:J35 A40:A63 E183:J183 J34 A195:J271 B18:J20 C105:J182 A91:F93 A158:A194 A34:G34 B94:B193 B90:F90 B40:J67 A66:A73" name="Rango1_2_58"/>
    <protectedRange sqref="A17 J17 C17:H17" name="Rango1_2_4_1"/>
    <protectedRange sqref="H97 C94:J96 A94:A104 H99:H104 I97:J104 C97:G104" name="Rango1_2_7_2"/>
    <protectedRange sqref="A18:A20 A64:A65 A157 A35" name="Rango1_2_8_1"/>
    <protectedRange sqref="H34:I34" name="Rango1_2_9_1"/>
    <protectedRange sqref="G90:I90 G91:G93" name="Rango1_2_10_1"/>
    <protectedRange sqref="J90" name="Rango1_2_11_1"/>
    <protectedRange sqref="C183" name="Rango1_2_12_3"/>
    <protectedRange sqref="D183" name="Rango1_2_13_4"/>
  </protectedRanges>
  <autoFilter ref="A13:S278">
    <filterColumn colId="10" showButton="0"/>
    <filterColumn colId="12" showButton="0"/>
    <filterColumn colId="14" showButton="0"/>
    <filterColumn colId="15" showButton="0"/>
    <filterColumn colId="16" showButton="0"/>
  </autoFilter>
  <mergeCells count="274">
    <mergeCell ref="I34:I35"/>
    <mergeCell ref="J34:J35"/>
    <mergeCell ref="I156:I157"/>
    <mergeCell ref="J156:J157"/>
    <mergeCell ref="A168:A169"/>
    <mergeCell ref="K20:S20"/>
    <mergeCell ref="S156:S157"/>
    <mergeCell ref="K156:K157"/>
    <mergeCell ref="L156:L157"/>
    <mergeCell ref="M156:M157"/>
    <mergeCell ref="N156:N157"/>
    <mergeCell ref="O156:O157"/>
    <mergeCell ref="P156:P157"/>
    <mergeCell ref="Q156:Q157"/>
    <mergeCell ref="R156:R157"/>
    <mergeCell ref="K34:K35"/>
    <mergeCell ref="L34:L35"/>
    <mergeCell ref="M34:M35"/>
    <mergeCell ref="N34:N35"/>
    <mergeCell ref="O34:O35"/>
    <mergeCell ref="P34:P35"/>
    <mergeCell ref="Q34:Q35"/>
    <mergeCell ref="R34:R35"/>
    <mergeCell ref="S34:S35"/>
    <mergeCell ref="B257:B260"/>
    <mergeCell ref="C257:C260"/>
    <mergeCell ref="E257:E260"/>
    <mergeCell ref="A257:A260"/>
    <mergeCell ref="A263:A265"/>
    <mergeCell ref="B263:B265"/>
    <mergeCell ref="A267:A269"/>
    <mergeCell ref="B267:B269"/>
    <mergeCell ref="C263:C265"/>
    <mergeCell ref="E263:E265"/>
    <mergeCell ref="C267:C269"/>
    <mergeCell ref="E267:E269"/>
    <mergeCell ref="J281:J282"/>
    <mergeCell ref="A280:S280"/>
    <mergeCell ref="K281:L281"/>
    <mergeCell ref="M281:N281"/>
    <mergeCell ref="O281:R281"/>
    <mergeCell ref="S281:S282"/>
    <mergeCell ref="A180:A181"/>
    <mergeCell ref="B180:B181"/>
    <mergeCell ref="C180:C181"/>
    <mergeCell ref="E180:E181"/>
    <mergeCell ref="I189:I191"/>
    <mergeCell ref="A272:S272"/>
    <mergeCell ref="A198:A201"/>
    <mergeCell ref="B198:B201"/>
    <mergeCell ref="C198:C201"/>
    <mergeCell ref="E198:E201"/>
    <mergeCell ref="A202:A204"/>
    <mergeCell ref="B202:B204"/>
    <mergeCell ref="C202:C204"/>
    <mergeCell ref="E202:E204"/>
    <mergeCell ref="B211:B212"/>
    <mergeCell ref="C211:C212"/>
    <mergeCell ref="E211:E212"/>
    <mergeCell ref="I281:I282"/>
    <mergeCell ref="B164:B166"/>
    <mergeCell ref="C164:C166"/>
    <mergeCell ref="E164:E166"/>
    <mergeCell ref="B123:B126"/>
    <mergeCell ref="C123:C126"/>
    <mergeCell ref="B141:B143"/>
    <mergeCell ref="C141:C143"/>
    <mergeCell ref="E141:E143"/>
    <mergeCell ref="B133:B134"/>
    <mergeCell ref="C133:C134"/>
    <mergeCell ref="E133:E134"/>
    <mergeCell ref="B128:B132"/>
    <mergeCell ref="C128:C132"/>
    <mergeCell ref="E128:E132"/>
    <mergeCell ref="A133:A134"/>
    <mergeCell ref="A128:A132"/>
    <mergeCell ref="A123:A126"/>
    <mergeCell ref="E123:E126"/>
    <mergeCell ref="A148:A151"/>
    <mergeCell ref="B148:B151"/>
    <mergeCell ref="A1:J1"/>
    <mergeCell ref="A9:S9"/>
    <mergeCell ref="A10:S10"/>
    <mergeCell ref="A11:S11"/>
    <mergeCell ref="A12:D12"/>
    <mergeCell ref="A13:A14"/>
    <mergeCell ref="B13:B14"/>
    <mergeCell ref="C13:C14"/>
    <mergeCell ref="D13:D14"/>
    <mergeCell ref="E13:E14"/>
    <mergeCell ref="S13:S14"/>
    <mergeCell ref="J13:J14"/>
    <mergeCell ref="A22:A23"/>
    <mergeCell ref="B22:B23"/>
    <mergeCell ref="C22:C23"/>
    <mergeCell ref="E22:E23"/>
    <mergeCell ref="H22:H23"/>
    <mergeCell ref="I22:I23"/>
    <mergeCell ref="K13:L13"/>
    <mergeCell ref="M13:N13"/>
    <mergeCell ref="O13:R13"/>
    <mergeCell ref="A18:A19"/>
    <mergeCell ref="B18:B19"/>
    <mergeCell ref="C18:C19"/>
    <mergeCell ref="E18:E19"/>
    <mergeCell ref="I18:I19"/>
    <mergeCell ref="F13:F14"/>
    <mergeCell ref="G13:G14"/>
    <mergeCell ref="H13:H14"/>
    <mergeCell ref="I13:I14"/>
    <mergeCell ref="A33:A34"/>
    <mergeCell ref="B33:B34"/>
    <mergeCell ref="C33:C34"/>
    <mergeCell ref="E33:E34"/>
    <mergeCell ref="A28:A30"/>
    <mergeCell ref="B28:B30"/>
    <mergeCell ref="C28:C30"/>
    <mergeCell ref="E28:E30"/>
    <mergeCell ref="A26:A27"/>
    <mergeCell ref="B26:B27"/>
    <mergeCell ref="C26:C27"/>
    <mergeCell ref="E26:E27"/>
    <mergeCell ref="A44:A45"/>
    <mergeCell ref="B44:B45"/>
    <mergeCell ref="C44:C45"/>
    <mergeCell ref="E44:E45"/>
    <mergeCell ref="A40:A42"/>
    <mergeCell ref="B40:B42"/>
    <mergeCell ref="C40:C42"/>
    <mergeCell ref="E40:E42"/>
    <mergeCell ref="I36:I37"/>
    <mergeCell ref="A36:A37"/>
    <mergeCell ref="B36:B37"/>
    <mergeCell ref="C36:C37"/>
    <mergeCell ref="E36:E37"/>
    <mergeCell ref="A61:A62"/>
    <mergeCell ref="B61:B62"/>
    <mergeCell ref="C61:C62"/>
    <mergeCell ref="E61:E62"/>
    <mergeCell ref="A58:A60"/>
    <mergeCell ref="B58:B60"/>
    <mergeCell ref="C58:C60"/>
    <mergeCell ref="E58:E60"/>
    <mergeCell ref="A47:A52"/>
    <mergeCell ref="B47:B52"/>
    <mergeCell ref="C47:C52"/>
    <mergeCell ref="E47:E52"/>
    <mergeCell ref="A73:A74"/>
    <mergeCell ref="B73:B74"/>
    <mergeCell ref="C73:C74"/>
    <mergeCell ref="E73:E74"/>
    <mergeCell ref="A70:A71"/>
    <mergeCell ref="B70:B71"/>
    <mergeCell ref="C70:C71"/>
    <mergeCell ref="E70:E71"/>
    <mergeCell ref="I70:I71"/>
    <mergeCell ref="H78:H80"/>
    <mergeCell ref="I78:I80"/>
    <mergeCell ref="A78:A80"/>
    <mergeCell ref="B78:B80"/>
    <mergeCell ref="C78:C80"/>
    <mergeCell ref="E78:E80"/>
    <mergeCell ref="A75:A77"/>
    <mergeCell ref="B75:B77"/>
    <mergeCell ref="C75:C77"/>
    <mergeCell ref="E75:E77"/>
    <mergeCell ref="I81:I84"/>
    <mergeCell ref="A81:A84"/>
    <mergeCell ref="B81:B84"/>
    <mergeCell ref="C81:C84"/>
    <mergeCell ref="E81:E84"/>
    <mergeCell ref="H81:H84"/>
    <mergeCell ref="A91:A93"/>
    <mergeCell ref="B91:B93"/>
    <mergeCell ref="C91:C93"/>
    <mergeCell ref="E91:E93"/>
    <mergeCell ref="A86:A87"/>
    <mergeCell ref="B86:B87"/>
    <mergeCell ref="C86:C87"/>
    <mergeCell ref="E86:E87"/>
    <mergeCell ref="A97:A104"/>
    <mergeCell ref="B97:B104"/>
    <mergeCell ref="C97:C104"/>
    <mergeCell ref="E97:E104"/>
    <mergeCell ref="H97:H104"/>
    <mergeCell ref="A94:A96"/>
    <mergeCell ref="B94:B96"/>
    <mergeCell ref="C94:C96"/>
    <mergeCell ref="E94:E96"/>
    <mergeCell ref="I97:I104"/>
    <mergeCell ref="H164:H166"/>
    <mergeCell ref="B119:B120"/>
    <mergeCell ref="C119:C120"/>
    <mergeCell ref="E119:E120"/>
    <mergeCell ref="B175:B179"/>
    <mergeCell ref="C175:C179"/>
    <mergeCell ref="E175:E179"/>
    <mergeCell ref="A175:A179"/>
    <mergeCell ref="B168:B169"/>
    <mergeCell ref="C168:C169"/>
    <mergeCell ref="E168:E169"/>
    <mergeCell ref="B172:B173"/>
    <mergeCell ref="C172:C173"/>
    <mergeCell ref="A141:A143"/>
    <mergeCell ref="B158:B160"/>
    <mergeCell ref="A164:A166"/>
    <mergeCell ref="C148:C151"/>
    <mergeCell ref="E148:E151"/>
    <mergeCell ref="A172:A173"/>
    <mergeCell ref="A106:A109"/>
    <mergeCell ref="B106:B109"/>
    <mergeCell ref="C106:C109"/>
    <mergeCell ref="E106:E109"/>
    <mergeCell ref="A287:E287"/>
    <mergeCell ref="O273:R273"/>
    <mergeCell ref="S273:S274"/>
    <mergeCell ref="K273:L273"/>
    <mergeCell ref="M273:N273"/>
    <mergeCell ref="G273:G274"/>
    <mergeCell ref="H273:H274"/>
    <mergeCell ref="I273:I274"/>
    <mergeCell ref="J273:J274"/>
    <mergeCell ref="A273:A274"/>
    <mergeCell ref="B273:B274"/>
    <mergeCell ref="C273:C274"/>
    <mergeCell ref="D273:D274"/>
    <mergeCell ref="E273:E274"/>
    <mergeCell ref="F273:F274"/>
    <mergeCell ref="A281:A282"/>
    <mergeCell ref="B281:B282"/>
    <mergeCell ref="C281:C282"/>
    <mergeCell ref="D281:D282"/>
    <mergeCell ref="E281:E282"/>
    <mergeCell ref="F281:F282"/>
    <mergeCell ref="G281:G282"/>
    <mergeCell ref="A284:E284"/>
    <mergeCell ref="H281:H282"/>
    <mergeCell ref="A189:A191"/>
    <mergeCell ref="B189:B191"/>
    <mergeCell ref="C189:C191"/>
    <mergeCell ref="E189:E191"/>
    <mergeCell ref="E172:E173"/>
    <mergeCell ref="A153:A154"/>
    <mergeCell ref="C226:C230"/>
    <mergeCell ref="A226:A230"/>
    <mergeCell ref="A231:A233"/>
    <mergeCell ref="B153:B154"/>
    <mergeCell ref="C153:C154"/>
    <mergeCell ref="E153:E154"/>
    <mergeCell ref="A158:A160"/>
    <mergeCell ref="B213:B218"/>
    <mergeCell ref="C213:C218"/>
    <mergeCell ref="E213:E218"/>
    <mergeCell ref="A211:A212"/>
    <mergeCell ref="A213:A218"/>
    <mergeCell ref="A221:A223"/>
    <mergeCell ref="B221:B223"/>
    <mergeCell ref="C221:C223"/>
    <mergeCell ref="E221:E223"/>
    <mergeCell ref="C158:C160"/>
    <mergeCell ref="E158:E160"/>
    <mergeCell ref="A239:A240"/>
    <mergeCell ref="A241:A244"/>
    <mergeCell ref="E226:E230"/>
    <mergeCell ref="B226:B230"/>
    <mergeCell ref="B231:B233"/>
    <mergeCell ref="C231:C233"/>
    <mergeCell ref="E231:E233"/>
    <mergeCell ref="B239:B240"/>
    <mergeCell ref="C239:C240"/>
    <mergeCell ref="E239:E240"/>
    <mergeCell ref="B241:B244"/>
    <mergeCell ref="C241:C244"/>
    <mergeCell ref="E241:E244"/>
  </mergeCells>
  <conditionalFormatting sqref="A275:C275 A277:A278">
    <cfRule type="cellIs" dxfId="371" priority="531" stopIfTrue="1" operator="lessThanOrEqual">
      <formula>0</formula>
    </cfRule>
  </conditionalFormatting>
  <conditionalFormatting sqref="E275:G275">
    <cfRule type="cellIs" dxfId="370" priority="528" stopIfTrue="1" operator="lessThanOrEqual">
      <formula>0</formula>
    </cfRule>
  </conditionalFormatting>
  <conditionalFormatting sqref="H275">
    <cfRule type="cellIs" dxfId="369" priority="526" stopIfTrue="1" operator="lessThanOrEqual">
      <formula>0</formula>
    </cfRule>
  </conditionalFormatting>
  <conditionalFormatting sqref="I275">
    <cfRule type="cellIs" dxfId="368" priority="524" stopIfTrue="1" operator="lessThanOrEqual">
      <formula>0</formula>
    </cfRule>
  </conditionalFormatting>
  <conditionalFormatting sqref="D275">
    <cfRule type="cellIs" dxfId="367" priority="523" stopIfTrue="1" operator="lessThanOrEqual">
      <formula>0</formula>
    </cfRule>
  </conditionalFormatting>
  <conditionalFormatting sqref="J275">
    <cfRule type="cellIs" dxfId="366" priority="323" stopIfTrue="1" operator="lessThanOrEqual">
      <formula>0</formula>
    </cfRule>
  </conditionalFormatting>
  <conditionalFormatting sqref="G276:J276 A276:C276">
    <cfRule type="cellIs" dxfId="365" priority="297" stopIfTrue="1" operator="lessThanOrEqual">
      <formula>0</formula>
    </cfRule>
  </conditionalFormatting>
  <conditionalFormatting sqref="E276">
    <cfRule type="cellIs" dxfId="364" priority="296" stopIfTrue="1" operator="lessThanOrEqual">
      <formula>0</formula>
    </cfRule>
  </conditionalFormatting>
  <conditionalFormatting sqref="D276">
    <cfRule type="cellIs" dxfId="363" priority="295" stopIfTrue="1" operator="lessThanOrEqual">
      <formula>0</formula>
    </cfRule>
  </conditionalFormatting>
  <conditionalFormatting sqref="F276">
    <cfRule type="cellIs" dxfId="362" priority="294" stopIfTrue="1" operator="lessThanOrEqual">
      <formula>0</formula>
    </cfRule>
  </conditionalFormatting>
  <conditionalFormatting sqref="D278:F278 B277:C278">
    <cfRule type="cellIs" dxfId="361" priority="280" stopIfTrue="1" operator="lessThanOrEqual">
      <formula>0</formula>
    </cfRule>
  </conditionalFormatting>
  <conditionalFormatting sqref="E277">
    <cfRule type="cellIs" dxfId="360" priority="279" stopIfTrue="1" operator="lessThanOrEqual">
      <formula>0</formula>
    </cfRule>
  </conditionalFormatting>
  <conditionalFormatting sqref="D277">
    <cfRule type="cellIs" dxfId="359" priority="278" stopIfTrue="1" operator="lessThanOrEqual">
      <formula>0</formula>
    </cfRule>
  </conditionalFormatting>
  <conditionalFormatting sqref="F277">
    <cfRule type="cellIs" dxfId="358" priority="277" stopIfTrue="1" operator="lessThanOrEqual">
      <formula>0</formula>
    </cfRule>
  </conditionalFormatting>
  <conditionalFormatting sqref="A283:B283">
    <cfRule type="cellIs" dxfId="357" priority="264" stopIfTrue="1" operator="lessThanOrEqual">
      <formula>0</formula>
    </cfRule>
  </conditionalFormatting>
  <conditionalFormatting sqref="C283 G283:J283">
    <cfRule type="cellIs" dxfId="356" priority="258" stopIfTrue="1" operator="lessThanOrEqual">
      <formula>0</formula>
    </cfRule>
  </conditionalFormatting>
  <conditionalFormatting sqref="D283:F283">
    <cfRule type="cellIs" dxfId="355" priority="257" stopIfTrue="1" operator="lessThanOrEqual">
      <formula>0</formula>
    </cfRule>
  </conditionalFormatting>
  <conditionalFormatting sqref="G277:J278">
    <cfRule type="cellIs" dxfId="354" priority="234" stopIfTrue="1" operator="lessThanOrEqual">
      <formula>0</formula>
    </cfRule>
  </conditionalFormatting>
  <conditionalFormatting sqref="F85:H85 A89 A110:A117 A122:A123 A138:A139 A128 D140:D143 F146:G146 A17:J17 A153 A144:A145 A16:D16 F16:H16 A18:B18 A24:D26 A28:D28 D27 D29:D30 F24:J33 A31:D33 C153:F153 C145 C128 C89:I89 C85:D85 C66:D66 A38:D38 D37 F37 H37 B40:D40 A36:D36 D34 A43:D43 D41:D42 A46:D47 A44:C44 A53:D57 D48:D52 A58:C58 A61:D61 A63:B66 C63:D63 D62 F119:F120 H119:H120 F118:I118 B85:B86 A85 F58:I63 F76:F80 F75:I75 B88:B90 D117:D121 A133:C133 E128 A135 B135:B141 E133 D136:D137 F136:G137 F86:G87 F34:G34 A78:C78 A81:B81 A75:C75 D74 A72:D73 B97:D97 D95:D96 B105:B106 D98:D104 B110:B119 B127:B128 D124:D127 B121:B123 E144:E146 B144:B148 D154 F154 H153:J154 B68:B70 B152:B153 E152:G152 F149:G151 E147:G148 I146:J152 A155:J156 A161:B164 D159:D160 C164:F164 C161:J163 D165:D166 F165:F166 I165:J166 D169 F169:J169 D173 F173:J174 A174:B174 D176:D179 A186:B186 A183:B183 F159:J160 H76:I78 D190:D191 F190:H191 A189:I189 D181 A192:I192 C195:I198 C202:I202 D199:D201 F199:I201 D203:D204 F203:I204 C205:I206 D214:D218 A15:J15 J16 C144:D144 J37 F38:J57 E121:J121 C135:J135 G128:J134 I136:J137 J85:J87 C110:J116 F36:J36 J34 F72:J74 C122:J123 F117:J117 E138:E141 C138:D139 F138:J145 A167:J168 A175:J175 A170:J172 F176:J179 A180:J180 A184:J185 E183:J183 H164:J164 A187:J188 A182:J182 F181:J181 A158:J158 I69:J70 C88:J88 A21:J22 B94:J94 F106:J106 F66:J67 A193:J194 C213:J213 C209:J211 E225:J225 C224:J224 C219:J221 F233:J233 C226:J226 F227:J230 C236:J236 C239:J239 F240:J240 C241:J241 F242:J244 D264:D265 C263:D263 F263:J265 D267:E267 G267:I267 D268:D269 F268:I269 C261:J262 D258:D260 C257:D257 F257:J260 D270:I270 C266:I266 F124:J127 F214:J218 C271:I271 C245:J256">
    <cfRule type="cellIs" dxfId="353" priority="135" stopIfTrue="1" operator="lessThanOrEqual">
      <formula>0</formula>
    </cfRule>
  </conditionalFormatting>
  <conditionalFormatting sqref="E66">
    <cfRule type="cellIs" dxfId="352" priority="134" stopIfTrue="1" operator="lessThanOrEqual">
      <formula>0</formula>
    </cfRule>
  </conditionalFormatting>
  <conditionalFormatting sqref="E24:E26 E40 E28 E31:E33 E38 E36 E43:E44 E46:E47 E53:E58 E63">
    <cfRule type="cellIs" dxfId="351" priority="133" stopIfTrue="1" operator="lessThanOrEqual">
      <formula>0</formula>
    </cfRule>
  </conditionalFormatting>
  <conditionalFormatting sqref="C64:D64 F64:G64 I64">
    <cfRule type="cellIs" dxfId="350" priority="132" stopIfTrue="1" operator="lessThanOrEqual">
      <formula>0</formula>
    </cfRule>
  </conditionalFormatting>
  <conditionalFormatting sqref="C18:J18 F19:H19 G20:H20 J19:J20 D19:D20">
    <cfRule type="cellIs" dxfId="349" priority="131" stopIfTrue="1" operator="lessThanOrEqual">
      <formula>0</formula>
    </cfRule>
  </conditionalFormatting>
  <conditionalFormatting sqref="C65:D65 F65:G65 J65">
    <cfRule type="cellIs" dxfId="348" priority="130" stopIfTrue="1" operator="lessThanOrEqual">
      <formula>0</formula>
    </cfRule>
  </conditionalFormatting>
  <conditionalFormatting sqref="E65">
    <cfRule type="cellIs" dxfId="347" priority="129" stopIfTrue="1" operator="lessThanOrEqual">
      <formula>0</formula>
    </cfRule>
  </conditionalFormatting>
  <conditionalFormatting sqref="I65">
    <cfRule type="cellIs" dxfId="346" priority="128" stopIfTrue="1" operator="lessThanOrEqual">
      <formula>0</formula>
    </cfRule>
  </conditionalFormatting>
  <conditionalFormatting sqref="A68 F69:G71 F68:H68 C68:D68 C70:D70 D69 D71 J71">
    <cfRule type="cellIs" dxfId="345" priority="127" stopIfTrue="1" operator="lessThanOrEqual">
      <formula>0</formula>
    </cfRule>
  </conditionalFormatting>
  <conditionalFormatting sqref="E68">
    <cfRule type="cellIs" dxfId="344" priority="126" stopIfTrue="1" operator="lessThanOrEqual">
      <formula>0</formula>
    </cfRule>
  </conditionalFormatting>
  <conditionalFormatting sqref="E72:E73">
    <cfRule type="cellIs" dxfId="343" priority="125" stopIfTrue="1" operator="lessThanOrEqual">
      <formula>0</formula>
    </cfRule>
  </conditionalFormatting>
  <conditionalFormatting sqref="E75 E85 E78">
    <cfRule type="cellIs" dxfId="342" priority="124" stopIfTrue="1" operator="lessThanOrEqual">
      <formula>0</formula>
    </cfRule>
  </conditionalFormatting>
  <conditionalFormatting sqref="C81 H81:I81">
    <cfRule type="cellIs" dxfId="341" priority="123" stopIfTrue="1" operator="lessThanOrEqual">
      <formula>0</formula>
    </cfRule>
  </conditionalFormatting>
  <conditionalFormatting sqref="E81">
    <cfRule type="cellIs" dxfId="340" priority="122" stopIfTrue="1" operator="lessThanOrEqual">
      <formula>0</formula>
    </cfRule>
  </conditionalFormatting>
  <conditionalFormatting sqref="A88">
    <cfRule type="cellIs" dxfId="339" priority="121" stopIfTrue="1" operator="lessThanOrEqual">
      <formula>0</formula>
    </cfRule>
  </conditionalFormatting>
  <conditionalFormatting sqref="A90 C90:F90">
    <cfRule type="cellIs" dxfId="338" priority="120" stopIfTrue="1" operator="lessThanOrEqual">
      <formula>0</formula>
    </cfRule>
  </conditionalFormatting>
  <conditionalFormatting sqref="D23 F23:G23 J23">
    <cfRule type="cellIs" dxfId="337" priority="119" stopIfTrue="1" operator="lessThanOrEqual">
      <formula>0</formula>
    </cfRule>
  </conditionalFormatting>
  <conditionalFormatting sqref="A94 D95:D96 F95:G104 J98:J104 I95:J97">
    <cfRule type="cellIs" dxfId="336" priority="118" stopIfTrue="1" operator="lessThanOrEqual">
      <formula>0</formula>
    </cfRule>
  </conditionalFormatting>
  <conditionalFormatting sqref="D106:D109 A105 C105:D105 F105:H105 F107:J109">
    <cfRule type="cellIs" dxfId="335" priority="117" stopIfTrue="1" operator="lessThanOrEqual">
      <formula>0</formula>
    </cfRule>
  </conditionalFormatting>
  <conditionalFormatting sqref="E105">
    <cfRule type="cellIs" dxfId="334" priority="116" stopIfTrue="1" operator="lessThanOrEqual">
      <formula>0</formula>
    </cfRule>
  </conditionalFormatting>
  <conditionalFormatting sqref="I85">
    <cfRule type="cellIs" dxfId="333" priority="115" stopIfTrue="1" operator="lessThanOrEqual">
      <formula>0</formula>
    </cfRule>
  </conditionalFormatting>
  <conditionalFormatting sqref="D145:D152">
    <cfRule type="cellIs" dxfId="332" priority="114" stopIfTrue="1" operator="lessThanOrEqual">
      <formula>0</formula>
    </cfRule>
  </conditionalFormatting>
  <conditionalFormatting sqref="E16">
    <cfRule type="cellIs" dxfId="331" priority="113" stopIfTrue="1" operator="lessThanOrEqual">
      <formula>0</formula>
    </cfRule>
  </conditionalFormatting>
  <conditionalFormatting sqref="I16">
    <cfRule type="cellIs" dxfId="330" priority="112" stopIfTrue="1" operator="lessThanOrEqual">
      <formula>0</formula>
    </cfRule>
  </conditionalFormatting>
  <conditionalFormatting sqref="E64">
    <cfRule type="cellIs" dxfId="329" priority="111" stopIfTrue="1" operator="lessThanOrEqual">
      <formula>0</formula>
    </cfRule>
  </conditionalFormatting>
  <conditionalFormatting sqref="A39:D39">
    <cfRule type="cellIs" dxfId="328" priority="110" stopIfTrue="1" operator="lessThanOrEqual">
      <formula>0</formula>
    </cfRule>
  </conditionalFormatting>
  <conditionalFormatting sqref="E39">
    <cfRule type="cellIs" dxfId="327" priority="109" stopIfTrue="1" operator="lessThanOrEqual">
      <formula>0</formula>
    </cfRule>
  </conditionalFormatting>
  <conditionalFormatting sqref="E119 G119:G120 I119:I120">
    <cfRule type="cellIs" dxfId="326" priority="108" stopIfTrue="1" operator="lessThanOrEqual">
      <formula>0</formula>
    </cfRule>
  </conditionalFormatting>
  <conditionalFormatting sqref="C69">
    <cfRule type="cellIs" dxfId="325" priority="107" stopIfTrue="1" operator="lessThanOrEqual">
      <formula>0</formula>
    </cfRule>
  </conditionalFormatting>
  <conditionalFormatting sqref="E69">
    <cfRule type="cellIs" dxfId="324" priority="106" stopIfTrue="1" operator="lessThanOrEqual">
      <formula>0</formula>
    </cfRule>
  </conditionalFormatting>
  <conditionalFormatting sqref="A40">
    <cfRule type="cellIs" dxfId="323" priority="105" stopIfTrue="1" operator="lessThanOrEqual">
      <formula>0</formula>
    </cfRule>
  </conditionalFormatting>
  <conditionalFormatting sqref="D44:D45">
    <cfRule type="cellIs" dxfId="322" priority="104" stopIfTrue="1" operator="lessThanOrEqual">
      <formula>0</formula>
    </cfRule>
  </conditionalFormatting>
  <conditionalFormatting sqref="D58:D60">
    <cfRule type="cellIs" dxfId="321" priority="103" stopIfTrue="1" operator="lessThanOrEqual">
      <formula>0</formula>
    </cfRule>
  </conditionalFormatting>
  <conditionalFormatting sqref="J58:J64">
    <cfRule type="cellIs" dxfId="320" priority="102" stopIfTrue="1" operator="lessThanOrEqual">
      <formula>0</formula>
    </cfRule>
  </conditionalFormatting>
  <conditionalFormatting sqref="E61">
    <cfRule type="cellIs" dxfId="319" priority="101" stopIfTrue="1" operator="lessThanOrEqual">
      <formula>0</formula>
    </cfRule>
  </conditionalFormatting>
  <conditionalFormatting sqref="C118">
    <cfRule type="cellIs" dxfId="318" priority="100" stopIfTrue="1" operator="lessThanOrEqual">
      <formula>0</formula>
    </cfRule>
  </conditionalFormatting>
  <conditionalFormatting sqref="E118">
    <cfRule type="cellIs" dxfId="317" priority="99" stopIfTrue="1" operator="lessThanOrEqual">
      <formula>0</formula>
    </cfRule>
  </conditionalFormatting>
  <conditionalFormatting sqref="B91">
    <cfRule type="cellIs" dxfId="316" priority="98" stopIfTrue="1" operator="lessThanOrEqual">
      <formula>0</formula>
    </cfRule>
  </conditionalFormatting>
  <conditionalFormatting sqref="A91 D92 C91:F91 H91:I93">
    <cfRule type="cellIs" dxfId="315" priority="97" stopIfTrue="1" operator="lessThanOrEqual">
      <formula>0</formula>
    </cfRule>
  </conditionalFormatting>
  <conditionalFormatting sqref="J89">
    <cfRule type="cellIs" dxfId="314" priority="96" stopIfTrue="1" operator="lessThanOrEqual">
      <formula>0</formula>
    </cfRule>
  </conditionalFormatting>
  <conditionalFormatting sqref="J118">
    <cfRule type="cellIs" dxfId="313" priority="95" stopIfTrue="1" operator="lessThanOrEqual">
      <formula>0</formula>
    </cfRule>
  </conditionalFormatting>
  <conditionalFormatting sqref="D78:D80">
    <cfRule type="cellIs" dxfId="312" priority="94" stopIfTrue="1" operator="lessThanOrEqual">
      <formula>0</formula>
    </cfRule>
  </conditionalFormatting>
  <conditionalFormatting sqref="J78:J80">
    <cfRule type="cellIs" dxfId="311" priority="93" stopIfTrue="1" operator="lessThanOrEqual">
      <formula>0</formula>
    </cfRule>
  </conditionalFormatting>
  <conditionalFormatting sqref="D81:D84">
    <cfRule type="cellIs" dxfId="310" priority="92" stopIfTrue="1" operator="lessThanOrEqual">
      <formula>0</formula>
    </cfRule>
  </conditionalFormatting>
  <conditionalFormatting sqref="J81:J84">
    <cfRule type="cellIs" dxfId="309" priority="91" stopIfTrue="1" operator="lessThanOrEqual">
      <formula>0</formula>
    </cfRule>
  </conditionalFormatting>
  <conditionalFormatting sqref="F81:F84">
    <cfRule type="cellIs" dxfId="308" priority="90" stopIfTrue="1" operator="lessThanOrEqual">
      <formula>0</formula>
    </cfRule>
  </conditionalFormatting>
  <conditionalFormatting sqref="J68">
    <cfRule type="cellIs" dxfId="307" priority="88" stopIfTrue="1" operator="lessThanOrEqual">
      <formula>0</formula>
    </cfRule>
  </conditionalFormatting>
  <conditionalFormatting sqref="I68">
    <cfRule type="cellIs" dxfId="306" priority="89" stopIfTrue="1" operator="lessThanOrEqual">
      <formula>0</formula>
    </cfRule>
  </conditionalFormatting>
  <conditionalFormatting sqref="J75:J77">
    <cfRule type="cellIs" dxfId="305" priority="87" stopIfTrue="1" operator="lessThanOrEqual">
      <formula>0</formula>
    </cfRule>
  </conditionalFormatting>
  <conditionalFormatting sqref="J91:J93">
    <cfRule type="cellIs" dxfId="304" priority="86" stopIfTrue="1" operator="lessThanOrEqual">
      <formula>0</formula>
    </cfRule>
  </conditionalFormatting>
  <conditionalFormatting sqref="D93">
    <cfRule type="cellIs" dxfId="303" priority="85" stopIfTrue="1" operator="lessThanOrEqual">
      <formula>0</formula>
    </cfRule>
  </conditionalFormatting>
  <conditionalFormatting sqref="J105">
    <cfRule type="cellIs" dxfId="302" priority="84" stopIfTrue="1" operator="lessThanOrEqual">
      <formula>0</formula>
    </cfRule>
  </conditionalFormatting>
  <conditionalFormatting sqref="C117">
    <cfRule type="cellIs" dxfId="301" priority="83" stopIfTrue="1" operator="lessThanOrEqual">
      <formula>0</formula>
    </cfRule>
  </conditionalFormatting>
  <conditionalFormatting sqref="C119">
    <cfRule type="cellIs" dxfId="300" priority="82" stopIfTrue="1" operator="lessThanOrEqual">
      <formula>0</formula>
    </cfRule>
  </conditionalFormatting>
  <conditionalFormatting sqref="C121">
    <cfRule type="cellIs" dxfId="299" priority="81" stopIfTrue="1" operator="lessThanOrEqual">
      <formula>0</formula>
    </cfRule>
  </conditionalFormatting>
  <conditionalFormatting sqref="D128:D132">
    <cfRule type="cellIs" dxfId="298" priority="80" stopIfTrue="1" operator="lessThanOrEqual">
      <formula>0</formula>
    </cfRule>
  </conditionalFormatting>
  <conditionalFormatting sqref="F128:F132">
    <cfRule type="cellIs" dxfId="297" priority="79" stopIfTrue="1" operator="lessThanOrEqual">
      <formula>0</formula>
    </cfRule>
  </conditionalFormatting>
  <conditionalFormatting sqref="D133:D134">
    <cfRule type="cellIs" dxfId="296" priority="78" stopIfTrue="1" operator="lessThanOrEqual">
      <formula>0</formula>
    </cfRule>
  </conditionalFormatting>
  <conditionalFormatting sqref="F133:F134">
    <cfRule type="cellIs" dxfId="295" priority="77" stopIfTrue="1" operator="lessThanOrEqual">
      <formula>0</formula>
    </cfRule>
  </conditionalFormatting>
  <conditionalFormatting sqref="C136:C137">
    <cfRule type="cellIs" dxfId="294" priority="76" stopIfTrue="1" operator="lessThanOrEqual">
      <formula>0</formula>
    </cfRule>
  </conditionalFormatting>
  <conditionalFormatting sqref="D86:D87">
    <cfRule type="cellIs" dxfId="293" priority="75" stopIfTrue="1" operator="lessThanOrEqual">
      <formula>0</formula>
    </cfRule>
  </conditionalFormatting>
  <conditionalFormatting sqref="I86:I87">
    <cfRule type="cellIs" dxfId="292" priority="74" stopIfTrue="1" operator="lessThanOrEqual">
      <formula>0</formula>
    </cfRule>
  </conditionalFormatting>
  <conditionalFormatting sqref="C146">
    <cfRule type="cellIs" dxfId="291" priority="73" stopIfTrue="1" operator="lessThanOrEqual">
      <formula>0</formula>
    </cfRule>
  </conditionalFormatting>
  <conditionalFormatting sqref="H146">
    <cfRule type="cellIs" dxfId="290" priority="72" stopIfTrue="1" operator="lessThanOrEqual">
      <formula>0</formula>
    </cfRule>
  </conditionalFormatting>
  <conditionalFormatting sqref="C147">
    <cfRule type="cellIs" dxfId="289" priority="71" stopIfTrue="1" operator="lessThanOrEqual">
      <formula>0</formula>
    </cfRule>
  </conditionalFormatting>
  <conditionalFormatting sqref="D75:D77">
    <cfRule type="cellIs" dxfId="288" priority="70" stopIfTrue="1" operator="lessThanOrEqual">
      <formula>0</formula>
    </cfRule>
  </conditionalFormatting>
  <conditionalFormatting sqref="H64">
    <cfRule type="cellIs" dxfId="287" priority="69" stopIfTrue="1" operator="lessThanOrEqual">
      <formula>0</formula>
    </cfRule>
  </conditionalFormatting>
  <conditionalFormatting sqref="H34:I34">
    <cfRule type="cellIs" dxfId="286" priority="68" stopIfTrue="1" operator="lessThanOrEqual">
      <formula>0</formula>
    </cfRule>
  </conditionalFormatting>
  <conditionalFormatting sqref="G90:I90">
    <cfRule type="cellIs" dxfId="285" priority="67" stopIfTrue="1" operator="lessThanOrEqual">
      <formula>0</formula>
    </cfRule>
  </conditionalFormatting>
  <conditionalFormatting sqref="J90">
    <cfRule type="cellIs" dxfId="284" priority="66" stopIfTrue="1" operator="lessThanOrEqual">
      <formula>0</formula>
    </cfRule>
  </conditionalFormatting>
  <conditionalFormatting sqref="E117">
    <cfRule type="cellIs" dxfId="283" priority="65" stopIfTrue="1" operator="lessThanOrEqual">
      <formula>0</formula>
    </cfRule>
  </conditionalFormatting>
  <conditionalFormatting sqref="J119:J120">
    <cfRule type="cellIs" dxfId="282" priority="64" stopIfTrue="1" operator="lessThanOrEqual">
      <formula>0</formula>
    </cfRule>
  </conditionalFormatting>
  <conditionalFormatting sqref="B67:D67">
    <cfRule type="cellIs" dxfId="281" priority="63" stopIfTrue="1" operator="lessThanOrEqual">
      <formula>0</formula>
    </cfRule>
  </conditionalFormatting>
  <conditionalFormatting sqref="E67">
    <cfRule type="cellIs" dxfId="280" priority="62" stopIfTrue="1" operator="lessThanOrEqual">
      <formula>0</formula>
    </cfRule>
  </conditionalFormatting>
  <conditionalFormatting sqref="D174">
    <cfRule type="cellIs" dxfId="279" priority="61" stopIfTrue="1" operator="lessThanOrEqual">
      <formula>0</formula>
    </cfRule>
  </conditionalFormatting>
  <conditionalFormatting sqref="C174">
    <cfRule type="cellIs" dxfId="278" priority="60" stopIfTrue="1" operator="lessThanOrEqual">
      <formula>0</formula>
    </cfRule>
  </conditionalFormatting>
  <conditionalFormatting sqref="E174">
    <cfRule type="cellIs" dxfId="277" priority="59" stopIfTrue="1" operator="lessThanOrEqual">
      <formula>0</formula>
    </cfRule>
  </conditionalFormatting>
  <conditionalFormatting sqref="H65">
    <cfRule type="cellIs" dxfId="276" priority="58" stopIfTrue="1" operator="lessThanOrEqual">
      <formula>0</formula>
    </cfRule>
  </conditionalFormatting>
  <conditionalFormatting sqref="E186:G186 I186:J186">
    <cfRule type="cellIs" dxfId="275" priority="57" stopIfTrue="1" operator="lessThanOrEqual">
      <formula>0</formula>
    </cfRule>
  </conditionalFormatting>
  <conditionalFormatting sqref="D186">
    <cfRule type="cellIs" dxfId="274" priority="56" stopIfTrue="1" operator="lessThanOrEqual">
      <formula>0</formula>
    </cfRule>
  </conditionalFormatting>
  <conditionalFormatting sqref="C186">
    <cfRule type="cellIs" dxfId="273" priority="55" stopIfTrue="1" operator="lessThanOrEqual">
      <formula>0</formula>
    </cfRule>
  </conditionalFormatting>
  <conditionalFormatting sqref="C183">
    <cfRule type="cellIs" dxfId="272" priority="54" stopIfTrue="1" operator="lessThanOrEqual">
      <formula>0</formula>
    </cfRule>
  </conditionalFormatting>
  <conditionalFormatting sqref="D183">
    <cfRule type="cellIs" dxfId="271" priority="53" stopIfTrue="1" operator="lessThanOrEqual">
      <formula>0</formula>
    </cfRule>
  </conditionalFormatting>
  <conditionalFormatting sqref="G153:G154">
    <cfRule type="cellIs" dxfId="270" priority="52" stopIfTrue="1" operator="lessThanOrEqual">
      <formula>0</formula>
    </cfRule>
  </conditionalFormatting>
  <conditionalFormatting sqref="G164:G166">
    <cfRule type="cellIs" dxfId="269" priority="51" stopIfTrue="1" operator="lessThanOrEqual">
      <formula>0</formula>
    </cfRule>
  </conditionalFormatting>
  <conditionalFormatting sqref="G37">
    <cfRule type="cellIs" dxfId="268" priority="50" stopIfTrue="1" operator="lessThanOrEqual">
      <formula>0</formula>
    </cfRule>
  </conditionalFormatting>
  <conditionalFormatting sqref="G76:G77">
    <cfRule type="cellIs" dxfId="267" priority="49" stopIfTrue="1" operator="lessThanOrEqual">
      <formula>0</formula>
    </cfRule>
  </conditionalFormatting>
  <conditionalFormatting sqref="G78:G80">
    <cfRule type="cellIs" dxfId="266" priority="48" stopIfTrue="1" operator="lessThanOrEqual">
      <formula>0</formula>
    </cfRule>
  </conditionalFormatting>
  <conditionalFormatting sqref="G81:G84">
    <cfRule type="cellIs" dxfId="265" priority="47" stopIfTrue="1" operator="lessThanOrEqual">
      <formula>0</formula>
    </cfRule>
  </conditionalFormatting>
  <conditionalFormatting sqref="G91:G93">
    <cfRule type="cellIs" dxfId="264" priority="46" stopIfTrue="1" operator="lessThanOrEqual">
      <formula>0</formula>
    </cfRule>
  </conditionalFormatting>
  <conditionalFormatting sqref="J189:J191">
    <cfRule type="cellIs" dxfId="263" priority="45" stopIfTrue="1" operator="lessThanOrEqual">
      <formula>0</formula>
    </cfRule>
  </conditionalFormatting>
  <conditionalFormatting sqref="J192">
    <cfRule type="cellIs" dxfId="262" priority="44" stopIfTrue="1" operator="lessThanOrEqual">
      <formula>0</formula>
    </cfRule>
  </conditionalFormatting>
  <conditionalFormatting sqref="B195:B198">
    <cfRule type="cellIs" dxfId="261" priority="43" stopIfTrue="1" operator="lessThanOrEqual">
      <formula>0</formula>
    </cfRule>
  </conditionalFormatting>
  <conditionalFormatting sqref="J195">
    <cfRule type="cellIs" dxfId="260" priority="42" stopIfTrue="1" operator="lessThanOrEqual">
      <formula>0</formula>
    </cfRule>
  </conditionalFormatting>
  <conditionalFormatting sqref="J197:J205">
    <cfRule type="cellIs" dxfId="259" priority="41" stopIfTrue="1" operator="lessThanOrEqual">
      <formula>0</formula>
    </cfRule>
  </conditionalFormatting>
  <conditionalFormatting sqref="B202 B205:B206">
    <cfRule type="cellIs" dxfId="258" priority="40" stopIfTrue="1" operator="lessThanOrEqual">
      <formula>0</formula>
    </cfRule>
  </conditionalFormatting>
  <conditionalFormatting sqref="J196">
    <cfRule type="cellIs" dxfId="257" priority="39" stopIfTrue="1" operator="lessThanOrEqual">
      <formula>0</formula>
    </cfRule>
  </conditionalFormatting>
  <conditionalFormatting sqref="C207:I208 D212 F212:J212 C225 D222:D223 F222:J223 D232:D233 F232:J232 C231:J231 D227:D230">
    <cfRule type="cellIs" dxfId="256" priority="38" stopIfTrue="1" operator="lessThanOrEqual">
      <formula>0</formula>
    </cfRule>
  </conditionalFormatting>
  <conditionalFormatting sqref="B207:B211 B213 B219:B221 B224:B226 B231">
    <cfRule type="cellIs" dxfId="255" priority="37" stopIfTrue="1" operator="lessThanOrEqual">
      <formula>0</formula>
    </cfRule>
  </conditionalFormatting>
  <conditionalFormatting sqref="J207">
    <cfRule type="cellIs" dxfId="254" priority="36" stopIfTrue="1" operator="lessThanOrEqual">
      <formula>0</formula>
    </cfRule>
  </conditionalFormatting>
  <conditionalFormatting sqref="J208">
    <cfRule type="cellIs" dxfId="253" priority="35" stopIfTrue="1" operator="lessThanOrEqual">
      <formula>0</formula>
    </cfRule>
  </conditionalFormatting>
  <conditionalFormatting sqref="J206">
    <cfRule type="cellIs" dxfId="252" priority="34" stopIfTrue="1" operator="lessThanOrEqual">
      <formula>0</formula>
    </cfRule>
  </conditionalFormatting>
  <conditionalFormatting sqref="C234:I235 D240 D242:D244 C237:I238">
    <cfRule type="cellIs" dxfId="251" priority="33" stopIfTrue="1" operator="lessThanOrEqual">
      <formula>0</formula>
    </cfRule>
  </conditionalFormatting>
  <conditionalFormatting sqref="F20">
    <cfRule type="cellIs" dxfId="250" priority="32" stopIfTrue="1" operator="lessThanOrEqual">
      <formula>0</formula>
    </cfRule>
  </conditionalFormatting>
  <conditionalFormatting sqref="D225">
    <cfRule type="cellIs" dxfId="249" priority="31" stopIfTrue="1" operator="lessThanOrEqual">
      <formula>0</formula>
    </cfRule>
  </conditionalFormatting>
  <conditionalFormatting sqref="B234">
    <cfRule type="cellIs" dxfId="248" priority="30" stopIfTrue="1" operator="lessThanOrEqual">
      <formula>0</formula>
    </cfRule>
  </conditionalFormatting>
  <conditionalFormatting sqref="B235">
    <cfRule type="cellIs" dxfId="247" priority="29" stopIfTrue="1" operator="lessThanOrEqual">
      <formula>0</formula>
    </cfRule>
  </conditionalFormatting>
  <conditionalFormatting sqref="B236:B239">
    <cfRule type="cellIs" dxfId="246" priority="28" stopIfTrue="1" operator="lessThanOrEqual">
      <formula>0</formula>
    </cfRule>
  </conditionalFormatting>
  <conditionalFormatting sqref="B241">
    <cfRule type="cellIs" dxfId="245" priority="27" stopIfTrue="1" operator="lessThanOrEqual">
      <formula>0</formula>
    </cfRule>
  </conditionalFormatting>
  <conditionalFormatting sqref="B245">
    <cfRule type="cellIs" dxfId="244" priority="26" stopIfTrue="1" operator="lessThanOrEqual">
      <formula>0</formula>
    </cfRule>
  </conditionalFormatting>
  <conditionalFormatting sqref="B246:B257 B266:B267 B261:B263">
    <cfRule type="cellIs" dxfId="243" priority="25" stopIfTrue="1" operator="lessThanOrEqual">
      <formula>0</formula>
    </cfRule>
  </conditionalFormatting>
  <conditionalFormatting sqref="J234">
    <cfRule type="cellIs" dxfId="242" priority="24" stopIfTrue="1" operator="lessThanOrEqual">
      <formula>0</formula>
    </cfRule>
  </conditionalFormatting>
  <conditionalFormatting sqref="J235">
    <cfRule type="cellIs" dxfId="241" priority="23" stopIfTrue="1" operator="lessThanOrEqual">
      <formula>0</formula>
    </cfRule>
  </conditionalFormatting>
  <conditionalFormatting sqref="J238">
    <cfRule type="cellIs" dxfId="240" priority="22" stopIfTrue="1" operator="lessThanOrEqual">
      <formula>0</formula>
    </cfRule>
  </conditionalFormatting>
  <conditionalFormatting sqref="G157:H157">
    <cfRule type="cellIs" dxfId="239" priority="21" stopIfTrue="1" operator="lessThanOrEqual">
      <formula>0</formula>
    </cfRule>
  </conditionalFormatting>
  <conditionalFormatting sqref="F157">
    <cfRule type="cellIs" dxfId="238" priority="20" stopIfTrue="1" operator="lessThanOrEqual">
      <formula>0</formula>
    </cfRule>
  </conditionalFormatting>
  <conditionalFormatting sqref="G35:H35">
    <cfRule type="cellIs" dxfId="237" priority="19" stopIfTrue="1" operator="lessThanOrEqual">
      <formula>0</formula>
    </cfRule>
  </conditionalFormatting>
  <conditionalFormatting sqref="F35">
    <cfRule type="cellIs" dxfId="236" priority="18" stopIfTrue="1" operator="lessThanOrEqual">
      <formula>0</formula>
    </cfRule>
  </conditionalFormatting>
  <conditionalFormatting sqref="D35">
    <cfRule type="cellIs" dxfId="235" priority="17" stopIfTrue="1" operator="lessThanOrEqual">
      <formula>0</formula>
    </cfRule>
  </conditionalFormatting>
  <conditionalFormatting sqref="J237">
    <cfRule type="cellIs" dxfId="234" priority="16" stopIfTrue="1" operator="lessThanOrEqual">
      <formula>0</formula>
    </cfRule>
  </conditionalFormatting>
  <conditionalFormatting sqref="B270:B271">
    <cfRule type="cellIs" dxfId="233" priority="15" stopIfTrue="1" operator="lessThanOrEqual">
      <formula>0</formula>
    </cfRule>
  </conditionalFormatting>
  <conditionalFormatting sqref="K193:O193">
    <cfRule type="uniqueValues" dxfId="232" priority="14" stopIfTrue="1"/>
  </conditionalFormatting>
  <conditionalFormatting sqref="K192:O192">
    <cfRule type="uniqueValues" dxfId="231" priority="13" stopIfTrue="1"/>
  </conditionalFormatting>
  <conditionalFormatting sqref="K194:O194">
    <cfRule type="uniqueValues" dxfId="230" priority="12" stopIfTrue="1"/>
  </conditionalFormatting>
  <conditionalFormatting sqref="E263">
    <cfRule type="cellIs" dxfId="229" priority="11" stopIfTrue="1" operator="lessThanOrEqual">
      <formula>0</formula>
    </cfRule>
  </conditionalFormatting>
  <conditionalFormatting sqref="F267">
    <cfRule type="cellIs" dxfId="228" priority="10" stopIfTrue="1" operator="lessThanOrEqual">
      <formula>0</formula>
    </cfRule>
  </conditionalFormatting>
  <conditionalFormatting sqref="J268:J269">
    <cfRule type="cellIs" dxfId="227" priority="9" stopIfTrue="1" operator="lessThanOrEqual">
      <formula>0</formula>
    </cfRule>
  </conditionalFormatting>
  <conditionalFormatting sqref="E257">
    <cfRule type="cellIs" dxfId="226" priority="8" stopIfTrue="1" operator="lessThanOrEqual">
      <formula>0</formula>
    </cfRule>
  </conditionalFormatting>
  <conditionalFormatting sqref="C267 C270">
    <cfRule type="cellIs" dxfId="225" priority="7" stopIfTrue="1" operator="lessThanOrEqual">
      <formula>0</formula>
    </cfRule>
  </conditionalFormatting>
  <conditionalFormatting sqref="I105">
    <cfRule type="cellIs" dxfId="224" priority="6" stopIfTrue="1" operator="lessThanOrEqual">
      <formula>0</formula>
    </cfRule>
  </conditionalFormatting>
  <conditionalFormatting sqref="C157:D157">
    <cfRule type="cellIs" dxfId="223" priority="5" stopIfTrue="1" operator="lessThanOrEqual">
      <formula>0</formula>
    </cfRule>
  </conditionalFormatting>
  <conditionalFormatting sqref="J270">
    <cfRule type="cellIs" dxfId="222" priority="4" stopIfTrue="1" operator="lessThanOrEqual">
      <formula>0</formula>
    </cfRule>
  </conditionalFormatting>
  <conditionalFormatting sqref="J271">
    <cfRule type="cellIs" dxfId="221" priority="3" stopIfTrue="1" operator="lessThanOrEqual">
      <formula>0</formula>
    </cfRule>
  </conditionalFormatting>
  <conditionalFormatting sqref="J266">
    <cfRule type="cellIs" dxfId="220" priority="2" stopIfTrue="1" operator="lessThanOrEqual">
      <formula>0</formula>
    </cfRule>
  </conditionalFormatting>
  <conditionalFormatting sqref="J267">
    <cfRule type="cellIs" dxfId="219" priority="1" stopIfTrue="1" operator="lessThanOrEqual">
      <formula>0</formula>
    </cfRule>
  </conditionalFormatting>
  <hyperlinks>
    <hyperlink ref="J278" r:id="rId1"/>
    <hyperlink ref="J277" r:id="rId2"/>
    <hyperlink ref="J197" r:id="rId3"/>
    <hyperlink ref="J196" r:id="rId4"/>
    <hyperlink ref="J195" r:id="rId5"/>
    <hyperlink ref="J194" r:id="rId6"/>
    <hyperlink ref="J193" r:id="rId7"/>
    <hyperlink ref="J192" r:id="rId8"/>
    <hyperlink ref="J191" r:id="rId9"/>
    <hyperlink ref="J190" r:id="rId10"/>
    <hyperlink ref="J189" r:id="rId11"/>
    <hyperlink ref="J188" r:id="rId12"/>
    <hyperlink ref="J187" r:id="rId13"/>
    <hyperlink ref="J186" r:id="rId14"/>
    <hyperlink ref="J185" r:id="rId15"/>
    <hyperlink ref="J184" r:id="rId16"/>
    <hyperlink ref="J183" r:id="rId17"/>
    <hyperlink ref="J182" r:id="rId18"/>
    <hyperlink ref="J181" r:id="rId19"/>
    <hyperlink ref="J180" r:id="rId20"/>
    <hyperlink ref="J179" r:id="rId21"/>
    <hyperlink ref="J178" r:id="rId22"/>
    <hyperlink ref="J205" r:id="rId23"/>
    <hyperlink ref="J204" r:id="rId24"/>
    <hyperlink ref="J203" r:id="rId25"/>
    <hyperlink ref="J202" r:id="rId26"/>
    <hyperlink ref="J206" r:id="rId27"/>
    <hyperlink ref="J208" r:id="rId28"/>
    <hyperlink ref="J207" r:id="rId29"/>
    <hyperlink ref="J201" r:id="rId30"/>
    <hyperlink ref="J200" r:id="rId31"/>
    <hyperlink ref="J199" r:id="rId32"/>
    <hyperlink ref="J198" r:id="rId33"/>
    <hyperlink ref="J174" r:id="rId34"/>
    <hyperlink ref="J15" r:id="rId35"/>
    <hyperlink ref="J16" r:id="rId36"/>
    <hyperlink ref="J17" r:id="rId37"/>
    <hyperlink ref="J18" r:id="rId38"/>
    <hyperlink ref="J19" r:id="rId39"/>
    <hyperlink ref="J21" r:id="rId40"/>
    <hyperlink ref="J22" r:id="rId41"/>
    <hyperlink ref="J23" r:id="rId42"/>
    <hyperlink ref="J24" r:id="rId43"/>
    <hyperlink ref="J25" r:id="rId44"/>
    <hyperlink ref="J26" r:id="rId45"/>
    <hyperlink ref="J27" r:id="rId46"/>
    <hyperlink ref="J28" r:id="rId47"/>
    <hyperlink ref="J29" r:id="rId48"/>
    <hyperlink ref="J30" r:id="rId49"/>
    <hyperlink ref="J31" r:id="rId50"/>
    <hyperlink ref="J32" r:id="rId51"/>
    <hyperlink ref="J33" r:id="rId52"/>
    <hyperlink ref="J34" r:id="rId53"/>
    <hyperlink ref="J36" r:id="rId54"/>
    <hyperlink ref="J37" r:id="rId55"/>
    <hyperlink ref="J38" r:id="rId56"/>
    <hyperlink ref="J39" r:id="rId57"/>
    <hyperlink ref="J40" r:id="rId58"/>
    <hyperlink ref="J41" r:id="rId59"/>
    <hyperlink ref="J42" r:id="rId60"/>
    <hyperlink ref="J43" r:id="rId61"/>
    <hyperlink ref="J44" r:id="rId62"/>
    <hyperlink ref="J45" r:id="rId63"/>
    <hyperlink ref="J46" r:id="rId64"/>
    <hyperlink ref="J47" r:id="rId65"/>
    <hyperlink ref="J48" r:id="rId66"/>
    <hyperlink ref="J49" r:id="rId67"/>
    <hyperlink ref="J50" r:id="rId68"/>
    <hyperlink ref="J51" r:id="rId69"/>
    <hyperlink ref="J52" r:id="rId70"/>
    <hyperlink ref="J53" r:id="rId71"/>
    <hyperlink ref="J54" r:id="rId72"/>
    <hyperlink ref="J55" r:id="rId73"/>
    <hyperlink ref="J56" r:id="rId74"/>
    <hyperlink ref="J57" r:id="rId75"/>
    <hyperlink ref="J58" r:id="rId76"/>
    <hyperlink ref="J59" r:id="rId77"/>
    <hyperlink ref="J60" r:id="rId78"/>
    <hyperlink ref="J61" r:id="rId79"/>
    <hyperlink ref="J62" r:id="rId80"/>
    <hyperlink ref="J63" r:id="rId81"/>
    <hyperlink ref="J64" r:id="rId82"/>
    <hyperlink ref="J65" r:id="rId83"/>
    <hyperlink ref="J66" r:id="rId84"/>
    <hyperlink ref="J67" r:id="rId85"/>
    <hyperlink ref="J68" r:id="rId86"/>
    <hyperlink ref="J69" r:id="rId87"/>
    <hyperlink ref="J70" r:id="rId88"/>
    <hyperlink ref="J71" r:id="rId89"/>
    <hyperlink ref="J72" r:id="rId90"/>
    <hyperlink ref="J73" r:id="rId91"/>
    <hyperlink ref="J74" r:id="rId92"/>
    <hyperlink ref="J75" r:id="rId93"/>
    <hyperlink ref="J76" r:id="rId94"/>
    <hyperlink ref="J77" r:id="rId95"/>
    <hyperlink ref="J78" r:id="rId96"/>
    <hyperlink ref="J79" r:id="rId97"/>
    <hyperlink ref="J80" r:id="rId98"/>
    <hyperlink ref="J81" r:id="rId99"/>
    <hyperlink ref="J82" r:id="rId100"/>
    <hyperlink ref="J83" r:id="rId101"/>
    <hyperlink ref="J84" r:id="rId102"/>
    <hyperlink ref="J85" r:id="rId103"/>
    <hyperlink ref="J86" r:id="rId104"/>
    <hyperlink ref="J87" r:id="rId105"/>
    <hyperlink ref="J88" r:id="rId106"/>
    <hyperlink ref="J89" r:id="rId107"/>
    <hyperlink ref="J90" r:id="rId108"/>
    <hyperlink ref="J91" r:id="rId109"/>
    <hyperlink ref="J92" r:id="rId110"/>
    <hyperlink ref="J93" r:id="rId111"/>
    <hyperlink ref="J94" r:id="rId112"/>
    <hyperlink ref="J95" r:id="rId113"/>
    <hyperlink ref="J96" r:id="rId114"/>
    <hyperlink ref="J97" r:id="rId115"/>
    <hyperlink ref="J98" r:id="rId116"/>
    <hyperlink ref="J99" r:id="rId117"/>
    <hyperlink ref="J100" r:id="rId118"/>
    <hyperlink ref="J101" r:id="rId119"/>
    <hyperlink ref="J102" r:id="rId120"/>
    <hyperlink ref="J103" r:id="rId121"/>
    <hyperlink ref="J104" r:id="rId122"/>
    <hyperlink ref="J105" r:id="rId123"/>
    <hyperlink ref="J106" r:id="rId124"/>
    <hyperlink ref="J107" r:id="rId125"/>
    <hyperlink ref="J108" r:id="rId126"/>
    <hyperlink ref="J109" r:id="rId127"/>
    <hyperlink ref="J110" r:id="rId128"/>
    <hyperlink ref="J111" r:id="rId129"/>
    <hyperlink ref="J112" r:id="rId130"/>
    <hyperlink ref="J113" r:id="rId131"/>
    <hyperlink ref="J114" r:id="rId132"/>
    <hyperlink ref="J115" r:id="rId133"/>
    <hyperlink ref="J116" r:id="rId134"/>
    <hyperlink ref="J118" r:id="rId135"/>
    <hyperlink ref="J119" r:id="rId136"/>
    <hyperlink ref="J120" r:id="rId137"/>
    <hyperlink ref="J121" r:id="rId138"/>
    <hyperlink ref="J122" r:id="rId139"/>
    <hyperlink ref="J123" r:id="rId140"/>
    <hyperlink ref="J124" r:id="rId141"/>
    <hyperlink ref="J125" r:id="rId142"/>
    <hyperlink ref="I125" r:id="rId143"/>
    <hyperlink ref="J126" r:id="rId144"/>
    <hyperlink ref="J127" r:id="rId145"/>
    <hyperlink ref="J128" r:id="rId146"/>
    <hyperlink ref="J129" r:id="rId147"/>
    <hyperlink ref="J130" r:id="rId148"/>
    <hyperlink ref="J131" r:id="rId149"/>
    <hyperlink ref="J132" r:id="rId150"/>
    <hyperlink ref="J133" r:id="rId151"/>
    <hyperlink ref="J134" r:id="rId152"/>
    <hyperlink ref="J135" r:id="rId153"/>
    <hyperlink ref="J136" r:id="rId154"/>
    <hyperlink ref="J137" r:id="rId155"/>
    <hyperlink ref="J138" r:id="rId156"/>
    <hyperlink ref="J139" r:id="rId157"/>
    <hyperlink ref="J140" r:id="rId158"/>
    <hyperlink ref="J141" r:id="rId159" display="..\11. ORDENES\ORDENES 2019\1098-2019 MARIA GUILLERMINA AGUILAR JOVEL.pdf"/>
    <hyperlink ref="J142" r:id="rId160"/>
    <hyperlink ref="J143" r:id="rId161"/>
    <hyperlink ref="J144" r:id="rId162" display="..\11. ORDENES\ORDENES 2019\1091-2019 BUSINESS TECHNOLOGIES.pdf"/>
    <hyperlink ref="J145" r:id="rId163"/>
    <hyperlink ref="J146" r:id="rId164"/>
    <hyperlink ref="J147" r:id="rId165"/>
    <hyperlink ref="J148" r:id="rId166"/>
    <hyperlink ref="J149" r:id="rId167"/>
    <hyperlink ref="J150" r:id="rId168"/>
    <hyperlink ref="J151" r:id="rId169"/>
    <hyperlink ref="J152" r:id="rId170" display="..\11. ORDENES\ORDENES 2019\1090-2019 INNOVACIONES MEDICAS.pdf"/>
    <hyperlink ref="J153" r:id="rId171"/>
    <hyperlink ref="J154" r:id="rId172"/>
    <hyperlink ref="J155" r:id="rId173"/>
    <hyperlink ref="J156" r:id="rId174"/>
    <hyperlink ref="J158" r:id="rId175"/>
    <hyperlink ref="J159" r:id="rId176"/>
    <hyperlink ref="J160" r:id="rId177"/>
    <hyperlink ref="J161" r:id="rId178"/>
    <hyperlink ref="J162" r:id="rId179"/>
    <hyperlink ref="J163" r:id="rId180"/>
    <hyperlink ref="J164" r:id="rId181"/>
    <hyperlink ref="J165" r:id="rId182"/>
    <hyperlink ref="J166" r:id="rId183"/>
    <hyperlink ref="J167" r:id="rId184"/>
    <hyperlink ref="J168" r:id="rId185"/>
    <hyperlink ref="J169" r:id="rId186"/>
    <hyperlink ref="J170" r:id="rId187"/>
    <hyperlink ref="J171" r:id="rId188"/>
    <hyperlink ref="J172" r:id="rId189"/>
    <hyperlink ref="J173" r:id="rId190"/>
    <hyperlink ref="J175" r:id="rId191"/>
    <hyperlink ref="J176" r:id="rId192"/>
    <hyperlink ref="J177" r:id="rId193"/>
    <hyperlink ref="J209" r:id="rId194"/>
    <hyperlink ref="J234" r:id="rId195"/>
    <hyperlink ref="J225" r:id="rId196"/>
    <hyperlink ref="J224" r:id="rId197"/>
    <hyperlink ref="J220" r:id="rId198"/>
    <hyperlink ref="J219" r:id="rId199"/>
    <hyperlink ref="J212" r:id="rId200" display="Orden de compra  Nº 1180/2019"/>
    <hyperlink ref="J211" r:id="rId201" display="Orden de compra  Nº 1179/2019"/>
    <hyperlink ref="J210" r:id="rId202"/>
    <hyperlink ref="J235" r:id="rId203" display="Orden de Compra  Nº 1181/2019"/>
    <hyperlink ref="J238" r:id="rId204" display="Orden de Compra  Nº 1181/2019"/>
    <hyperlink ref="J237" r:id="rId205" display="Orden de Compra  Nº 1181/2019"/>
    <hyperlink ref="J20" r:id="rId206"/>
    <hyperlink ref="J213" r:id="rId207"/>
    <hyperlink ref="J214" r:id="rId208"/>
    <hyperlink ref="J215" r:id="rId209"/>
    <hyperlink ref="J216" r:id="rId210"/>
    <hyperlink ref="J217" r:id="rId211"/>
    <hyperlink ref="J218" r:id="rId212"/>
    <hyperlink ref="J221" r:id="rId213"/>
    <hyperlink ref="J222" r:id="rId214"/>
    <hyperlink ref="J223" r:id="rId215"/>
    <hyperlink ref="J226" r:id="rId216"/>
    <hyperlink ref="J227" r:id="rId217"/>
    <hyperlink ref="J228" r:id="rId218"/>
    <hyperlink ref="J229" r:id="rId219"/>
    <hyperlink ref="J230" r:id="rId220"/>
    <hyperlink ref="J231" r:id="rId221"/>
    <hyperlink ref="J232" r:id="rId222"/>
    <hyperlink ref="J233" r:id="rId223"/>
    <hyperlink ref="J239" r:id="rId224"/>
    <hyperlink ref="J240" r:id="rId225"/>
    <hyperlink ref="J241" r:id="rId226"/>
    <hyperlink ref="J242" r:id="rId227"/>
    <hyperlink ref="J243" r:id="rId228"/>
    <hyperlink ref="J244" r:id="rId229"/>
    <hyperlink ref="J245" r:id="rId230"/>
    <hyperlink ref="J246" r:id="rId231"/>
    <hyperlink ref="J247" r:id="rId232"/>
    <hyperlink ref="J248" r:id="rId233"/>
    <hyperlink ref="J249" r:id="rId234"/>
    <hyperlink ref="J250" r:id="rId235"/>
    <hyperlink ref="J252" r:id="rId236"/>
    <hyperlink ref="J254" r:id="rId237"/>
    <hyperlink ref="J255" r:id="rId238"/>
    <hyperlink ref="J256" r:id="rId239"/>
    <hyperlink ref="J257" r:id="rId240"/>
    <hyperlink ref="J258" r:id="rId241"/>
    <hyperlink ref="J259" r:id="rId242"/>
    <hyperlink ref="J260" r:id="rId243"/>
    <hyperlink ref="J261" r:id="rId244"/>
    <hyperlink ref="J262" r:id="rId245"/>
    <hyperlink ref="J263" r:id="rId246"/>
    <hyperlink ref="J264" r:id="rId247"/>
    <hyperlink ref="J265" r:id="rId248"/>
    <hyperlink ref="J268" r:id="rId249"/>
    <hyperlink ref="J269" r:id="rId250"/>
    <hyperlink ref="J270" r:id="rId251"/>
    <hyperlink ref="J271" r:id="rId252"/>
    <hyperlink ref="J266" r:id="rId253"/>
    <hyperlink ref="J267" r:id="rId254"/>
    <hyperlink ref="J253" r:id="rId255"/>
  </hyperlinks>
  <printOptions horizontalCentered="1"/>
  <pageMargins left="0" right="0" top="0" bottom="0" header="0" footer="0"/>
  <pageSetup paperSize="2519" scale="51" orientation="landscape" r:id="rId256"/>
  <headerFooter alignWithMargins="0"/>
  <colBreaks count="1" manualBreakCount="1">
    <brk id="20" max="1048575" man="1"/>
  </colBreaks>
  <drawing r:id="rId2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2011</vt:lpstr>
      <vt:lpstr>2012</vt:lpstr>
      <vt:lpstr>2013</vt:lpstr>
      <vt:lpstr>2014</vt:lpstr>
      <vt:lpstr>2015</vt:lpstr>
      <vt:lpstr>2016</vt:lpstr>
      <vt:lpstr>2017</vt:lpstr>
      <vt:lpstr>2018</vt:lpstr>
      <vt:lpstr>2019</vt:lpstr>
      <vt:lpstr>2020</vt:lpstr>
      <vt:lpstr>2021</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'2021'!Área_de_impresión</vt:lpstr>
      <vt:lpstr>'2011'!Títulos_a_imprimir</vt:lpstr>
      <vt:lpstr>'2012'!Títulos_a_imprimir</vt:lpstr>
      <vt:lpstr>'2013'!Títulos_a_imprimir</vt:lpstr>
      <vt:lpstr>'2019'!Títulos_a_imprimir</vt:lpstr>
      <vt:lpstr>'2021'!Títulos_a_imprimir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carmen de oliva</cp:lastModifiedBy>
  <cp:lastPrinted>2021-04-09T17:53:52Z</cp:lastPrinted>
  <dcterms:created xsi:type="dcterms:W3CDTF">2003-10-15T14:02:52Z</dcterms:created>
  <dcterms:modified xsi:type="dcterms:W3CDTF">2021-05-03T18:35:42Z</dcterms:modified>
</cp:coreProperties>
</file>